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bck-lici-26-01-2018\COPEL-2018\COPEL\COPEL 2025\CONCORRÊNCIA ELETRÔNICA\CONCORRÊNCIA 01 2025 - PROC 1352 2025 - Travessia Jardim Selma\ARQUIVOS PARA LICITANTES\"/>
    </mc:Choice>
  </mc:AlternateContent>
  <xr:revisionPtr revIDLastSave="0" documentId="8_{8CD18927-F97F-4F1B-96B7-938F9B411649}" xr6:coauthVersionLast="47" xr6:coauthVersionMax="47" xr10:uidLastSave="{00000000-0000-0000-0000-000000000000}"/>
  <bookViews>
    <workbookView xWindow="-120" yWindow="-120" windowWidth="29040" windowHeight="15840" tabRatio="848" firstSheet="3" activeTab="5" xr2:uid="{00000000-000D-0000-FFFF-FFFF00000000}"/>
  </bookViews>
  <sheets>
    <sheet name="190 DESONERADO" sheetId="15" r:id="rId1"/>
    <sheet name="BDI DESON." sheetId="16" r:id="rId2"/>
    <sheet name="P.O.-DES" sheetId="17" r:id="rId3"/>
    <sheet name="supera" sheetId="27" r:id="rId4"/>
    <sheet name="197 ONERADO" sheetId="1" r:id="rId5"/>
    <sheet name="COMP. 1" sheetId="29" r:id="rId6"/>
    <sheet name="BDI-ONER." sheetId="7" r:id="rId7"/>
    <sheet name="PLANILHA SELMA" sheetId="5" r:id="rId8"/>
    <sheet name="CFF_SELMA" sheetId="25" r:id="rId9"/>
    <sheet name="COMP. 2" sheetId="30" r:id="rId10"/>
    <sheet name="BDI-BRAS" sheetId="32" r:id="rId11"/>
    <sheet name="P.O. Bras" sheetId="31" r:id="rId12"/>
    <sheet name="CFF_BRAZ" sheetId="28" r:id="rId13"/>
    <sheet name="superado" sheetId="19" r:id="rId14"/>
    <sheet name="CFF_Convênio_Estado" sheetId="26" r:id="rId15"/>
    <sheet name="CRONOGRAMA DE EXECUÇÃO" sheetId="24" r:id="rId16"/>
    <sheet name="JD. SELMA. - PONTE" sheetId="21" r:id="rId17"/>
    <sheet name="BRÁS_ PONTE" sheetId="23" r:id="rId18"/>
  </sheets>
  <externalReferences>
    <externalReference r:id="rId19"/>
  </externalReferences>
  <definedNames>
    <definedName name="_xlnm._FilterDatabase" localSheetId="4" hidden="1">'197 ONERADO'!#REF!</definedName>
    <definedName name="_xlnm._FilterDatabase" localSheetId="7" hidden="1">'PLANILHA SELMA'!$B$16:$J$64</definedName>
    <definedName name="_xlnm._FilterDatabase" localSheetId="3" hidden="1">supera!$B$14:$I$33</definedName>
    <definedName name="_xlnm.Print_Area" localSheetId="10">'BDI-BRAS'!$B$1:$J$53</definedName>
    <definedName name="_xlnm.Print_Area" localSheetId="6">'BDI-ONER.'!$B$1:$J$53</definedName>
    <definedName name="_xlnm.Print_Area" localSheetId="14">CFF_Convênio_Estado!$B$2:$AG$17</definedName>
    <definedName name="_xlnm.Print_Area" localSheetId="8">CFF_SELMA!$B$1:$AA$24</definedName>
    <definedName name="_xlnm.Print_Area" localSheetId="5">'COMP. 1'!$B$1:$H$31</definedName>
    <definedName name="_xlnm.Print_Area" localSheetId="7">'PLANILHA SELMA'!$A$1:$J$88</definedName>
    <definedName name="_xlnm.Print_Area" localSheetId="3">supera!$A$1:$I$43</definedName>
    <definedName name="_xlnm.Print_Area" localSheetId="13">superado!$A$1:$J$37</definedName>
  </definedNames>
  <calcPr calcId="191029" iterateCount="1"/>
</workbook>
</file>

<file path=xl/calcChain.xml><?xml version="1.0" encoding="utf-8"?>
<calcChain xmlns="http://schemas.openxmlformats.org/spreadsheetml/2006/main">
  <c r="D74" i="31" l="1"/>
  <c r="E74" i="31"/>
  <c r="G74" i="31"/>
  <c r="H74" i="31" s="1"/>
  <c r="D74" i="5"/>
  <c r="E74" i="5"/>
  <c r="G74" i="5"/>
  <c r="H74" i="5" s="1"/>
  <c r="F35" i="31"/>
  <c r="M44" i="31"/>
  <c r="J35" i="31"/>
  <c r="F35" i="5"/>
  <c r="L35" i="5"/>
  <c r="M35" i="5" s="1"/>
  <c r="N35" i="5"/>
  <c r="C32" i="32"/>
  <c r="C33" i="32" s="1"/>
  <c r="J35" i="5" l="1"/>
  <c r="C22" i="32"/>
  <c r="C23" i="32" s="1"/>
  <c r="E20" i="32"/>
  <c r="E18" i="32"/>
  <c r="K68" i="21"/>
  <c r="H63" i="31" l="1"/>
  <c r="H63" i="5"/>
  <c r="F62" i="31"/>
  <c r="F62" i="5"/>
  <c r="D19" i="30"/>
  <c r="F55" i="23"/>
  <c r="H55" i="23" s="1"/>
  <c r="E55" i="23"/>
  <c r="F54" i="23"/>
  <c r="H54" i="23" s="1"/>
  <c r="E54" i="23"/>
  <c r="F53" i="23"/>
  <c r="H53" i="23" s="1"/>
  <c r="E53" i="23"/>
  <c r="F52" i="23"/>
  <c r="H52" i="23" s="1"/>
  <c r="E52" i="23"/>
  <c r="F51" i="23"/>
  <c r="H51" i="23" s="1"/>
  <c r="E51" i="23"/>
  <c r="F50" i="23"/>
  <c r="F56" i="23" s="1"/>
  <c r="E50" i="23"/>
  <c r="G73" i="31"/>
  <c r="H73" i="31" s="1"/>
  <c r="F73" i="31"/>
  <c r="E73" i="31"/>
  <c r="D73" i="31"/>
  <c r="G72" i="31"/>
  <c r="H72" i="31" s="1"/>
  <c r="E72" i="31"/>
  <c r="D72" i="31"/>
  <c r="G71" i="31"/>
  <c r="H71" i="31" s="1"/>
  <c r="E71" i="31"/>
  <c r="D71" i="31"/>
  <c r="G70" i="31"/>
  <c r="H70" i="31" s="1"/>
  <c r="J70" i="31" s="1"/>
  <c r="E70" i="31"/>
  <c r="D70" i="31"/>
  <c r="H69" i="31"/>
  <c r="J69" i="31" s="1"/>
  <c r="G68" i="31"/>
  <c r="H68" i="31" s="1"/>
  <c r="E68" i="31"/>
  <c r="D68" i="31"/>
  <c r="H67" i="31"/>
  <c r="J67" i="31" s="1"/>
  <c r="G66" i="31"/>
  <c r="H66" i="31" s="1"/>
  <c r="E66" i="31"/>
  <c r="D66" i="31"/>
  <c r="J63" i="31"/>
  <c r="H62" i="31"/>
  <c r="J62" i="31" s="1"/>
  <c r="H61" i="31"/>
  <c r="J61" i="31" s="1"/>
  <c r="H60" i="31"/>
  <c r="J60" i="31" s="1"/>
  <c r="G57" i="31"/>
  <c r="H57" i="31" s="1"/>
  <c r="E57" i="31"/>
  <c r="D57" i="31"/>
  <c r="H54" i="31"/>
  <c r="J54" i="31" s="1"/>
  <c r="H53" i="31"/>
  <c r="J53" i="31" s="1"/>
  <c r="H52" i="31"/>
  <c r="J52" i="31" s="1"/>
  <c r="H49" i="31"/>
  <c r="J49" i="31" s="1"/>
  <c r="H48" i="31"/>
  <c r="J48" i="31" s="1"/>
  <c r="H47" i="31"/>
  <c r="J47" i="31" s="1"/>
  <c r="H44" i="31"/>
  <c r="F44" i="31"/>
  <c r="H43" i="31"/>
  <c r="J43" i="31" s="1"/>
  <c r="H42" i="31"/>
  <c r="J42" i="31" s="1"/>
  <c r="H39" i="31"/>
  <c r="H38" i="31"/>
  <c r="H37" i="31"/>
  <c r="H36" i="31"/>
  <c r="F36" i="31"/>
  <c r="F31" i="31"/>
  <c r="H31" i="31"/>
  <c r="H30" i="31"/>
  <c r="H21" i="31"/>
  <c r="H18" i="31"/>
  <c r="H27" i="31"/>
  <c r="H26" i="31"/>
  <c r="H69" i="5"/>
  <c r="J69" i="5" s="1"/>
  <c r="G66" i="5"/>
  <c r="H66" i="5" s="1"/>
  <c r="E66" i="5"/>
  <c r="D66" i="5"/>
  <c r="H62" i="5"/>
  <c r="H61" i="5"/>
  <c r="H60" i="5"/>
  <c r="H54" i="5"/>
  <c r="J54" i="5" s="1"/>
  <c r="H53" i="5"/>
  <c r="J53" i="5" s="1"/>
  <c r="H52" i="5"/>
  <c r="J52" i="5" s="1"/>
  <c r="H49" i="5"/>
  <c r="J49" i="5" s="1"/>
  <c r="H48" i="5"/>
  <c r="J48" i="5" s="1"/>
  <c r="H47" i="5"/>
  <c r="J47" i="5" s="1"/>
  <c r="H44" i="5"/>
  <c r="H43" i="5"/>
  <c r="J43" i="5" s="1"/>
  <c r="H42" i="5"/>
  <c r="J42" i="5" s="1"/>
  <c r="F44" i="5"/>
  <c r="H38" i="5"/>
  <c r="H39" i="5"/>
  <c r="H37" i="5"/>
  <c r="E47" i="21"/>
  <c r="E46" i="21"/>
  <c r="E43" i="21"/>
  <c r="E44" i="21"/>
  <c r="E45" i="21"/>
  <c r="E42" i="21"/>
  <c r="J47" i="21"/>
  <c r="H67" i="5"/>
  <c r="H36" i="5"/>
  <c r="H31" i="5"/>
  <c r="H30" i="5"/>
  <c r="H27" i="5"/>
  <c r="H26" i="5"/>
  <c r="H21" i="5"/>
  <c r="H18" i="5"/>
  <c r="L76" i="5"/>
  <c r="M31" i="5"/>
  <c r="L31" i="5"/>
  <c r="L36" i="5"/>
  <c r="L29" i="5"/>
  <c r="F36" i="5"/>
  <c r="F31" i="5"/>
  <c r="F30" i="5"/>
  <c r="K17" i="21"/>
  <c r="F21" i="5"/>
  <c r="F21" i="31"/>
  <c r="M9" i="21"/>
  <c r="N5" i="21"/>
  <c r="N4" i="21"/>
  <c r="H50" i="21" l="1"/>
  <c r="J44" i="31"/>
  <c r="O31" i="5"/>
  <c r="J50" i="31"/>
  <c r="E56" i="23"/>
  <c r="F38" i="31" s="1"/>
  <c r="J38" i="31" s="1"/>
  <c r="H50" i="23"/>
  <c r="H56" i="23" s="1"/>
  <c r="F39" i="31" s="1"/>
  <c r="J39" i="31" s="1"/>
  <c r="J31" i="31"/>
  <c r="J55" i="31"/>
  <c r="J45" i="31"/>
  <c r="J64" i="31"/>
  <c r="J73" i="31"/>
  <c r="J50" i="5"/>
  <c r="J55" i="5"/>
  <c r="J44" i="5"/>
  <c r="J45" i="5" s="1"/>
  <c r="E48" i="21"/>
  <c r="F38" i="5" s="1"/>
  <c r="J38" i="5" s="1"/>
  <c r="G103" i="5" l="1"/>
  <c r="H103" i="5" s="1"/>
  <c r="J103" i="5" s="1"/>
  <c r="E103" i="5"/>
  <c r="D103" i="5"/>
  <c r="H96" i="5"/>
  <c r="D19" i="29"/>
  <c r="O8" i="21"/>
  <c r="AU10" i="23" l="1"/>
  <c r="BA9" i="23"/>
  <c r="BA8" i="23"/>
  <c r="BA7" i="23"/>
  <c r="BA6" i="23"/>
  <c r="BA5" i="23"/>
  <c r="AV6" i="21"/>
  <c r="AV7" i="21"/>
  <c r="AV8" i="21"/>
  <c r="AP9" i="21"/>
  <c r="F73" i="5"/>
  <c r="D73" i="5"/>
  <c r="E73" i="5"/>
  <c r="G73" i="5"/>
  <c r="H73" i="5" s="1"/>
  <c r="AI10" i="23"/>
  <c r="AD10" i="21"/>
  <c r="F71" i="5" l="1"/>
  <c r="F71" i="31"/>
  <c r="J71" i="31" s="1"/>
  <c r="BA10" i="23"/>
  <c r="J73" i="5"/>
  <c r="AL14" i="23" l="1"/>
  <c r="AL16" i="23" s="1"/>
  <c r="G23" i="31"/>
  <c r="H23" i="31" s="1"/>
  <c r="E23" i="31"/>
  <c r="D23" i="31"/>
  <c r="G22" i="31"/>
  <c r="H22" i="31" s="1"/>
  <c r="J22" i="31" s="1"/>
  <c r="E22" i="31"/>
  <c r="D22" i="31"/>
  <c r="G20" i="31"/>
  <c r="H20" i="31" s="1"/>
  <c r="J20" i="31" s="1"/>
  <c r="E20" i="31"/>
  <c r="D20" i="31"/>
  <c r="G19" i="31"/>
  <c r="H19" i="31" s="1"/>
  <c r="J19" i="31" s="1"/>
  <c r="E19" i="31"/>
  <c r="D19" i="31"/>
  <c r="J18" i="31"/>
  <c r="AV5" i="21"/>
  <c r="AV4" i="21"/>
  <c r="AV9" i="21" s="1"/>
  <c r="F72" i="5" l="1"/>
  <c r="F72" i="31"/>
  <c r="J72" i="31" s="1"/>
  <c r="J21" i="31"/>
  <c r="D70" i="5" l="1"/>
  <c r="E70" i="5"/>
  <c r="G70" i="5"/>
  <c r="H70" i="5" s="1"/>
  <c r="J70" i="5" s="1"/>
  <c r="D71" i="5"/>
  <c r="E71" i="5"/>
  <c r="G71" i="5"/>
  <c r="H71" i="5" s="1"/>
  <c r="D72" i="5"/>
  <c r="E72" i="5"/>
  <c r="G72" i="5"/>
  <c r="H72" i="5" s="1"/>
  <c r="J72" i="5" s="1"/>
  <c r="G57" i="5"/>
  <c r="H57" i="5" s="1"/>
  <c r="E57" i="5"/>
  <c r="D57" i="5"/>
  <c r="J71" i="5" l="1"/>
  <c r="F18" i="21" l="1"/>
  <c r="D20" i="5"/>
  <c r="G20" i="5"/>
  <c r="F57" i="5" l="1"/>
  <c r="J57" i="5" s="1"/>
  <c r="J58" i="5" s="1"/>
  <c r="F57" i="31"/>
  <c r="J57" i="31" s="1"/>
  <c r="J58" i="31" s="1"/>
  <c r="H20" i="5"/>
  <c r="J20" i="5" s="1"/>
  <c r="J21" i="5"/>
  <c r="G102" i="5"/>
  <c r="H102" i="5" s="1"/>
  <c r="E102" i="5"/>
  <c r="D102" i="5"/>
  <c r="L21" i="29" l="1"/>
  <c r="G39" i="29"/>
  <c r="H39" i="29" s="1"/>
  <c r="G38" i="29"/>
  <c r="H38" i="29" s="1"/>
  <c r="G59" i="29"/>
  <c r="H59" i="29" s="1"/>
  <c r="G60" i="29"/>
  <c r="H60" i="29" s="1"/>
  <c r="G61" i="29"/>
  <c r="H61" i="29" s="1"/>
  <c r="G62" i="29"/>
  <c r="H62" i="29" s="1"/>
  <c r="G63" i="29"/>
  <c r="H63" i="29" s="1"/>
  <c r="G64" i="29"/>
  <c r="H64" i="29" s="1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 s="1"/>
  <c r="G71" i="29"/>
  <c r="H71" i="29" s="1"/>
  <c r="G72" i="29"/>
  <c r="H72" i="29" s="1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 s="1"/>
  <c r="G79" i="29"/>
  <c r="H79" i="29" s="1"/>
  <c r="G80" i="29"/>
  <c r="H80" i="29" s="1"/>
  <c r="G81" i="29"/>
  <c r="H81" i="29" s="1"/>
  <c r="G82" i="29"/>
  <c r="H82" i="29" s="1"/>
  <c r="G83" i="29"/>
  <c r="H83" i="29" s="1"/>
  <c r="G84" i="29"/>
  <c r="H84" i="29" s="1"/>
  <c r="G50" i="29"/>
  <c r="H50" i="29" s="1"/>
  <c r="G51" i="29"/>
  <c r="H51" i="29" s="1"/>
  <c r="G52" i="29"/>
  <c r="H52" i="29" s="1"/>
  <c r="G53" i="29"/>
  <c r="H53" i="29" s="1"/>
  <c r="G54" i="29"/>
  <c r="H54" i="29" s="1"/>
  <c r="G55" i="29"/>
  <c r="H55" i="29" s="1"/>
  <c r="G56" i="29"/>
  <c r="H56" i="29" s="1"/>
  <c r="G57" i="29"/>
  <c r="H57" i="29" s="1"/>
  <c r="G58" i="29"/>
  <c r="H58" i="29" s="1"/>
  <c r="G49" i="29"/>
  <c r="H49" i="29" s="1"/>
  <c r="H48" i="29" l="1"/>
  <c r="G101" i="5"/>
  <c r="H101" i="5" s="1"/>
  <c r="E101" i="5"/>
  <c r="D101" i="5"/>
  <c r="G100" i="5"/>
  <c r="H100" i="5" s="1"/>
  <c r="E100" i="5"/>
  <c r="D100" i="5"/>
  <c r="L38" i="21"/>
  <c r="E53" i="21"/>
  <c r="E52" i="21"/>
  <c r="C25" i="23"/>
  <c r="E44" i="23"/>
  <c r="E43" i="23"/>
  <c r="E38" i="23"/>
  <c r="E37" i="23"/>
  <c r="E36" i="23"/>
  <c r="E35" i="23"/>
  <c r="E34" i="23"/>
  <c r="E33" i="23"/>
  <c r="D29" i="23"/>
  <c r="C29" i="23"/>
  <c r="E21" i="27"/>
  <c r="E22" i="27"/>
  <c r="G18" i="27"/>
  <c r="H18" i="27" s="1"/>
  <c r="I18" i="27" s="1"/>
  <c r="E18" i="27"/>
  <c r="D18" i="27"/>
  <c r="H26" i="27"/>
  <c r="H34" i="5" l="1"/>
  <c r="J34" i="5" s="1"/>
  <c r="H34" i="31"/>
  <c r="E45" i="23"/>
  <c r="E54" i="21"/>
  <c r="F26" i="27"/>
  <c r="I26" i="27" s="1"/>
  <c r="G27" i="27"/>
  <c r="H27" i="27" s="1"/>
  <c r="I27" i="27" s="1"/>
  <c r="J36" i="31"/>
  <c r="E29" i="23"/>
  <c r="E39" i="23"/>
  <c r="F37" i="31" s="1"/>
  <c r="J37" i="31" s="1"/>
  <c r="J100" i="5"/>
  <c r="F47" i="21"/>
  <c r="H47" i="21" s="1"/>
  <c r="F46" i="21"/>
  <c r="F45" i="21"/>
  <c r="H45" i="21" s="1"/>
  <c r="F44" i="21"/>
  <c r="H44" i="21" s="1"/>
  <c r="F43" i="21"/>
  <c r="H43" i="21" s="1"/>
  <c r="F42" i="21"/>
  <c r="H42" i="21" s="1"/>
  <c r="D38" i="21"/>
  <c r="C38" i="21"/>
  <c r="J67" i="5"/>
  <c r="D22" i="5"/>
  <c r="G22" i="5"/>
  <c r="E38" i="21" l="1"/>
  <c r="F101" i="5" s="1"/>
  <c r="J101" i="5" s="1"/>
  <c r="J51" i="21"/>
  <c r="H46" i="21"/>
  <c r="H48" i="21" s="1"/>
  <c r="F39" i="5" s="1"/>
  <c r="J39" i="5" s="1"/>
  <c r="F25" i="27"/>
  <c r="J34" i="31"/>
  <c r="F48" i="21"/>
  <c r="F37" i="5" s="1"/>
  <c r="J37" i="5" s="1"/>
  <c r="H22" i="5"/>
  <c r="J22" i="5" s="1"/>
  <c r="J36" i="5"/>
  <c r="H16" i="27"/>
  <c r="G35" i="27"/>
  <c r="H35" i="27" s="1"/>
  <c r="E35" i="27"/>
  <c r="D35" i="27"/>
  <c r="J40" i="31" l="1"/>
  <c r="P17" i="28" s="1"/>
  <c r="J40" i="5"/>
  <c r="P17" i="25" s="1"/>
  <c r="F34" i="27"/>
  <c r="M71" i="5"/>
  <c r="K11" i="23"/>
  <c r="K10" i="23"/>
  <c r="K12" i="23" s="1"/>
  <c r="D32" i="27"/>
  <c r="E32" i="27"/>
  <c r="G32" i="27"/>
  <c r="H32" i="27" s="1"/>
  <c r="G31" i="27"/>
  <c r="H31" i="27" s="1"/>
  <c r="E31" i="27"/>
  <c r="D31" i="27"/>
  <c r="G30" i="27"/>
  <c r="H30" i="27" s="1"/>
  <c r="E30" i="27"/>
  <c r="D30" i="27"/>
  <c r="G29" i="27"/>
  <c r="H29" i="27" s="1"/>
  <c r="E29" i="27"/>
  <c r="D29" i="27"/>
  <c r="G28" i="27"/>
  <c r="H28" i="27" s="1"/>
  <c r="E28" i="27"/>
  <c r="D28" i="27"/>
  <c r="O5" i="21"/>
  <c r="Q5" i="21" s="1"/>
  <c r="O4" i="21"/>
  <c r="O6" i="23"/>
  <c r="Q6" i="23" s="1"/>
  <c r="O5" i="23"/>
  <c r="Q5" i="23" s="1"/>
  <c r="N5" i="23"/>
  <c r="D23" i="5"/>
  <c r="G23" i="5"/>
  <c r="H23" i="5" s="1"/>
  <c r="AJ7" i="21"/>
  <c r="AJ6" i="21"/>
  <c r="AJ5" i="21"/>
  <c r="AJ4" i="21"/>
  <c r="D68" i="5"/>
  <c r="E68" i="5"/>
  <c r="G68" i="5"/>
  <c r="H68" i="5" s="1"/>
  <c r="AO8" i="23"/>
  <c r="AO7" i="23"/>
  <c r="AL6" i="23"/>
  <c r="AO6" i="23" s="1"/>
  <c r="AO5" i="23"/>
  <c r="D19" i="27"/>
  <c r="E19" i="27"/>
  <c r="G19" i="27"/>
  <c r="H19" i="27" s="1"/>
  <c r="F24" i="27"/>
  <c r="D25" i="27"/>
  <c r="E25" i="27"/>
  <c r="G25" i="27"/>
  <c r="H25" i="27" s="1"/>
  <c r="D21" i="27"/>
  <c r="D22" i="27"/>
  <c r="G21" i="27"/>
  <c r="H21" i="27" s="1"/>
  <c r="G22" i="27"/>
  <c r="H22" i="27" s="1"/>
  <c r="F96" i="5"/>
  <c r="J96" i="5" s="1"/>
  <c r="E32" i="21"/>
  <c r="E31" i="21"/>
  <c r="E30" i="21"/>
  <c r="E29" i="21"/>
  <c r="E28" i="21"/>
  <c r="E27" i="21"/>
  <c r="D25" i="21"/>
  <c r="C25" i="21"/>
  <c r="AO9" i="23" l="1"/>
  <c r="O6" i="21"/>
  <c r="F35" i="27"/>
  <c r="F32" i="27"/>
  <c r="O7" i="23"/>
  <c r="Q7" i="23"/>
  <c r="N6" i="21"/>
  <c r="AJ8" i="21"/>
  <c r="Q4" i="21"/>
  <c r="Q6" i="21" s="1"/>
  <c r="E25" i="21"/>
  <c r="L110" i="5"/>
  <c r="E24" i="21"/>
  <c r="E23" i="21"/>
  <c r="AG8" i="23"/>
  <c r="AI8" i="23" s="1"/>
  <c r="AG7" i="23"/>
  <c r="AI7" i="23" s="1"/>
  <c r="AG5" i="23"/>
  <c r="AI5" i="23" s="1"/>
  <c r="AB8" i="21"/>
  <c r="AD8" i="21" s="1"/>
  <c r="AB4" i="21"/>
  <c r="AD4" i="21" s="1"/>
  <c r="F68" i="5" l="1"/>
  <c r="F68" i="31"/>
  <c r="J68" i="31" s="1"/>
  <c r="F31" i="27"/>
  <c r="F29" i="27"/>
  <c r="F30" i="27" s="1"/>
  <c r="E33" i="21"/>
  <c r="F102" i="5" s="1"/>
  <c r="J102" i="5" s="1"/>
  <c r="AG9" i="23"/>
  <c r="G34" i="27"/>
  <c r="H34" i="27" s="1"/>
  <c r="E34" i="27"/>
  <c r="D34" i="27"/>
  <c r="G33" i="27"/>
  <c r="H33" i="27" s="1"/>
  <c r="E33" i="27"/>
  <c r="D33" i="27"/>
  <c r="G24" i="27"/>
  <c r="H24" i="27" s="1"/>
  <c r="E24" i="27"/>
  <c r="D24" i="27"/>
  <c r="G23" i="27"/>
  <c r="H23" i="27" s="1"/>
  <c r="E23" i="27"/>
  <c r="D23" i="27"/>
  <c r="G20" i="27"/>
  <c r="G17" i="27"/>
  <c r="H17" i="27" s="1"/>
  <c r="E17" i="27"/>
  <c r="D17" i="27"/>
  <c r="G15" i="27"/>
  <c r="F19" i="27" l="1"/>
  <c r="F23" i="31"/>
  <c r="AI32" i="26"/>
  <c r="J23" i="31" l="1"/>
  <c r="F74" i="31"/>
  <c r="J74" i="31" s="1"/>
  <c r="J24" i="31"/>
  <c r="G19" i="5"/>
  <c r="H19" i="5" s="1"/>
  <c r="F19" i="23" l="1"/>
  <c r="D19" i="5" l="1"/>
  <c r="AI6" i="23"/>
  <c r="AA15" i="23"/>
  <c r="AA5" i="23"/>
  <c r="F26" i="31" s="1"/>
  <c r="V4" i="21"/>
  <c r="F15" i="23"/>
  <c r="AB7" i="21"/>
  <c r="AD6" i="21"/>
  <c r="F27" i="31" l="1"/>
  <c r="J27" i="31" s="1"/>
  <c r="J26" i="31"/>
  <c r="F21" i="27"/>
  <c r="F22" i="27"/>
  <c r="F23" i="27"/>
  <c r="F30" i="31"/>
  <c r="J30" i="31" s="1"/>
  <c r="J32" i="31" s="1"/>
  <c r="AI9" i="23"/>
  <c r="AD7" i="21"/>
  <c r="AB9" i="21"/>
  <c r="G4124" i="15"/>
  <c r="G4123" i="15"/>
  <c r="G4122" i="15"/>
  <c r="G4121" i="15"/>
  <c r="G4120" i="15"/>
  <c r="G4119" i="15"/>
  <c r="G4118" i="15"/>
  <c r="G4117" i="15"/>
  <c r="G4116" i="15"/>
  <c r="G4115" i="15"/>
  <c r="G4114" i="15"/>
  <c r="G4113" i="15"/>
  <c r="G4112" i="15"/>
  <c r="G4111" i="15"/>
  <c r="G4110" i="15"/>
  <c r="G4109" i="15"/>
  <c r="G4108" i="15"/>
  <c r="G4107" i="15"/>
  <c r="G4106" i="15"/>
  <c r="G4105" i="15"/>
  <c r="G4104" i="15"/>
  <c r="G4103" i="15"/>
  <c r="G4102" i="15"/>
  <c r="G4101" i="15"/>
  <c r="G4100" i="15"/>
  <c r="G4099" i="15"/>
  <c r="G4098" i="15"/>
  <c r="G4097" i="15"/>
  <c r="G4096" i="15"/>
  <c r="G4095" i="15"/>
  <c r="G4094" i="15"/>
  <c r="G4093" i="15"/>
  <c r="G4092" i="15"/>
  <c r="G4091" i="15"/>
  <c r="G4090" i="15"/>
  <c r="G4089" i="15"/>
  <c r="G4088" i="15"/>
  <c r="G4087" i="15"/>
  <c r="G4086" i="15"/>
  <c r="G4085" i="15"/>
  <c r="G4084" i="15"/>
  <c r="G4083" i="15"/>
  <c r="G4082" i="15"/>
  <c r="G4081" i="15"/>
  <c r="G4080" i="15"/>
  <c r="G4079" i="15"/>
  <c r="G4078" i="15"/>
  <c r="G4077" i="15"/>
  <c r="G4076" i="15"/>
  <c r="G4075" i="15"/>
  <c r="G4074" i="15"/>
  <c r="G4073" i="15"/>
  <c r="G4072" i="15"/>
  <c r="G4071" i="15"/>
  <c r="G4070" i="15"/>
  <c r="G4069" i="15"/>
  <c r="G4068" i="15"/>
  <c r="G4067" i="15"/>
  <c r="G4066" i="15"/>
  <c r="G4065" i="15"/>
  <c r="G4064" i="15"/>
  <c r="G4063" i="15"/>
  <c r="G4062" i="15"/>
  <c r="G4061" i="15"/>
  <c r="G4060" i="15"/>
  <c r="G4059" i="15"/>
  <c r="G4058" i="15"/>
  <c r="G4057" i="15"/>
  <c r="G4056" i="15"/>
  <c r="G4055" i="15"/>
  <c r="G4054" i="15"/>
  <c r="G4053" i="15"/>
  <c r="G4052" i="15"/>
  <c r="G4051" i="15"/>
  <c r="G4050" i="15"/>
  <c r="G4049" i="15"/>
  <c r="G4048" i="15"/>
  <c r="G4047" i="15"/>
  <c r="G4046" i="15"/>
  <c r="G4045" i="15"/>
  <c r="G4044" i="15"/>
  <c r="G4043" i="15"/>
  <c r="G4042" i="15"/>
  <c r="G4041" i="15"/>
  <c r="G4040" i="15"/>
  <c r="G4039" i="15"/>
  <c r="G4038" i="15"/>
  <c r="G4037" i="15"/>
  <c r="G4036" i="15"/>
  <c r="G4035" i="15"/>
  <c r="G4034" i="15"/>
  <c r="G4033" i="15"/>
  <c r="G4032" i="15"/>
  <c r="G4031" i="15"/>
  <c r="G4030" i="15"/>
  <c r="G4029" i="15"/>
  <c r="G4028" i="15"/>
  <c r="G4027" i="15"/>
  <c r="G4026" i="15"/>
  <c r="G4025" i="15"/>
  <c r="G4024" i="15"/>
  <c r="G4023" i="15"/>
  <c r="G4022" i="15"/>
  <c r="G4021" i="15"/>
  <c r="G4020" i="15"/>
  <c r="G4019" i="15"/>
  <c r="G4018" i="15"/>
  <c r="G4017" i="15"/>
  <c r="G4016" i="15"/>
  <c r="G4015" i="15"/>
  <c r="G4014" i="15"/>
  <c r="G4013" i="15"/>
  <c r="G4012" i="15"/>
  <c r="G4011" i="15"/>
  <c r="G4010" i="15"/>
  <c r="G4009" i="15"/>
  <c r="G4008" i="15"/>
  <c r="G4007" i="15"/>
  <c r="G4006" i="15"/>
  <c r="G4005" i="15"/>
  <c r="G4004" i="15"/>
  <c r="G4003" i="15"/>
  <c r="G4002" i="15"/>
  <c r="G4001" i="15"/>
  <c r="G4000" i="15"/>
  <c r="G3999" i="15"/>
  <c r="G3998" i="15"/>
  <c r="G3997" i="15"/>
  <c r="G3996" i="15"/>
  <c r="G3995" i="15"/>
  <c r="G3994" i="15"/>
  <c r="G3993" i="15"/>
  <c r="G3992" i="15"/>
  <c r="G3991" i="15"/>
  <c r="G3990" i="15"/>
  <c r="G3989" i="15"/>
  <c r="G3988" i="15"/>
  <c r="G3987" i="15"/>
  <c r="G3986" i="15"/>
  <c r="G3985" i="15"/>
  <c r="G3984" i="15"/>
  <c r="G3983" i="15"/>
  <c r="G3982" i="15"/>
  <c r="G3981" i="15"/>
  <c r="G3980" i="15"/>
  <c r="G3979" i="15"/>
  <c r="G3978" i="15"/>
  <c r="G3977" i="15"/>
  <c r="G3976" i="15"/>
  <c r="G3975" i="15"/>
  <c r="G3974" i="15"/>
  <c r="G3973" i="15"/>
  <c r="G3972" i="15"/>
  <c r="G3971" i="15"/>
  <c r="G3970" i="15"/>
  <c r="G3969" i="15"/>
  <c r="G3968" i="15"/>
  <c r="G3967" i="15"/>
  <c r="G3966" i="15"/>
  <c r="G3965" i="15"/>
  <c r="G3964" i="15"/>
  <c r="G3963" i="15"/>
  <c r="G3962" i="15"/>
  <c r="G3961" i="15"/>
  <c r="G3960" i="15"/>
  <c r="G3959" i="15"/>
  <c r="G3958" i="15"/>
  <c r="G3957" i="15"/>
  <c r="G3956" i="15"/>
  <c r="G3955" i="15"/>
  <c r="G3954" i="15"/>
  <c r="G3953" i="15"/>
  <c r="G3952" i="15"/>
  <c r="G3951" i="15"/>
  <c r="G3950" i="15"/>
  <c r="G3949" i="15"/>
  <c r="G3948" i="15"/>
  <c r="G3947" i="15"/>
  <c r="G3946" i="15"/>
  <c r="G3945" i="15"/>
  <c r="G3944" i="15"/>
  <c r="G3943" i="15"/>
  <c r="G3942" i="15"/>
  <c r="G3941" i="15"/>
  <c r="G3940" i="15"/>
  <c r="G3939" i="15"/>
  <c r="G3938" i="15"/>
  <c r="G3937" i="15"/>
  <c r="G3936" i="15"/>
  <c r="G3935" i="15"/>
  <c r="G3934" i="15"/>
  <c r="G3933" i="15"/>
  <c r="G3932" i="15"/>
  <c r="G3931" i="15"/>
  <c r="G3930" i="15"/>
  <c r="G3929" i="15"/>
  <c r="G3928" i="15"/>
  <c r="G3927" i="15"/>
  <c r="G3926" i="15"/>
  <c r="G3925" i="15"/>
  <c r="G3924" i="15"/>
  <c r="G3923" i="15"/>
  <c r="G3922" i="15"/>
  <c r="G3921" i="15"/>
  <c r="G3920" i="15"/>
  <c r="G3919" i="15"/>
  <c r="G3918" i="15"/>
  <c r="G3917" i="15"/>
  <c r="G3916" i="15"/>
  <c r="G3915" i="15"/>
  <c r="G3914" i="15"/>
  <c r="G3913" i="15"/>
  <c r="G3912" i="15"/>
  <c r="G3911" i="15"/>
  <c r="G3910" i="15"/>
  <c r="G3909" i="15"/>
  <c r="G3908" i="15"/>
  <c r="G3907" i="15"/>
  <c r="G3906" i="15"/>
  <c r="G3905" i="15"/>
  <c r="G3904" i="15"/>
  <c r="G3903" i="15"/>
  <c r="G3902" i="15"/>
  <c r="G3901" i="15"/>
  <c r="G3900" i="15"/>
  <c r="G3899" i="15"/>
  <c r="G3898" i="15"/>
  <c r="G3897" i="15"/>
  <c r="G3896" i="15"/>
  <c r="G3895" i="15"/>
  <c r="G3894" i="15"/>
  <c r="G3893" i="15"/>
  <c r="G3892" i="15"/>
  <c r="G3891" i="15"/>
  <c r="G3890" i="15"/>
  <c r="G3889" i="15"/>
  <c r="G3888" i="15"/>
  <c r="G3887" i="15"/>
  <c r="G3886" i="15"/>
  <c r="G3885" i="15"/>
  <c r="G3884" i="15"/>
  <c r="G3883" i="15"/>
  <c r="G3882" i="15"/>
  <c r="G3881" i="15"/>
  <c r="G3880" i="15"/>
  <c r="G3879" i="15"/>
  <c r="G3878" i="15"/>
  <c r="G3877" i="15"/>
  <c r="G3876" i="15"/>
  <c r="G3875" i="15"/>
  <c r="G3874" i="15"/>
  <c r="G3873" i="15"/>
  <c r="G3872" i="15"/>
  <c r="G3871" i="15"/>
  <c r="G3870" i="15"/>
  <c r="G3869" i="15"/>
  <c r="G3868" i="15"/>
  <c r="G3867" i="15"/>
  <c r="G3866" i="15"/>
  <c r="G3865" i="15"/>
  <c r="G3864" i="15"/>
  <c r="G3863" i="15"/>
  <c r="G3862" i="15"/>
  <c r="G3861" i="15"/>
  <c r="G3860" i="15"/>
  <c r="G3859" i="15"/>
  <c r="G3858" i="15"/>
  <c r="G3857" i="15"/>
  <c r="G3856" i="15"/>
  <c r="G3855" i="15"/>
  <c r="G3854" i="15"/>
  <c r="G3853" i="15"/>
  <c r="G3852" i="15"/>
  <c r="G3851" i="15"/>
  <c r="G3850" i="15"/>
  <c r="G3849" i="15"/>
  <c r="G3848" i="15"/>
  <c r="G3847" i="15"/>
  <c r="G3846" i="15"/>
  <c r="G3845" i="15"/>
  <c r="G3844" i="15"/>
  <c r="G3843" i="15"/>
  <c r="G3842" i="15"/>
  <c r="G3841" i="15"/>
  <c r="G3840" i="15"/>
  <c r="G3839" i="15"/>
  <c r="G3838" i="15"/>
  <c r="G3837" i="15"/>
  <c r="G3836" i="15"/>
  <c r="G3835" i="15"/>
  <c r="G3834" i="15"/>
  <c r="G3833" i="15"/>
  <c r="G3832" i="15"/>
  <c r="G3831" i="15"/>
  <c r="G3830" i="15"/>
  <c r="G3829" i="15"/>
  <c r="G3828" i="15"/>
  <c r="G3827" i="15"/>
  <c r="G3826" i="15"/>
  <c r="G3825" i="15"/>
  <c r="G3824" i="15"/>
  <c r="G3823" i="15"/>
  <c r="G3822" i="15"/>
  <c r="G3821" i="15"/>
  <c r="G3820" i="15"/>
  <c r="G3819" i="15"/>
  <c r="G3818" i="15"/>
  <c r="G3817" i="15"/>
  <c r="G3816" i="15"/>
  <c r="G3815" i="15"/>
  <c r="G3814" i="15"/>
  <c r="G3813" i="15"/>
  <c r="G3812" i="15"/>
  <c r="G3811" i="15"/>
  <c r="G3810" i="15"/>
  <c r="G3809" i="15"/>
  <c r="G3808" i="15"/>
  <c r="G3807" i="15"/>
  <c r="G3806" i="15"/>
  <c r="G3805" i="15"/>
  <c r="G3804" i="15"/>
  <c r="G3803" i="15"/>
  <c r="G3802" i="15"/>
  <c r="G3801" i="15"/>
  <c r="G3800" i="15"/>
  <c r="G3799" i="15"/>
  <c r="G3798" i="15"/>
  <c r="G3797" i="15"/>
  <c r="G3796" i="15"/>
  <c r="G3795" i="15"/>
  <c r="G3794" i="15"/>
  <c r="G3793" i="15"/>
  <c r="G3792" i="15"/>
  <c r="G3791" i="15"/>
  <c r="G3790" i="15"/>
  <c r="G3789" i="15"/>
  <c r="G3788" i="15"/>
  <c r="G3787" i="15"/>
  <c r="G3786" i="15"/>
  <c r="G3785" i="15"/>
  <c r="G3784" i="15"/>
  <c r="G3783" i="15"/>
  <c r="G3782" i="15"/>
  <c r="G3781" i="15"/>
  <c r="G3780" i="15"/>
  <c r="G3779" i="15"/>
  <c r="G3778" i="15"/>
  <c r="G3777" i="15"/>
  <c r="G3776" i="15"/>
  <c r="G3775" i="15"/>
  <c r="G3774" i="15"/>
  <c r="G3773" i="15"/>
  <c r="G3772" i="15"/>
  <c r="G3771" i="15"/>
  <c r="G3770" i="15"/>
  <c r="G3769" i="15"/>
  <c r="G3768" i="15"/>
  <c r="G3767" i="15"/>
  <c r="G3766" i="15"/>
  <c r="G3765" i="15"/>
  <c r="G3764" i="15"/>
  <c r="G3763" i="15"/>
  <c r="G3762" i="15"/>
  <c r="G3761" i="15"/>
  <c r="G3760" i="15"/>
  <c r="G3759" i="15"/>
  <c r="G3758" i="15"/>
  <c r="G3757" i="15"/>
  <c r="G3756" i="15"/>
  <c r="G3755" i="15"/>
  <c r="G3754" i="15"/>
  <c r="G3753" i="15"/>
  <c r="G3752" i="15"/>
  <c r="G3751" i="15"/>
  <c r="G3750" i="15"/>
  <c r="G3749" i="15"/>
  <c r="G3748" i="15"/>
  <c r="G3747" i="15"/>
  <c r="G3746" i="15"/>
  <c r="G3745" i="15"/>
  <c r="G3744" i="15"/>
  <c r="G3743" i="15"/>
  <c r="G3742" i="15"/>
  <c r="G3741" i="15"/>
  <c r="G3740" i="15"/>
  <c r="G3739" i="15"/>
  <c r="G3738" i="15"/>
  <c r="G3737" i="15"/>
  <c r="G3736" i="15"/>
  <c r="G3735" i="15"/>
  <c r="G3734" i="15"/>
  <c r="G3733" i="15"/>
  <c r="G3732" i="15"/>
  <c r="G3731" i="15"/>
  <c r="G3730" i="15"/>
  <c r="G3729" i="15"/>
  <c r="G3728" i="15"/>
  <c r="G3727" i="15"/>
  <c r="G3726" i="15"/>
  <c r="G3725" i="15"/>
  <c r="G3724" i="15"/>
  <c r="G3723" i="15"/>
  <c r="G3722" i="15"/>
  <c r="G3721" i="15"/>
  <c r="G3720" i="15"/>
  <c r="G3719" i="15"/>
  <c r="G3718" i="15"/>
  <c r="G3717" i="15"/>
  <c r="G3716" i="15"/>
  <c r="G3715" i="15"/>
  <c r="G3714" i="15"/>
  <c r="G3713" i="15"/>
  <c r="G3712" i="15"/>
  <c r="G3711" i="15"/>
  <c r="G3710" i="15"/>
  <c r="G3709" i="15"/>
  <c r="G3708" i="15"/>
  <c r="G3707" i="15"/>
  <c r="G3706" i="15"/>
  <c r="G3705" i="15"/>
  <c r="G3704" i="15"/>
  <c r="G3703" i="15"/>
  <c r="G3702" i="15"/>
  <c r="G3701" i="15"/>
  <c r="G3700" i="15"/>
  <c r="G3699" i="15"/>
  <c r="G3698" i="15"/>
  <c r="G3697" i="15"/>
  <c r="G3696" i="15"/>
  <c r="G3695" i="15"/>
  <c r="G3694" i="15"/>
  <c r="G3693" i="15"/>
  <c r="G3692" i="15"/>
  <c r="G3691" i="15"/>
  <c r="G3690" i="15"/>
  <c r="G3689" i="15"/>
  <c r="G3688" i="15"/>
  <c r="G3687" i="15"/>
  <c r="G3686" i="15"/>
  <c r="G3685" i="15"/>
  <c r="G3684" i="15"/>
  <c r="G3683" i="15"/>
  <c r="G3682" i="15"/>
  <c r="G3681" i="15"/>
  <c r="G3680" i="15"/>
  <c r="G3679" i="15"/>
  <c r="G3678" i="15"/>
  <c r="G3677" i="15"/>
  <c r="G3676" i="15"/>
  <c r="G3675" i="15"/>
  <c r="G3674" i="15"/>
  <c r="G3673" i="15"/>
  <c r="G3672" i="15"/>
  <c r="G3671" i="15"/>
  <c r="G3670" i="15"/>
  <c r="G3669" i="15"/>
  <c r="G3668" i="15"/>
  <c r="G3667" i="15"/>
  <c r="G3666" i="15"/>
  <c r="G3665" i="15"/>
  <c r="G3664" i="15"/>
  <c r="G3663" i="15"/>
  <c r="G3662" i="15"/>
  <c r="G3661" i="15"/>
  <c r="G3660" i="15"/>
  <c r="G3659" i="15"/>
  <c r="G3658" i="15"/>
  <c r="G3657" i="15"/>
  <c r="G3656" i="15"/>
  <c r="G3655" i="15"/>
  <c r="G3654" i="15"/>
  <c r="G3653" i="15"/>
  <c r="G3652" i="15"/>
  <c r="G3651" i="15"/>
  <c r="G3650" i="15"/>
  <c r="G3649" i="15"/>
  <c r="G3648" i="15"/>
  <c r="G3647" i="15"/>
  <c r="G3646" i="15"/>
  <c r="G3645" i="15"/>
  <c r="G3644" i="15"/>
  <c r="G3643" i="15"/>
  <c r="G3642" i="15"/>
  <c r="G3641" i="15"/>
  <c r="G3640" i="15"/>
  <c r="G3639" i="15"/>
  <c r="G3638" i="15"/>
  <c r="G3637" i="15"/>
  <c r="G3636" i="15"/>
  <c r="G3635" i="15"/>
  <c r="G3634" i="15"/>
  <c r="G3633" i="15"/>
  <c r="G3632" i="15"/>
  <c r="G3631" i="15"/>
  <c r="G3630" i="15"/>
  <c r="G3629" i="15"/>
  <c r="G3628" i="15"/>
  <c r="G3627" i="15"/>
  <c r="G3626" i="15"/>
  <c r="G3625" i="15"/>
  <c r="G3624" i="15"/>
  <c r="G3623" i="15"/>
  <c r="G3622" i="15"/>
  <c r="G3621" i="15"/>
  <c r="G3620" i="15"/>
  <c r="G3619" i="15"/>
  <c r="G3618" i="15"/>
  <c r="G3617" i="15"/>
  <c r="G3616" i="15"/>
  <c r="G3615" i="15"/>
  <c r="G3614" i="15"/>
  <c r="G3613" i="15"/>
  <c r="G3612" i="15"/>
  <c r="G3611" i="15"/>
  <c r="G3610" i="15"/>
  <c r="G3609" i="15"/>
  <c r="G3608" i="15"/>
  <c r="G3607" i="15"/>
  <c r="G3606" i="15"/>
  <c r="G3605" i="15"/>
  <c r="G3604" i="15"/>
  <c r="G3603" i="15"/>
  <c r="G3602" i="15"/>
  <c r="G3601" i="15"/>
  <c r="G3600" i="15"/>
  <c r="G3599" i="15"/>
  <c r="G3598" i="15"/>
  <c r="G3597" i="15"/>
  <c r="G3596" i="15"/>
  <c r="G3595" i="15"/>
  <c r="G3594" i="15"/>
  <c r="G3593" i="15"/>
  <c r="G3592" i="15"/>
  <c r="G3591" i="15"/>
  <c r="G3590" i="15"/>
  <c r="G3589" i="15"/>
  <c r="G3588" i="15"/>
  <c r="G3587" i="15"/>
  <c r="G3586" i="15"/>
  <c r="G3585" i="15"/>
  <c r="G3584" i="15"/>
  <c r="G3583" i="15"/>
  <c r="G3582" i="15"/>
  <c r="G3581" i="15"/>
  <c r="G3580" i="15"/>
  <c r="G3579" i="15"/>
  <c r="G3578" i="15"/>
  <c r="G3577" i="15"/>
  <c r="G3576" i="15"/>
  <c r="G3575" i="15"/>
  <c r="G3574" i="15"/>
  <c r="G3573" i="15"/>
  <c r="G3572" i="15"/>
  <c r="G3571" i="15"/>
  <c r="G3570" i="15"/>
  <c r="G3569" i="15"/>
  <c r="G3568" i="15"/>
  <c r="G3567" i="15"/>
  <c r="G3566" i="15"/>
  <c r="G3565" i="15"/>
  <c r="G3564" i="15"/>
  <c r="G3563" i="15"/>
  <c r="G3562" i="15"/>
  <c r="G3561" i="15"/>
  <c r="G3560" i="15"/>
  <c r="G3559" i="15"/>
  <c r="G3558" i="15"/>
  <c r="G3557" i="15"/>
  <c r="G3556" i="15"/>
  <c r="G3555" i="15"/>
  <c r="G3554" i="15"/>
  <c r="G3553" i="15"/>
  <c r="G3552" i="15"/>
  <c r="G3551" i="15"/>
  <c r="G3550" i="15"/>
  <c r="G3549" i="15"/>
  <c r="G3548" i="15"/>
  <c r="G3547" i="15"/>
  <c r="G3546" i="15"/>
  <c r="G3545" i="15"/>
  <c r="G3544" i="15"/>
  <c r="G3543" i="15"/>
  <c r="G3542" i="15"/>
  <c r="G3541" i="15"/>
  <c r="G3540" i="15"/>
  <c r="G3539" i="15"/>
  <c r="G3538" i="15"/>
  <c r="G3537" i="15"/>
  <c r="G3536" i="15"/>
  <c r="G3535" i="15"/>
  <c r="G3534" i="15"/>
  <c r="G3533" i="15"/>
  <c r="G3532" i="15"/>
  <c r="G3531" i="15"/>
  <c r="G3530" i="15"/>
  <c r="G3529" i="15"/>
  <c r="G3528" i="15"/>
  <c r="G3527" i="15"/>
  <c r="G3526" i="15"/>
  <c r="G3525" i="15"/>
  <c r="G3524" i="15"/>
  <c r="G3523" i="15"/>
  <c r="G3522" i="15"/>
  <c r="G3521" i="15"/>
  <c r="G3520" i="15"/>
  <c r="G3519" i="15"/>
  <c r="G3518" i="15"/>
  <c r="G3517" i="15"/>
  <c r="G3516" i="15"/>
  <c r="G3515" i="15"/>
  <c r="G3514" i="15"/>
  <c r="G3513" i="15"/>
  <c r="G3512" i="15"/>
  <c r="G3511" i="15"/>
  <c r="G3510" i="15"/>
  <c r="G3509" i="15"/>
  <c r="G3508" i="15"/>
  <c r="G3507" i="15"/>
  <c r="G3506" i="15"/>
  <c r="G3505" i="15"/>
  <c r="G3504" i="15"/>
  <c r="G3503" i="15"/>
  <c r="G3502" i="15"/>
  <c r="G3501" i="15"/>
  <c r="G3500" i="15"/>
  <c r="G3499" i="15"/>
  <c r="G3498" i="15"/>
  <c r="G3497" i="15"/>
  <c r="G3496" i="15"/>
  <c r="G3495" i="15"/>
  <c r="G3494" i="15"/>
  <c r="G3493" i="15"/>
  <c r="G3492" i="15"/>
  <c r="G3491" i="15"/>
  <c r="G3490" i="15"/>
  <c r="G3489" i="15"/>
  <c r="G3488" i="15"/>
  <c r="G3487" i="15"/>
  <c r="G3486" i="15"/>
  <c r="G3485" i="15"/>
  <c r="G3484" i="15"/>
  <c r="G3483" i="15"/>
  <c r="G3482" i="15"/>
  <c r="G3481" i="15"/>
  <c r="G3480" i="15"/>
  <c r="G3479" i="15"/>
  <c r="G3478" i="15"/>
  <c r="G3477" i="15"/>
  <c r="G3476" i="15"/>
  <c r="G3475" i="15"/>
  <c r="G3474" i="15"/>
  <c r="G3473" i="15"/>
  <c r="G3472" i="15"/>
  <c r="G3471" i="15"/>
  <c r="G3470" i="15"/>
  <c r="G3469" i="15"/>
  <c r="G3468" i="15"/>
  <c r="G3467" i="15"/>
  <c r="G3466" i="15"/>
  <c r="G3465" i="15"/>
  <c r="G3464" i="15"/>
  <c r="G3463" i="15"/>
  <c r="G3462" i="15"/>
  <c r="G3461" i="15"/>
  <c r="G3460" i="15"/>
  <c r="G3459" i="15"/>
  <c r="G3458" i="15"/>
  <c r="G3457" i="15"/>
  <c r="G3456" i="15"/>
  <c r="G3455" i="15"/>
  <c r="G3454" i="15"/>
  <c r="G3453" i="15"/>
  <c r="G3452" i="15"/>
  <c r="G3451" i="15"/>
  <c r="G3450" i="15"/>
  <c r="G3449" i="15"/>
  <c r="G3448" i="15"/>
  <c r="G3447" i="15"/>
  <c r="G3446" i="15"/>
  <c r="G3445" i="15"/>
  <c r="G3444" i="15"/>
  <c r="G3443" i="15"/>
  <c r="G3442" i="15"/>
  <c r="G3441" i="15"/>
  <c r="G3440" i="15"/>
  <c r="G3439" i="15"/>
  <c r="G3438" i="15"/>
  <c r="G3437" i="15"/>
  <c r="G3436" i="15"/>
  <c r="G3435" i="15"/>
  <c r="G3434" i="15"/>
  <c r="G3433" i="15"/>
  <c r="G3432" i="15"/>
  <c r="G3431" i="15"/>
  <c r="G3430" i="15"/>
  <c r="G3429" i="15"/>
  <c r="G3428" i="15"/>
  <c r="G3427" i="15"/>
  <c r="G3426" i="15"/>
  <c r="G3425" i="15"/>
  <c r="G3424" i="15"/>
  <c r="G3423" i="15"/>
  <c r="G3422" i="15"/>
  <c r="G3421" i="15"/>
  <c r="G3420" i="15"/>
  <c r="G3419" i="15"/>
  <c r="G3418" i="15"/>
  <c r="G3417" i="15"/>
  <c r="G3416" i="15"/>
  <c r="G3415" i="15"/>
  <c r="G3414" i="15"/>
  <c r="G3413" i="15"/>
  <c r="G3412" i="15"/>
  <c r="G3411" i="15"/>
  <c r="G3410" i="15"/>
  <c r="G3409" i="15"/>
  <c r="G3408" i="15"/>
  <c r="G3407" i="15"/>
  <c r="G3406" i="15"/>
  <c r="G3405" i="15"/>
  <c r="G3404" i="15"/>
  <c r="G3403" i="15"/>
  <c r="G3402" i="15"/>
  <c r="G3401" i="15"/>
  <c r="G3400" i="15"/>
  <c r="G3399" i="15"/>
  <c r="G3398" i="15"/>
  <c r="G3397" i="15"/>
  <c r="G3396" i="15"/>
  <c r="G3395" i="15"/>
  <c r="G3394" i="15"/>
  <c r="G3393" i="15"/>
  <c r="G3392" i="15"/>
  <c r="G3391" i="15"/>
  <c r="G3390" i="15"/>
  <c r="G3389" i="15"/>
  <c r="G3388" i="15"/>
  <c r="G3387" i="15"/>
  <c r="G3386" i="15"/>
  <c r="G3385" i="15"/>
  <c r="G3384" i="15"/>
  <c r="G3383" i="15"/>
  <c r="G3382" i="15"/>
  <c r="G3381" i="15"/>
  <c r="G3380" i="15"/>
  <c r="G3379" i="15"/>
  <c r="G3378" i="15"/>
  <c r="G3377" i="15"/>
  <c r="G3376" i="15"/>
  <c r="G3375" i="15"/>
  <c r="G3374" i="15"/>
  <c r="G3373" i="15"/>
  <c r="G3372" i="15"/>
  <c r="G3371" i="15"/>
  <c r="G3370" i="15"/>
  <c r="G3369" i="15"/>
  <c r="G3368" i="15"/>
  <c r="G3367" i="15"/>
  <c r="G3366" i="15"/>
  <c r="G3365" i="15"/>
  <c r="G3364" i="15"/>
  <c r="G3363" i="15"/>
  <c r="G3362" i="15"/>
  <c r="G3361" i="15"/>
  <c r="G3360" i="15"/>
  <c r="G3359" i="15"/>
  <c r="G3358" i="15"/>
  <c r="G3357" i="15"/>
  <c r="G3356" i="15"/>
  <c r="G3355" i="15"/>
  <c r="G3354" i="15"/>
  <c r="G3353" i="15"/>
  <c r="G3352" i="15"/>
  <c r="G3351" i="15"/>
  <c r="G3350" i="15"/>
  <c r="G3349" i="15"/>
  <c r="G3348" i="15"/>
  <c r="G3347" i="15"/>
  <c r="G3346" i="15"/>
  <c r="G3345" i="15"/>
  <c r="G3344" i="15"/>
  <c r="G3343" i="15"/>
  <c r="G3342" i="15"/>
  <c r="G3341" i="15"/>
  <c r="G3340" i="15"/>
  <c r="G3339" i="15"/>
  <c r="G3338" i="15"/>
  <c r="G3337" i="15"/>
  <c r="G3336" i="15"/>
  <c r="G3335" i="15"/>
  <c r="G3334" i="15"/>
  <c r="G3333" i="15"/>
  <c r="G3332" i="15"/>
  <c r="G3331" i="15"/>
  <c r="G3330" i="15"/>
  <c r="G3329" i="15"/>
  <c r="G3328" i="15"/>
  <c r="G3327" i="15"/>
  <c r="G3326" i="15"/>
  <c r="G3325" i="15"/>
  <c r="G3324" i="15"/>
  <c r="G3323" i="15"/>
  <c r="G3322" i="15"/>
  <c r="G3321" i="15"/>
  <c r="G3320" i="15"/>
  <c r="G3319" i="15"/>
  <c r="G3318" i="15"/>
  <c r="G3317" i="15"/>
  <c r="G3316" i="15"/>
  <c r="G3315" i="15"/>
  <c r="G3314" i="15"/>
  <c r="G3313" i="15"/>
  <c r="G3312" i="15"/>
  <c r="G3311" i="15"/>
  <c r="G3310" i="15"/>
  <c r="G3309" i="15"/>
  <c r="G3308" i="15"/>
  <c r="G3307" i="15"/>
  <c r="G3306" i="15"/>
  <c r="G3305" i="15"/>
  <c r="G3304" i="15"/>
  <c r="G3303" i="15"/>
  <c r="G3302" i="15"/>
  <c r="G3301" i="15"/>
  <c r="G3300" i="15"/>
  <c r="G3299" i="15"/>
  <c r="G3298" i="15"/>
  <c r="G3297" i="15"/>
  <c r="G3296" i="15"/>
  <c r="G3295" i="15"/>
  <c r="G3294" i="15"/>
  <c r="G3293" i="15"/>
  <c r="G3292" i="15"/>
  <c r="G3291" i="15"/>
  <c r="G3290" i="15"/>
  <c r="G3289" i="15"/>
  <c r="G3288" i="15"/>
  <c r="G3287" i="15"/>
  <c r="G3286" i="15"/>
  <c r="G3285" i="15"/>
  <c r="G3284" i="15"/>
  <c r="G3283" i="15"/>
  <c r="G3282" i="15"/>
  <c r="G3281" i="15"/>
  <c r="G3280" i="15"/>
  <c r="G3279" i="15"/>
  <c r="G3278" i="15"/>
  <c r="G3277" i="15"/>
  <c r="G3276" i="15"/>
  <c r="G3275" i="15"/>
  <c r="G3274" i="15"/>
  <c r="G3273" i="15"/>
  <c r="G3272" i="15"/>
  <c r="G3271" i="15"/>
  <c r="G3270" i="15"/>
  <c r="G3269" i="15"/>
  <c r="G3268" i="15"/>
  <c r="G3267" i="15"/>
  <c r="G3266" i="15"/>
  <c r="G3265" i="15"/>
  <c r="G3264" i="15"/>
  <c r="G3263" i="15"/>
  <c r="G3262" i="15"/>
  <c r="G3261" i="15"/>
  <c r="G3260" i="15"/>
  <c r="G3259" i="15"/>
  <c r="G3258" i="15"/>
  <c r="G3257" i="15"/>
  <c r="G3256" i="15"/>
  <c r="G3255" i="15"/>
  <c r="G3254" i="15"/>
  <c r="G3253" i="15"/>
  <c r="G3252" i="15"/>
  <c r="G3251" i="15"/>
  <c r="G3250" i="15"/>
  <c r="G3249" i="15"/>
  <c r="G3248" i="15"/>
  <c r="G3247" i="15"/>
  <c r="G3246" i="15"/>
  <c r="G3245" i="15"/>
  <c r="G3244" i="15"/>
  <c r="G3243" i="15"/>
  <c r="G3242" i="15"/>
  <c r="G3241" i="15"/>
  <c r="G3240" i="15"/>
  <c r="G3239" i="15"/>
  <c r="G3238" i="15"/>
  <c r="G3237" i="15"/>
  <c r="G3236" i="15"/>
  <c r="G3235" i="15"/>
  <c r="G3234" i="15"/>
  <c r="G3233" i="15"/>
  <c r="G3232" i="15"/>
  <c r="G3231" i="15"/>
  <c r="G3230" i="15"/>
  <c r="G3229" i="15"/>
  <c r="G3228" i="15"/>
  <c r="G3227" i="15"/>
  <c r="G3226" i="15"/>
  <c r="G3225" i="15"/>
  <c r="G3224" i="15"/>
  <c r="G3223" i="15"/>
  <c r="G3222" i="15"/>
  <c r="G3221" i="15"/>
  <c r="G3220" i="15"/>
  <c r="G3219" i="15"/>
  <c r="G3218" i="15"/>
  <c r="G3217" i="15"/>
  <c r="G3216" i="15"/>
  <c r="G3215" i="15"/>
  <c r="G3214" i="15"/>
  <c r="G3213" i="15"/>
  <c r="G3212" i="15"/>
  <c r="G3211" i="15"/>
  <c r="G3210" i="15"/>
  <c r="G3209" i="15"/>
  <c r="G3208" i="15"/>
  <c r="G3207" i="15"/>
  <c r="G3206" i="15"/>
  <c r="G3205" i="15"/>
  <c r="G3204" i="15"/>
  <c r="G3203" i="15"/>
  <c r="G3202" i="15"/>
  <c r="G3201" i="15"/>
  <c r="G3200" i="15"/>
  <c r="G3199" i="15"/>
  <c r="G3198" i="15"/>
  <c r="G3197" i="15"/>
  <c r="G3196" i="15"/>
  <c r="G3195" i="15"/>
  <c r="G3194" i="15"/>
  <c r="G3193" i="15"/>
  <c r="G3192" i="15"/>
  <c r="G3191" i="15"/>
  <c r="G3190" i="15"/>
  <c r="G3189" i="15"/>
  <c r="G3188" i="15"/>
  <c r="G3187" i="15"/>
  <c r="G3186" i="15"/>
  <c r="G3185" i="15"/>
  <c r="G3184" i="15"/>
  <c r="G3183" i="15"/>
  <c r="G3182" i="15"/>
  <c r="G3181" i="15"/>
  <c r="G3180" i="15"/>
  <c r="G3179" i="15"/>
  <c r="G3178" i="15"/>
  <c r="G3177" i="15"/>
  <c r="G3176" i="15"/>
  <c r="G3175" i="15"/>
  <c r="G3174" i="15"/>
  <c r="G3173" i="15"/>
  <c r="G3172" i="15"/>
  <c r="G3171" i="15"/>
  <c r="G3170" i="15"/>
  <c r="G3169" i="15"/>
  <c r="G3168" i="15"/>
  <c r="G3167" i="15"/>
  <c r="G3166" i="15"/>
  <c r="G3165" i="15"/>
  <c r="G3164" i="15"/>
  <c r="G3163" i="15"/>
  <c r="G3162" i="15"/>
  <c r="G3161" i="15"/>
  <c r="G3160" i="15"/>
  <c r="G3159" i="15"/>
  <c r="G3158" i="15"/>
  <c r="G3157" i="15"/>
  <c r="G3156" i="15"/>
  <c r="G3155" i="15"/>
  <c r="G3154" i="15"/>
  <c r="G3153" i="15"/>
  <c r="G3152" i="15"/>
  <c r="G3151" i="15"/>
  <c r="G3150" i="15"/>
  <c r="G3149" i="15"/>
  <c r="G3148" i="15"/>
  <c r="G3147" i="15"/>
  <c r="G3146" i="15"/>
  <c r="G3145" i="15"/>
  <c r="G3144" i="15"/>
  <c r="G3143" i="15"/>
  <c r="G3142" i="15"/>
  <c r="G3141" i="15"/>
  <c r="G3140" i="15"/>
  <c r="G3139" i="15"/>
  <c r="G3138" i="15"/>
  <c r="G3137" i="15"/>
  <c r="G3136" i="15"/>
  <c r="G3135" i="15"/>
  <c r="G3134" i="15"/>
  <c r="G3133" i="15"/>
  <c r="G3132" i="15"/>
  <c r="G3131" i="15"/>
  <c r="G3130" i="15"/>
  <c r="G3129" i="15"/>
  <c r="G3128" i="15"/>
  <c r="G3127" i="15"/>
  <c r="G3126" i="15"/>
  <c r="G3125" i="15"/>
  <c r="G3124" i="15"/>
  <c r="G3123" i="15"/>
  <c r="G3122" i="15"/>
  <c r="G3121" i="15"/>
  <c r="G3120" i="15"/>
  <c r="G3119" i="15"/>
  <c r="G3118" i="15"/>
  <c r="G3117" i="15"/>
  <c r="G3116" i="15"/>
  <c r="G3115" i="15"/>
  <c r="G3114" i="15"/>
  <c r="G3113" i="15"/>
  <c r="G3112" i="15"/>
  <c r="G3111" i="15"/>
  <c r="G3110" i="15"/>
  <c r="G3109" i="15"/>
  <c r="G3108" i="15"/>
  <c r="G3107" i="15"/>
  <c r="G3106" i="15"/>
  <c r="G3105" i="15"/>
  <c r="G3104" i="15"/>
  <c r="G3103" i="15"/>
  <c r="G3102" i="15"/>
  <c r="G3101" i="15"/>
  <c r="G3100" i="15"/>
  <c r="G3099" i="15"/>
  <c r="G3098" i="15"/>
  <c r="G3097" i="15"/>
  <c r="G3096" i="15"/>
  <c r="G3095" i="15"/>
  <c r="G3094" i="15"/>
  <c r="G3093" i="15"/>
  <c r="G3092" i="15"/>
  <c r="G3091" i="15"/>
  <c r="G3090" i="15"/>
  <c r="G3089" i="15"/>
  <c r="G3088" i="15"/>
  <c r="G3087" i="15"/>
  <c r="G3086" i="15"/>
  <c r="G3085" i="15"/>
  <c r="G3084" i="15"/>
  <c r="G3083" i="15"/>
  <c r="G3082" i="15"/>
  <c r="G3081" i="15"/>
  <c r="G3080" i="15"/>
  <c r="G3079" i="15"/>
  <c r="G3078" i="15"/>
  <c r="G3077" i="15"/>
  <c r="G3076" i="15"/>
  <c r="G3075" i="15"/>
  <c r="G3074" i="15"/>
  <c r="G3073" i="15"/>
  <c r="G3072" i="15"/>
  <c r="G3071" i="15"/>
  <c r="G3070" i="15"/>
  <c r="G3069" i="15"/>
  <c r="G3068" i="15"/>
  <c r="G3067" i="15"/>
  <c r="G3066" i="15"/>
  <c r="G3065" i="15"/>
  <c r="G3064" i="15"/>
  <c r="G3063" i="15"/>
  <c r="G3062" i="15"/>
  <c r="G3061" i="15"/>
  <c r="G3060" i="15"/>
  <c r="G3059" i="15"/>
  <c r="G3058" i="15"/>
  <c r="G3057" i="15"/>
  <c r="G3056" i="15"/>
  <c r="G3055" i="15"/>
  <c r="G3054" i="15"/>
  <c r="G3053" i="15"/>
  <c r="G3052" i="15"/>
  <c r="G3051" i="15"/>
  <c r="G3050" i="15"/>
  <c r="G3049" i="15"/>
  <c r="G3048" i="15"/>
  <c r="G3047" i="15"/>
  <c r="G3046" i="15"/>
  <c r="G3045" i="15"/>
  <c r="G3044" i="15"/>
  <c r="G3043" i="15"/>
  <c r="G3042" i="15"/>
  <c r="G3041" i="15"/>
  <c r="G3040" i="15"/>
  <c r="G3039" i="15"/>
  <c r="G3038" i="15"/>
  <c r="G3037" i="15"/>
  <c r="G3036" i="15"/>
  <c r="G3035" i="15"/>
  <c r="G3034" i="15"/>
  <c r="G3033" i="15"/>
  <c r="G3032" i="15"/>
  <c r="G3031" i="15"/>
  <c r="G3030" i="15"/>
  <c r="G3029" i="15"/>
  <c r="G3028" i="15"/>
  <c r="G3027" i="15"/>
  <c r="G3026" i="15"/>
  <c r="G3025" i="15"/>
  <c r="G3024" i="15"/>
  <c r="G3023" i="15"/>
  <c r="G3022" i="15"/>
  <c r="G3021" i="15"/>
  <c r="G3020" i="15"/>
  <c r="G3019" i="15"/>
  <c r="G3018" i="15"/>
  <c r="G3017" i="15"/>
  <c r="G3016" i="15"/>
  <c r="G3015" i="15"/>
  <c r="G3014" i="15"/>
  <c r="G3013" i="15"/>
  <c r="G3012" i="15"/>
  <c r="G3011" i="15"/>
  <c r="G3010" i="15"/>
  <c r="G3009" i="15"/>
  <c r="G3008" i="15"/>
  <c r="G3007" i="15"/>
  <c r="G3006" i="15"/>
  <c r="G3005" i="15"/>
  <c r="G3004" i="15"/>
  <c r="G3003" i="15"/>
  <c r="G3002" i="15"/>
  <c r="G3001" i="15"/>
  <c r="G3000" i="15"/>
  <c r="G2999" i="15"/>
  <c r="G2998" i="15"/>
  <c r="G2997" i="15"/>
  <c r="G2996" i="15"/>
  <c r="G2995" i="15"/>
  <c r="G2994" i="15"/>
  <c r="G2993" i="15"/>
  <c r="G2992" i="15"/>
  <c r="G2991" i="15"/>
  <c r="G2990" i="15"/>
  <c r="G2989" i="15"/>
  <c r="G2988" i="15"/>
  <c r="G2987" i="15"/>
  <c r="G2986" i="15"/>
  <c r="G2985" i="15"/>
  <c r="G2984" i="15"/>
  <c r="G2983" i="15"/>
  <c r="G2982" i="15"/>
  <c r="G2981" i="15"/>
  <c r="G2980" i="15"/>
  <c r="G2979" i="15"/>
  <c r="G2978" i="15"/>
  <c r="G2977" i="15"/>
  <c r="G2976" i="15"/>
  <c r="G2975" i="15"/>
  <c r="G2974" i="15"/>
  <c r="G2973" i="15"/>
  <c r="G2972" i="15"/>
  <c r="G2971" i="15"/>
  <c r="G2970" i="15"/>
  <c r="G2969" i="15"/>
  <c r="G2968" i="15"/>
  <c r="G2967" i="15"/>
  <c r="G2966" i="15"/>
  <c r="G2965" i="15"/>
  <c r="G2964" i="15"/>
  <c r="G2963" i="15"/>
  <c r="G2962" i="15"/>
  <c r="G2961" i="15"/>
  <c r="G2960" i="15"/>
  <c r="G2959" i="15"/>
  <c r="G2958" i="15"/>
  <c r="G2957" i="15"/>
  <c r="G2956" i="15"/>
  <c r="G2955" i="15"/>
  <c r="G2954" i="15"/>
  <c r="G2953" i="15"/>
  <c r="G2952" i="15"/>
  <c r="G2951" i="15"/>
  <c r="G2950" i="15"/>
  <c r="G2949" i="15"/>
  <c r="G2948" i="15"/>
  <c r="G2947" i="15"/>
  <c r="G2946" i="15"/>
  <c r="G2945" i="15"/>
  <c r="G2944" i="15"/>
  <c r="G2943" i="15"/>
  <c r="G2942" i="15"/>
  <c r="G2941" i="15"/>
  <c r="G2940" i="15"/>
  <c r="G2939" i="15"/>
  <c r="G2938" i="15"/>
  <c r="G2937" i="15"/>
  <c r="G2936" i="15"/>
  <c r="G2935" i="15"/>
  <c r="G2934" i="15"/>
  <c r="G2933" i="15"/>
  <c r="G2932" i="15"/>
  <c r="G2931" i="15"/>
  <c r="G2930" i="15"/>
  <c r="G2929" i="15"/>
  <c r="G2928" i="15"/>
  <c r="G2927" i="15"/>
  <c r="G2926" i="15"/>
  <c r="G2925" i="15"/>
  <c r="G2924" i="15"/>
  <c r="G2923" i="15"/>
  <c r="G2922" i="15"/>
  <c r="G2921" i="15"/>
  <c r="G2920" i="15"/>
  <c r="G2919" i="15"/>
  <c r="G2918" i="15"/>
  <c r="G2917" i="15"/>
  <c r="G2916" i="15"/>
  <c r="G2915" i="15"/>
  <c r="G2914" i="15"/>
  <c r="G2913" i="15"/>
  <c r="G2912" i="15"/>
  <c r="G2911" i="15"/>
  <c r="G2910" i="15"/>
  <c r="G2909" i="15"/>
  <c r="G2908" i="15"/>
  <c r="G2907" i="15"/>
  <c r="G2906" i="15"/>
  <c r="G2905" i="15"/>
  <c r="G2904" i="15"/>
  <c r="G2903" i="15"/>
  <c r="G2902" i="15"/>
  <c r="G2901" i="15"/>
  <c r="G2900" i="15"/>
  <c r="G2899" i="15"/>
  <c r="G2898" i="15"/>
  <c r="G2897" i="15"/>
  <c r="G2896" i="15"/>
  <c r="G2895" i="15"/>
  <c r="G2894" i="15"/>
  <c r="G2893" i="15"/>
  <c r="G2892" i="15"/>
  <c r="G2891" i="15"/>
  <c r="G2890" i="15"/>
  <c r="G2889" i="15"/>
  <c r="G2888" i="15"/>
  <c r="G2887" i="15"/>
  <c r="G2886" i="15"/>
  <c r="G2885" i="15"/>
  <c r="G2884" i="15"/>
  <c r="G2883" i="15"/>
  <c r="G2882" i="15"/>
  <c r="G2881" i="15"/>
  <c r="G2880" i="15"/>
  <c r="G2879" i="15"/>
  <c r="G2878" i="15"/>
  <c r="G2877" i="15"/>
  <c r="G2876" i="15"/>
  <c r="G2875" i="15"/>
  <c r="G2874" i="15"/>
  <c r="G2873" i="15"/>
  <c r="G2872" i="15"/>
  <c r="G2871" i="15"/>
  <c r="G2870" i="15"/>
  <c r="G2869" i="15"/>
  <c r="G2868" i="15"/>
  <c r="G2867" i="15"/>
  <c r="G2866" i="15"/>
  <c r="G2865" i="15"/>
  <c r="G2864" i="15"/>
  <c r="G2863" i="15"/>
  <c r="G2862" i="15"/>
  <c r="G2861" i="15"/>
  <c r="G2860" i="15"/>
  <c r="G2859" i="15"/>
  <c r="G2858" i="15"/>
  <c r="G2857" i="15"/>
  <c r="G2856" i="15"/>
  <c r="G2855" i="15"/>
  <c r="G2854" i="15"/>
  <c r="G2853" i="15"/>
  <c r="G2852" i="15"/>
  <c r="G2851" i="15"/>
  <c r="G2850" i="15"/>
  <c r="G2849" i="15"/>
  <c r="G2848" i="15"/>
  <c r="G2847" i="15"/>
  <c r="G2846" i="15"/>
  <c r="G2845" i="15"/>
  <c r="G2844" i="15"/>
  <c r="G2843" i="15"/>
  <c r="G2842" i="15"/>
  <c r="G2841" i="15"/>
  <c r="G2840" i="15"/>
  <c r="G2839" i="15"/>
  <c r="G2838" i="15"/>
  <c r="G2837" i="15"/>
  <c r="G2836" i="15"/>
  <c r="G2835" i="15"/>
  <c r="G2834" i="15"/>
  <c r="G2833" i="15"/>
  <c r="G2832" i="15"/>
  <c r="G2831" i="15"/>
  <c r="G2830" i="15"/>
  <c r="G2829" i="15"/>
  <c r="G2828" i="15"/>
  <c r="G2827" i="15"/>
  <c r="G2826" i="15"/>
  <c r="G2825" i="15"/>
  <c r="G2824" i="15"/>
  <c r="G2823" i="15"/>
  <c r="G2822" i="15"/>
  <c r="G2821" i="15"/>
  <c r="G2820" i="15"/>
  <c r="G2819" i="15"/>
  <c r="G2818" i="15"/>
  <c r="G2817" i="15"/>
  <c r="G2816" i="15"/>
  <c r="G2815" i="15"/>
  <c r="G2814" i="15"/>
  <c r="G2813" i="15"/>
  <c r="G2812" i="15"/>
  <c r="G2811" i="15"/>
  <c r="G2810" i="15"/>
  <c r="G2809" i="15"/>
  <c r="G2808" i="15"/>
  <c r="G2807" i="15"/>
  <c r="G2806" i="15"/>
  <c r="G2805" i="15"/>
  <c r="G2804" i="15"/>
  <c r="G2803" i="15"/>
  <c r="G2802" i="15"/>
  <c r="G2801" i="15"/>
  <c r="G2800" i="15"/>
  <c r="G2799" i="15"/>
  <c r="G2798" i="15"/>
  <c r="G2797" i="15"/>
  <c r="G2796" i="15"/>
  <c r="G2795" i="15"/>
  <c r="G2794" i="15"/>
  <c r="G2793" i="15"/>
  <c r="G2792" i="15"/>
  <c r="G2791" i="15"/>
  <c r="G2790" i="15"/>
  <c r="G2789" i="15"/>
  <c r="G2788" i="15"/>
  <c r="G2787" i="15"/>
  <c r="G2786" i="15"/>
  <c r="G2785" i="15"/>
  <c r="G2784" i="15"/>
  <c r="G2783" i="15"/>
  <c r="G2782" i="15"/>
  <c r="G2781" i="15"/>
  <c r="G2780" i="15"/>
  <c r="G2779" i="15"/>
  <c r="G2778" i="15"/>
  <c r="G2777" i="15"/>
  <c r="G2776" i="15"/>
  <c r="G2775" i="15"/>
  <c r="G2774" i="15"/>
  <c r="G2773" i="15"/>
  <c r="G2772" i="15"/>
  <c r="G2771" i="15"/>
  <c r="G2770" i="15"/>
  <c r="G2769" i="15"/>
  <c r="G2768" i="15"/>
  <c r="G2767" i="15"/>
  <c r="G2766" i="15"/>
  <c r="G2765" i="15"/>
  <c r="G2764" i="15"/>
  <c r="G2763" i="15"/>
  <c r="G2762" i="15"/>
  <c r="G2761" i="15"/>
  <c r="G2760" i="15"/>
  <c r="G2759" i="15"/>
  <c r="G2758" i="15"/>
  <c r="G2757" i="15"/>
  <c r="G2756" i="15"/>
  <c r="G2755" i="15"/>
  <c r="G2754" i="15"/>
  <c r="G2753" i="15"/>
  <c r="G2752" i="15"/>
  <c r="G2751" i="15"/>
  <c r="G2750" i="15"/>
  <c r="G2749" i="15"/>
  <c r="G2748" i="15"/>
  <c r="G2747" i="15"/>
  <c r="G2746" i="15"/>
  <c r="G2745" i="15"/>
  <c r="G2744" i="15"/>
  <c r="G2743" i="15"/>
  <c r="G2742" i="15"/>
  <c r="G2741" i="15"/>
  <c r="G2740" i="15"/>
  <c r="G2739" i="15"/>
  <c r="G2738" i="15"/>
  <c r="G2737" i="15"/>
  <c r="G2736" i="15"/>
  <c r="G2735" i="15"/>
  <c r="G2734" i="15"/>
  <c r="G2733" i="15"/>
  <c r="G2732" i="15"/>
  <c r="G2731" i="15"/>
  <c r="G2730" i="15"/>
  <c r="G2729" i="15"/>
  <c r="G2728" i="15"/>
  <c r="G2727" i="15"/>
  <c r="G2726" i="15"/>
  <c r="G2725" i="15"/>
  <c r="G2724" i="15"/>
  <c r="G2723" i="15"/>
  <c r="G2722" i="15"/>
  <c r="G2721" i="15"/>
  <c r="G2720" i="15"/>
  <c r="G2719" i="15"/>
  <c r="G2718" i="15"/>
  <c r="G2717" i="15"/>
  <c r="G2716" i="15"/>
  <c r="G2715" i="15"/>
  <c r="G2714" i="15"/>
  <c r="G2713" i="15"/>
  <c r="G2712" i="15"/>
  <c r="G2711" i="15"/>
  <c r="G2710" i="15"/>
  <c r="G2709" i="15"/>
  <c r="G2708" i="15"/>
  <c r="G2707" i="15"/>
  <c r="G2706" i="15"/>
  <c r="G2705" i="15"/>
  <c r="G2704" i="15"/>
  <c r="G2703" i="15"/>
  <c r="G2702" i="15"/>
  <c r="G2701" i="15"/>
  <c r="G2700" i="15"/>
  <c r="G2699" i="15"/>
  <c r="G2698" i="15"/>
  <c r="G2697" i="15"/>
  <c r="G2696" i="15"/>
  <c r="G2695" i="15"/>
  <c r="G2694" i="15"/>
  <c r="G2693" i="15"/>
  <c r="G2692" i="15"/>
  <c r="G2691" i="15"/>
  <c r="G2690" i="15"/>
  <c r="G2689" i="15"/>
  <c r="G2688" i="15"/>
  <c r="G2687" i="15"/>
  <c r="G2686" i="15"/>
  <c r="G2685" i="15"/>
  <c r="G2684" i="15"/>
  <c r="G2683" i="15"/>
  <c r="G2682" i="15"/>
  <c r="G2681" i="15"/>
  <c r="G2680" i="15"/>
  <c r="G2679" i="15"/>
  <c r="G2678" i="15"/>
  <c r="G2677" i="15"/>
  <c r="G2676" i="15"/>
  <c r="G2675" i="15"/>
  <c r="G2674" i="15"/>
  <c r="G2673" i="15"/>
  <c r="G2672" i="15"/>
  <c r="G2671" i="15"/>
  <c r="G2670" i="15"/>
  <c r="G2669" i="15"/>
  <c r="G2668" i="15"/>
  <c r="G2667" i="15"/>
  <c r="G2666" i="15"/>
  <c r="G2665" i="15"/>
  <c r="G2664" i="15"/>
  <c r="G2663" i="15"/>
  <c r="G2662" i="15"/>
  <c r="G2661" i="15"/>
  <c r="G2660" i="15"/>
  <c r="G2659" i="15"/>
  <c r="G2658" i="15"/>
  <c r="G2657" i="15"/>
  <c r="G2656" i="15"/>
  <c r="G2655" i="15"/>
  <c r="G2654" i="15"/>
  <c r="G2653" i="15"/>
  <c r="G2652" i="15"/>
  <c r="G2651" i="15"/>
  <c r="G2650" i="15"/>
  <c r="G2649" i="15"/>
  <c r="G2648" i="15"/>
  <c r="G2647" i="15"/>
  <c r="G2646" i="15"/>
  <c r="G2645" i="15"/>
  <c r="G2644" i="15"/>
  <c r="G2643" i="15"/>
  <c r="G2642" i="15"/>
  <c r="G2641" i="15"/>
  <c r="G2640" i="15"/>
  <c r="G2639" i="15"/>
  <c r="G2638" i="15"/>
  <c r="G2637" i="15"/>
  <c r="G2636" i="15"/>
  <c r="G2635" i="15"/>
  <c r="G2634" i="15"/>
  <c r="G2633" i="15"/>
  <c r="G2632" i="15"/>
  <c r="G2631" i="15"/>
  <c r="G2630" i="15"/>
  <c r="G2629" i="15"/>
  <c r="G2628" i="15"/>
  <c r="G2627" i="15"/>
  <c r="G2626" i="15"/>
  <c r="G2625" i="15"/>
  <c r="G2624" i="15"/>
  <c r="G2623" i="15"/>
  <c r="G2622" i="15"/>
  <c r="G2621" i="15"/>
  <c r="G2620" i="15"/>
  <c r="G2619" i="15"/>
  <c r="G2618" i="15"/>
  <c r="G2617" i="15"/>
  <c r="G2616" i="15"/>
  <c r="G2615" i="15"/>
  <c r="G2614" i="15"/>
  <c r="G2613" i="15"/>
  <c r="G2612" i="15"/>
  <c r="G2611" i="15"/>
  <c r="G2610" i="15"/>
  <c r="G2609" i="15"/>
  <c r="G2608" i="15"/>
  <c r="G2607" i="15"/>
  <c r="G2606" i="15"/>
  <c r="G2605" i="15"/>
  <c r="G2604" i="15"/>
  <c r="G2603" i="15"/>
  <c r="G2602" i="15"/>
  <c r="G2601" i="15"/>
  <c r="G2600" i="15"/>
  <c r="G2599" i="15"/>
  <c r="G2598" i="15"/>
  <c r="G2597" i="15"/>
  <c r="G2596" i="15"/>
  <c r="G2595" i="15"/>
  <c r="G2594" i="15"/>
  <c r="G2593" i="15"/>
  <c r="G2592" i="15"/>
  <c r="G2591" i="15"/>
  <c r="G2590" i="15"/>
  <c r="G2589" i="15"/>
  <c r="G2588" i="15"/>
  <c r="G2587" i="15"/>
  <c r="G2586" i="15"/>
  <c r="G2585" i="15"/>
  <c r="G2584" i="15"/>
  <c r="G2583" i="15"/>
  <c r="G2582" i="15"/>
  <c r="G2581" i="15"/>
  <c r="G2580" i="15"/>
  <c r="G2579" i="15"/>
  <c r="G2578" i="15"/>
  <c r="G2577" i="15"/>
  <c r="G2576" i="15"/>
  <c r="G2575" i="15"/>
  <c r="G2574" i="15"/>
  <c r="G2573" i="15"/>
  <c r="G2572" i="15"/>
  <c r="G2571" i="15"/>
  <c r="G2570" i="15"/>
  <c r="G2569" i="15"/>
  <c r="G2568" i="15"/>
  <c r="G2567" i="15"/>
  <c r="G2566" i="15"/>
  <c r="G2565" i="15"/>
  <c r="G2564" i="15"/>
  <c r="G2563" i="15"/>
  <c r="G2562" i="15"/>
  <c r="G2561" i="15"/>
  <c r="G2560" i="15"/>
  <c r="G2559" i="15"/>
  <c r="G2558" i="15"/>
  <c r="G2557" i="15"/>
  <c r="G2556" i="15"/>
  <c r="G2555" i="15"/>
  <c r="G2554" i="15"/>
  <c r="G2553" i="15"/>
  <c r="G2552" i="15"/>
  <c r="G2551" i="15"/>
  <c r="G2550" i="15"/>
  <c r="G2549" i="15"/>
  <c r="G2548" i="15"/>
  <c r="G2547" i="15"/>
  <c r="G2546" i="15"/>
  <c r="G2545" i="15"/>
  <c r="G2544" i="15"/>
  <c r="G2543" i="15"/>
  <c r="G2542" i="15"/>
  <c r="G2541" i="15"/>
  <c r="G2540" i="15"/>
  <c r="G2539" i="15"/>
  <c r="G2538" i="15"/>
  <c r="G2537" i="15"/>
  <c r="G2536" i="15"/>
  <c r="G2535" i="15"/>
  <c r="G2534" i="15"/>
  <c r="G2533" i="15"/>
  <c r="G2532" i="15"/>
  <c r="G2531" i="15"/>
  <c r="G2530" i="15"/>
  <c r="G2529" i="15"/>
  <c r="G2528" i="15"/>
  <c r="G2527" i="15"/>
  <c r="G2526" i="15"/>
  <c r="G2525" i="15"/>
  <c r="G2524" i="15"/>
  <c r="G2523" i="15"/>
  <c r="G2522" i="15"/>
  <c r="G2521" i="15"/>
  <c r="G2520" i="15"/>
  <c r="G2519" i="15"/>
  <c r="G2518" i="15"/>
  <c r="G2517" i="15"/>
  <c r="G2516" i="15"/>
  <c r="G2515" i="15"/>
  <c r="G2514" i="15"/>
  <c r="G2513" i="15"/>
  <c r="G2512" i="15"/>
  <c r="G2511" i="15"/>
  <c r="G2510" i="15"/>
  <c r="G2509" i="15"/>
  <c r="G2508" i="15"/>
  <c r="G2507" i="15"/>
  <c r="G2506" i="15"/>
  <c r="G2505" i="15"/>
  <c r="G2504" i="15"/>
  <c r="G2503" i="15"/>
  <c r="G2502" i="15"/>
  <c r="G2501" i="15"/>
  <c r="G2500" i="15"/>
  <c r="G2499" i="15"/>
  <c r="G2498" i="15"/>
  <c r="G2497" i="15"/>
  <c r="G2496" i="15"/>
  <c r="G2495" i="15"/>
  <c r="G2494" i="15"/>
  <c r="G2493" i="15"/>
  <c r="G2492" i="15"/>
  <c r="G2491" i="15"/>
  <c r="G2490" i="15"/>
  <c r="G2489" i="15"/>
  <c r="G2488" i="15"/>
  <c r="G2487" i="15"/>
  <c r="G2486" i="15"/>
  <c r="G2485" i="15"/>
  <c r="G2484" i="15"/>
  <c r="G2483" i="15"/>
  <c r="G2482" i="15"/>
  <c r="G2481" i="15"/>
  <c r="G2480" i="15"/>
  <c r="G2479" i="15"/>
  <c r="G2478" i="15"/>
  <c r="G2477" i="15"/>
  <c r="G2476" i="15"/>
  <c r="G2475" i="15"/>
  <c r="G2474" i="15"/>
  <c r="G2473" i="15"/>
  <c r="G2472" i="15"/>
  <c r="G2471" i="15"/>
  <c r="G2470" i="15"/>
  <c r="G2469" i="15"/>
  <c r="G2468" i="15"/>
  <c r="G2467" i="15"/>
  <c r="G2466" i="15"/>
  <c r="G2465" i="15"/>
  <c r="G2464" i="15"/>
  <c r="G2463" i="15"/>
  <c r="G2462" i="15"/>
  <c r="G2461" i="15"/>
  <c r="G2460" i="15"/>
  <c r="G2459" i="15"/>
  <c r="G2458" i="15"/>
  <c r="G2457" i="15"/>
  <c r="G2456" i="15"/>
  <c r="G2455" i="15"/>
  <c r="G2454" i="15"/>
  <c r="G2453" i="15"/>
  <c r="G2452" i="15"/>
  <c r="G2451" i="15"/>
  <c r="G2450" i="15"/>
  <c r="G2449" i="15"/>
  <c r="G2448" i="15"/>
  <c r="G2447" i="15"/>
  <c r="G2446" i="15"/>
  <c r="G2445" i="15"/>
  <c r="G2444" i="15"/>
  <c r="G2443" i="15"/>
  <c r="G2442" i="15"/>
  <c r="G2441" i="15"/>
  <c r="G2440" i="15"/>
  <c r="G2439" i="15"/>
  <c r="G2438" i="15"/>
  <c r="G2437" i="15"/>
  <c r="G2436" i="15"/>
  <c r="G2435" i="15"/>
  <c r="G2434" i="15"/>
  <c r="G2433" i="15"/>
  <c r="G2432" i="15"/>
  <c r="G2431" i="15"/>
  <c r="G2430" i="15"/>
  <c r="G2429" i="15"/>
  <c r="G2428" i="15"/>
  <c r="G2427" i="15"/>
  <c r="G2426" i="15"/>
  <c r="G2425" i="15"/>
  <c r="G2424" i="15"/>
  <c r="G2423" i="15"/>
  <c r="G2422" i="15"/>
  <c r="G2421" i="15"/>
  <c r="G2420" i="15"/>
  <c r="G2419" i="15"/>
  <c r="G2418" i="15"/>
  <c r="G2417" i="15"/>
  <c r="G2416" i="15"/>
  <c r="G2415" i="15"/>
  <c r="G2414" i="15"/>
  <c r="G2413" i="15"/>
  <c r="G2412" i="15"/>
  <c r="G2411" i="15"/>
  <c r="G2410" i="15"/>
  <c r="G2409" i="15"/>
  <c r="G2408" i="15"/>
  <c r="G2407" i="15"/>
  <c r="G2406" i="15"/>
  <c r="G2405" i="15"/>
  <c r="G2404" i="15"/>
  <c r="G2403" i="15"/>
  <c r="G2402" i="15"/>
  <c r="G2401" i="15"/>
  <c r="G2400" i="15"/>
  <c r="G2399" i="15"/>
  <c r="G2398" i="15"/>
  <c r="G2397" i="15"/>
  <c r="G2396" i="15"/>
  <c r="G2395" i="15"/>
  <c r="G2394" i="15"/>
  <c r="G2393" i="15"/>
  <c r="G2392" i="15"/>
  <c r="G2391" i="15"/>
  <c r="G2390" i="15"/>
  <c r="G2389" i="15"/>
  <c r="G2388" i="15"/>
  <c r="G2387" i="15"/>
  <c r="G2386" i="15"/>
  <c r="G2385" i="15"/>
  <c r="G2384" i="15"/>
  <c r="G2383" i="15"/>
  <c r="G2382" i="15"/>
  <c r="G2381" i="15"/>
  <c r="G2380" i="15"/>
  <c r="G2379" i="15"/>
  <c r="G2378" i="15"/>
  <c r="G2377" i="15"/>
  <c r="G2376" i="15"/>
  <c r="G2375" i="15"/>
  <c r="G2374" i="15"/>
  <c r="G2373" i="15"/>
  <c r="G2372" i="15"/>
  <c r="G2371" i="15"/>
  <c r="G2370" i="15"/>
  <c r="G2369" i="15"/>
  <c r="G2368" i="15"/>
  <c r="G2367" i="15"/>
  <c r="G2366" i="15"/>
  <c r="G2365" i="15"/>
  <c r="G2364" i="15"/>
  <c r="G2363" i="15"/>
  <c r="G2362" i="15"/>
  <c r="G2361" i="15"/>
  <c r="G2360" i="15"/>
  <c r="G2359" i="15"/>
  <c r="G2358" i="15"/>
  <c r="G2357" i="15"/>
  <c r="G2356" i="15"/>
  <c r="G2355" i="15"/>
  <c r="G2354" i="15"/>
  <c r="G2353" i="15"/>
  <c r="G2352" i="15"/>
  <c r="G2351" i="15"/>
  <c r="G2350" i="15"/>
  <c r="G2349" i="15"/>
  <c r="G2348" i="15"/>
  <c r="G2347" i="15"/>
  <c r="G2346" i="15"/>
  <c r="G2345" i="15"/>
  <c r="G2344" i="15"/>
  <c r="G2343" i="15"/>
  <c r="G2342" i="15"/>
  <c r="G2341" i="15"/>
  <c r="G2340" i="15"/>
  <c r="G2339" i="15"/>
  <c r="G2338" i="15"/>
  <c r="G2337" i="15"/>
  <c r="G2336" i="15"/>
  <c r="G2335" i="15"/>
  <c r="G2334" i="15"/>
  <c r="G2333" i="15"/>
  <c r="G2332" i="15"/>
  <c r="G2331" i="15"/>
  <c r="G2330" i="15"/>
  <c r="G2329" i="15"/>
  <c r="G2328" i="15"/>
  <c r="G2327" i="15"/>
  <c r="G2326" i="15"/>
  <c r="G2325" i="15"/>
  <c r="G2324" i="15"/>
  <c r="G2323" i="15"/>
  <c r="G2322" i="15"/>
  <c r="G2321" i="15"/>
  <c r="G2320" i="15"/>
  <c r="G2319" i="15"/>
  <c r="G2318" i="15"/>
  <c r="G2317" i="15"/>
  <c r="G2316" i="15"/>
  <c r="G2315" i="15"/>
  <c r="G2314" i="15"/>
  <c r="G2313" i="15"/>
  <c r="G2312" i="15"/>
  <c r="G2311" i="15"/>
  <c r="G2310" i="15"/>
  <c r="G2309" i="15"/>
  <c r="G2308" i="15"/>
  <c r="G2307" i="15"/>
  <c r="G2306" i="15"/>
  <c r="G2305" i="15"/>
  <c r="G2304" i="15"/>
  <c r="G2303" i="15"/>
  <c r="G2302" i="15"/>
  <c r="G2301" i="15"/>
  <c r="G2300" i="15"/>
  <c r="G2299" i="15"/>
  <c r="G2298" i="15"/>
  <c r="G2297" i="15"/>
  <c r="G2296" i="15"/>
  <c r="G2295" i="15"/>
  <c r="G2294" i="15"/>
  <c r="G2293" i="15"/>
  <c r="G2292" i="15"/>
  <c r="G2291" i="15"/>
  <c r="G2290" i="15"/>
  <c r="G2289" i="15"/>
  <c r="G2288" i="15"/>
  <c r="G2287" i="15"/>
  <c r="G2286" i="15"/>
  <c r="G2285" i="15"/>
  <c r="G2284" i="15"/>
  <c r="G2283" i="15"/>
  <c r="G2282" i="15"/>
  <c r="G2281" i="15"/>
  <c r="G2280" i="15"/>
  <c r="G2279" i="15"/>
  <c r="G2278" i="15"/>
  <c r="G2277" i="15"/>
  <c r="G2276" i="15"/>
  <c r="G2275" i="15"/>
  <c r="G2274" i="15"/>
  <c r="G2273" i="15"/>
  <c r="G2272" i="15"/>
  <c r="G2271" i="15"/>
  <c r="G2270" i="15"/>
  <c r="G2269" i="15"/>
  <c r="G2268" i="15"/>
  <c r="G2267" i="15"/>
  <c r="G2266" i="15"/>
  <c r="G2265" i="15"/>
  <c r="G2264" i="15"/>
  <c r="G2263" i="15"/>
  <c r="G2262" i="15"/>
  <c r="G2261" i="15"/>
  <c r="G2260" i="15"/>
  <c r="G2259" i="15"/>
  <c r="G2258" i="15"/>
  <c r="G2257" i="15"/>
  <c r="G2256" i="15"/>
  <c r="G2255" i="15"/>
  <c r="G2254" i="15"/>
  <c r="G2253" i="15"/>
  <c r="G2252" i="15"/>
  <c r="G2251" i="15"/>
  <c r="G2250" i="15"/>
  <c r="G2249" i="15"/>
  <c r="G2248" i="15"/>
  <c r="G2247" i="15"/>
  <c r="G2246" i="15"/>
  <c r="G2245" i="15"/>
  <c r="G2244" i="15"/>
  <c r="G2243" i="15"/>
  <c r="G2242" i="15"/>
  <c r="G2241" i="15"/>
  <c r="G2240" i="15"/>
  <c r="G2239" i="15"/>
  <c r="G2238" i="15"/>
  <c r="G2237" i="15"/>
  <c r="G2236" i="15"/>
  <c r="G2235" i="15"/>
  <c r="G2234" i="15"/>
  <c r="G2233" i="15"/>
  <c r="G2232" i="15"/>
  <c r="G2231" i="15"/>
  <c r="G2230" i="15"/>
  <c r="G2229" i="15"/>
  <c r="G2228" i="15"/>
  <c r="G2227" i="15"/>
  <c r="G2226" i="15"/>
  <c r="G2225" i="15"/>
  <c r="G2224" i="15"/>
  <c r="G2223" i="15"/>
  <c r="G2222" i="15"/>
  <c r="G2221" i="15"/>
  <c r="G2220" i="15"/>
  <c r="G2219" i="15"/>
  <c r="G2218" i="15"/>
  <c r="G2217" i="15"/>
  <c r="G2216" i="15"/>
  <c r="G2215" i="15"/>
  <c r="G2214" i="15"/>
  <c r="G2213" i="15"/>
  <c r="G2212" i="15"/>
  <c r="G2211" i="15"/>
  <c r="G2210" i="15"/>
  <c r="G2209" i="15"/>
  <c r="G2208" i="15"/>
  <c r="G2207" i="15"/>
  <c r="G2206" i="15"/>
  <c r="G2205" i="15"/>
  <c r="G2204" i="15"/>
  <c r="G2203" i="15"/>
  <c r="G2202" i="15"/>
  <c r="G2201" i="15"/>
  <c r="G2200" i="15"/>
  <c r="G2199" i="15"/>
  <c r="G2198" i="15"/>
  <c r="G2197" i="15"/>
  <c r="G2196" i="15"/>
  <c r="G2195" i="15"/>
  <c r="G2194" i="15"/>
  <c r="G2193" i="15"/>
  <c r="G2192" i="15"/>
  <c r="G2191" i="15"/>
  <c r="G2190" i="15"/>
  <c r="G2189" i="15"/>
  <c r="G2188" i="15"/>
  <c r="G2187" i="15"/>
  <c r="G2186" i="15"/>
  <c r="G2185" i="15"/>
  <c r="G2184" i="15"/>
  <c r="G2183" i="15"/>
  <c r="G2182" i="15"/>
  <c r="G2181" i="15"/>
  <c r="G2180" i="15"/>
  <c r="G2179" i="15"/>
  <c r="G2178" i="15"/>
  <c r="G2177" i="15"/>
  <c r="G2176" i="15"/>
  <c r="G2175" i="15"/>
  <c r="G2174" i="15"/>
  <c r="G2173" i="15"/>
  <c r="G2172" i="15"/>
  <c r="G2171" i="15"/>
  <c r="G2170" i="15"/>
  <c r="G2169" i="15"/>
  <c r="G2168" i="15"/>
  <c r="G2167" i="15"/>
  <c r="G2166" i="15"/>
  <c r="G2165" i="15"/>
  <c r="G2164" i="15"/>
  <c r="G2163" i="15"/>
  <c r="G2162" i="15"/>
  <c r="G2161" i="15"/>
  <c r="G2160" i="15"/>
  <c r="G2159" i="15"/>
  <c r="G2158" i="15"/>
  <c r="G2157" i="15"/>
  <c r="G2156" i="15"/>
  <c r="G2155" i="15"/>
  <c r="G2154" i="15"/>
  <c r="G2153" i="15"/>
  <c r="G2152" i="15"/>
  <c r="G2151" i="15"/>
  <c r="G2150" i="15"/>
  <c r="G2149" i="15"/>
  <c r="G2148" i="15"/>
  <c r="G2147" i="15"/>
  <c r="G2146" i="15"/>
  <c r="G2145" i="15"/>
  <c r="G2144" i="15"/>
  <c r="G2143" i="15"/>
  <c r="G2142" i="15"/>
  <c r="G2141" i="15"/>
  <c r="G2140" i="15"/>
  <c r="G2139" i="15"/>
  <c r="G2138" i="15"/>
  <c r="G2137" i="15"/>
  <c r="G2136" i="15"/>
  <c r="G2135" i="15"/>
  <c r="G2134" i="15"/>
  <c r="G2133" i="15"/>
  <c r="G2132" i="15"/>
  <c r="G2131" i="15"/>
  <c r="G2130" i="15"/>
  <c r="G2129" i="15"/>
  <c r="G2128" i="15"/>
  <c r="G2127" i="15"/>
  <c r="G2126" i="15"/>
  <c r="G2125" i="15"/>
  <c r="G2124" i="15"/>
  <c r="G2123" i="15"/>
  <c r="G2122" i="15"/>
  <c r="G2121" i="15"/>
  <c r="G2120" i="15"/>
  <c r="G2119" i="15"/>
  <c r="G2118" i="15"/>
  <c r="G2117" i="15"/>
  <c r="G2116" i="15"/>
  <c r="G2115" i="15"/>
  <c r="G2114" i="15"/>
  <c r="G2113" i="15"/>
  <c r="G2112" i="15"/>
  <c r="G2111" i="15"/>
  <c r="G2110" i="15"/>
  <c r="G2109" i="15"/>
  <c r="G2108" i="15"/>
  <c r="G2107" i="15"/>
  <c r="G2106" i="15"/>
  <c r="G2105" i="15"/>
  <c r="G2104" i="15"/>
  <c r="G2103" i="15"/>
  <c r="G2102" i="15"/>
  <c r="G2101" i="15"/>
  <c r="G2100" i="15"/>
  <c r="G2099" i="15"/>
  <c r="G2098" i="15"/>
  <c r="G2097" i="15"/>
  <c r="G2096" i="15"/>
  <c r="G2095" i="15"/>
  <c r="G2094" i="15"/>
  <c r="G2093" i="15"/>
  <c r="G2092" i="15"/>
  <c r="G2091" i="15"/>
  <c r="G2090" i="15"/>
  <c r="G2089" i="15"/>
  <c r="G2088" i="15"/>
  <c r="G2087" i="15"/>
  <c r="G2086" i="15"/>
  <c r="G2085" i="15"/>
  <c r="G2084" i="15"/>
  <c r="G2083" i="15"/>
  <c r="G2082" i="15"/>
  <c r="G2081" i="15"/>
  <c r="G2080" i="15"/>
  <c r="G2079" i="15"/>
  <c r="G2078" i="15"/>
  <c r="G2077" i="15"/>
  <c r="G2076" i="15"/>
  <c r="G2075" i="15"/>
  <c r="G2074" i="15"/>
  <c r="G2073" i="15"/>
  <c r="G2072" i="15"/>
  <c r="G2071" i="15"/>
  <c r="G2070" i="15"/>
  <c r="G2069" i="15"/>
  <c r="G2068" i="15"/>
  <c r="G2067" i="15"/>
  <c r="G2066" i="15"/>
  <c r="G2065" i="15"/>
  <c r="G2064" i="15"/>
  <c r="G2063" i="15"/>
  <c r="G2062" i="15"/>
  <c r="G2061" i="15"/>
  <c r="G2060" i="15"/>
  <c r="G2059" i="15"/>
  <c r="G2058" i="15"/>
  <c r="G2057" i="15"/>
  <c r="G2056" i="15"/>
  <c r="G2055" i="15"/>
  <c r="G2054" i="15"/>
  <c r="G2053" i="15"/>
  <c r="G2052" i="15"/>
  <c r="G2051" i="15"/>
  <c r="G2050" i="15"/>
  <c r="G2049" i="15"/>
  <c r="G2048" i="15"/>
  <c r="G2047" i="15"/>
  <c r="G2046" i="15"/>
  <c r="G2045" i="15"/>
  <c r="G2044" i="15"/>
  <c r="G2043" i="15"/>
  <c r="G2042" i="15"/>
  <c r="G2041" i="15"/>
  <c r="G2040" i="15"/>
  <c r="G2039" i="15"/>
  <c r="G2038" i="15"/>
  <c r="G2037" i="15"/>
  <c r="G2036" i="15"/>
  <c r="G2035" i="15"/>
  <c r="G2034" i="15"/>
  <c r="G2033" i="15"/>
  <c r="G2032" i="15"/>
  <c r="G2031" i="15"/>
  <c r="G2030" i="15"/>
  <c r="G2029" i="15"/>
  <c r="G2028" i="15"/>
  <c r="G2027" i="15"/>
  <c r="G2026" i="15"/>
  <c r="G2025" i="15"/>
  <c r="G2024" i="15"/>
  <c r="G2023" i="15"/>
  <c r="G2022" i="15"/>
  <c r="G2021" i="15"/>
  <c r="G2020" i="15"/>
  <c r="G2019" i="15"/>
  <c r="G2018" i="15"/>
  <c r="G2017" i="15"/>
  <c r="G2016" i="15"/>
  <c r="G2015" i="15"/>
  <c r="G2014" i="15"/>
  <c r="G2013" i="15"/>
  <c r="G2012" i="15"/>
  <c r="G2011" i="15"/>
  <c r="G2010" i="15"/>
  <c r="G2009" i="15"/>
  <c r="G2008" i="15"/>
  <c r="G2007" i="15"/>
  <c r="G2006" i="15"/>
  <c r="G2005" i="15"/>
  <c r="G2004" i="15"/>
  <c r="G2003" i="15"/>
  <c r="G2002" i="15"/>
  <c r="G2001" i="15"/>
  <c r="G2000" i="15"/>
  <c r="G1999" i="15"/>
  <c r="G1998" i="15"/>
  <c r="G1997" i="15"/>
  <c r="G1996" i="15"/>
  <c r="G1995" i="15"/>
  <c r="G1994" i="15"/>
  <c r="G1993" i="15"/>
  <c r="G1992" i="15"/>
  <c r="G1991" i="15"/>
  <c r="G1990" i="15"/>
  <c r="G1989" i="15"/>
  <c r="G1988" i="15"/>
  <c r="G1987" i="15"/>
  <c r="G1986" i="15"/>
  <c r="G1985" i="15"/>
  <c r="G1984" i="15"/>
  <c r="G1983" i="15"/>
  <c r="G1982" i="15"/>
  <c r="G1981" i="15"/>
  <c r="G1980" i="15"/>
  <c r="G1979" i="15"/>
  <c r="G1978" i="15"/>
  <c r="G1977" i="15"/>
  <c r="G1976" i="15"/>
  <c r="G1975" i="15"/>
  <c r="G1974" i="15"/>
  <c r="G1973" i="15"/>
  <c r="G1972" i="15"/>
  <c r="G1971" i="15"/>
  <c r="G1970" i="15"/>
  <c r="G1969" i="15"/>
  <c r="G1968" i="15"/>
  <c r="G1967" i="15"/>
  <c r="G1966" i="15"/>
  <c r="G1965" i="15"/>
  <c r="G1964" i="15"/>
  <c r="G1963" i="15"/>
  <c r="G1962" i="15"/>
  <c r="G1961" i="15"/>
  <c r="G1960" i="15"/>
  <c r="G1959" i="15"/>
  <c r="G1958" i="15"/>
  <c r="G1957" i="15"/>
  <c r="G1956" i="15"/>
  <c r="G1955" i="15"/>
  <c r="G1954" i="15"/>
  <c r="G1953" i="15"/>
  <c r="G1952" i="15"/>
  <c r="G1951" i="15"/>
  <c r="G1950" i="15"/>
  <c r="G1949" i="15"/>
  <c r="G1948" i="15"/>
  <c r="G1947" i="15"/>
  <c r="G1946" i="15"/>
  <c r="G1945" i="15"/>
  <c r="G1944" i="15"/>
  <c r="G1943" i="15"/>
  <c r="G1942" i="15"/>
  <c r="G1941" i="15"/>
  <c r="G1940" i="15"/>
  <c r="G1939" i="15"/>
  <c r="G1938" i="15"/>
  <c r="G1937" i="15"/>
  <c r="G1936" i="15"/>
  <c r="G1935" i="15"/>
  <c r="G1934" i="15"/>
  <c r="G1933" i="15"/>
  <c r="G1932" i="15"/>
  <c r="G1931" i="15"/>
  <c r="G1930" i="15"/>
  <c r="G1929" i="15"/>
  <c r="G1928" i="15"/>
  <c r="G1927" i="15"/>
  <c r="G1926" i="15"/>
  <c r="G1925" i="15"/>
  <c r="G1924" i="15"/>
  <c r="G1923" i="15"/>
  <c r="G1922" i="15"/>
  <c r="G1921" i="15"/>
  <c r="G1920" i="15"/>
  <c r="G1919" i="15"/>
  <c r="G1918" i="15"/>
  <c r="G1917" i="15"/>
  <c r="G1916" i="15"/>
  <c r="G1915" i="15"/>
  <c r="G1914" i="15"/>
  <c r="G1913" i="15"/>
  <c r="G1912" i="15"/>
  <c r="G1911" i="15"/>
  <c r="G1910" i="15"/>
  <c r="G1909" i="15"/>
  <c r="G1908" i="15"/>
  <c r="G1907" i="15"/>
  <c r="G1906" i="15"/>
  <c r="G1905" i="15"/>
  <c r="G1904" i="15"/>
  <c r="G1903" i="15"/>
  <c r="G1902" i="15"/>
  <c r="G1901" i="15"/>
  <c r="G1900" i="15"/>
  <c r="G1899" i="15"/>
  <c r="G1898" i="15"/>
  <c r="G1897" i="15"/>
  <c r="G1896" i="15"/>
  <c r="G1895" i="15"/>
  <c r="G1894" i="15"/>
  <c r="G1893" i="15"/>
  <c r="G1892" i="15"/>
  <c r="G1891" i="15"/>
  <c r="G1890" i="15"/>
  <c r="G1889" i="15"/>
  <c r="G1888" i="15"/>
  <c r="G1887" i="15"/>
  <c r="G1886" i="15"/>
  <c r="G1885" i="15"/>
  <c r="G1884" i="15"/>
  <c r="G1883" i="15"/>
  <c r="G1882" i="15"/>
  <c r="G1881" i="15"/>
  <c r="G1880" i="15"/>
  <c r="G1879" i="15"/>
  <c r="G1878" i="15"/>
  <c r="G1877" i="15"/>
  <c r="G1876" i="15"/>
  <c r="G1875" i="15"/>
  <c r="G1874" i="15"/>
  <c r="G1873" i="15"/>
  <c r="G1872" i="15"/>
  <c r="G1871" i="15"/>
  <c r="G1870" i="15"/>
  <c r="G1869" i="15"/>
  <c r="G1868" i="15"/>
  <c r="G1867" i="15"/>
  <c r="G1866" i="15"/>
  <c r="G1865" i="15"/>
  <c r="G1864" i="15"/>
  <c r="G1863" i="15"/>
  <c r="G1862" i="15"/>
  <c r="G1861" i="15"/>
  <c r="G1860" i="15"/>
  <c r="G1859" i="15"/>
  <c r="G1858" i="15"/>
  <c r="G1857" i="15"/>
  <c r="G1856" i="15"/>
  <c r="G1855" i="15"/>
  <c r="G1854" i="15"/>
  <c r="G1853" i="15"/>
  <c r="G1852" i="15"/>
  <c r="G1851" i="15"/>
  <c r="G1850" i="15"/>
  <c r="G1849" i="15"/>
  <c r="G1848" i="15"/>
  <c r="G1847" i="15"/>
  <c r="G1846" i="15"/>
  <c r="G1845" i="15"/>
  <c r="G1844" i="15"/>
  <c r="G1843" i="15"/>
  <c r="G1842" i="15"/>
  <c r="G1841" i="15"/>
  <c r="G1840" i="15"/>
  <c r="G1839" i="15"/>
  <c r="G1838" i="15"/>
  <c r="G1837" i="15"/>
  <c r="G1836" i="15"/>
  <c r="G1835" i="15"/>
  <c r="G1834" i="15"/>
  <c r="G1833" i="15"/>
  <c r="G1832" i="15"/>
  <c r="G1831" i="15"/>
  <c r="G1830" i="15"/>
  <c r="G1829" i="15"/>
  <c r="G1828" i="15"/>
  <c r="G1827" i="15"/>
  <c r="G1826" i="15"/>
  <c r="G1825" i="15"/>
  <c r="G1824" i="15"/>
  <c r="G1823" i="15"/>
  <c r="G1822" i="15"/>
  <c r="G1821" i="15"/>
  <c r="G1820" i="15"/>
  <c r="G1819" i="15"/>
  <c r="G1818" i="15"/>
  <c r="G1817" i="15"/>
  <c r="G1816" i="15"/>
  <c r="G1815" i="15"/>
  <c r="G1814" i="15"/>
  <c r="G1813" i="15"/>
  <c r="G1812" i="15"/>
  <c r="G1811" i="15"/>
  <c r="G1810" i="15"/>
  <c r="G1809" i="15"/>
  <c r="G1808" i="15"/>
  <c r="G1807" i="15"/>
  <c r="G1806" i="15"/>
  <c r="G1805" i="15"/>
  <c r="G1804" i="15"/>
  <c r="G1803" i="15"/>
  <c r="G1802" i="15"/>
  <c r="G1801" i="15"/>
  <c r="G1800" i="15"/>
  <c r="G1799" i="15"/>
  <c r="G1798" i="15"/>
  <c r="G1797" i="15"/>
  <c r="G1796" i="15"/>
  <c r="G1795" i="15"/>
  <c r="G1794" i="15"/>
  <c r="G1793" i="15"/>
  <c r="G1792" i="15"/>
  <c r="G1791" i="15"/>
  <c r="G1790" i="15"/>
  <c r="G1789" i="15"/>
  <c r="G1788" i="15"/>
  <c r="G1787" i="15"/>
  <c r="G1786" i="15"/>
  <c r="G1785" i="15"/>
  <c r="G1784" i="15"/>
  <c r="G1783" i="15"/>
  <c r="G1782" i="15"/>
  <c r="G1781" i="15"/>
  <c r="G1780" i="15"/>
  <c r="G1779" i="15"/>
  <c r="G1778" i="15"/>
  <c r="G1777" i="15"/>
  <c r="G1776" i="15"/>
  <c r="G1775" i="15"/>
  <c r="G1774" i="15"/>
  <c r="G1773" i="15"/>
  <c r="G1772" i="15"/>
  <c r="G1771" i="15"/>
  <c r="G1770" i="15"/>
  <c r="G1769" i="15"/>
  <c r="G1768" i="15"/>
  <c r="G1767" i="15"/>
  <c r="G1766" i="15"/>
  <c r="G1765" i="15"/>
  <c r="G1764" i="15"/>
  <c r="G1763" i="15"/>
  <c r="G1762" i="15"/>
  <c r="G1761" i="15"/>
  <c r="G1760" i="15"/>
  <c r="G1759" i="15"/>
  <c r="G1758" i="15"/>
  <c r="G1757" i="15"/>
  <c r="G1756" i="15"/>
  <c r="G1755" i="15"/>
  <c r="G1754" i="15"/>
  <c r="G1753" i="15"/>
  <c r="G1752" i="15"/>
  <c r="G1751" i="15"/>
  <c r="G1750" i="15"/>
  <c r="G1749" i="15"/>
  <c r="G1748" i="15"/>
  <c r="G1747" i="15"/>
  <c r="G1746" i="15"/>
  <c r="G1745" i="15"/>
  <c r="G1744" i="15"/>
  <c r="G1743" i="15"/>
  <c r="G1742" i="15"/>
  <c r="G1741" i="15"/>
  <c r="G1740" i="15"/>
  <c r="G1739" i="15"/>
  <c r="G1738" i="15"/>
  <c r="G1737" i="15"/>
  <c r="G1736" i="15"/>
  <c r="G1735" i="15"/>
  <c r="G1734" i="15"/>
  <c r="G1733" i="15"/>
  <c r="G1732" i="15"/>
  <c r="G1731" i="15"/>
  <c r="G1730" i="15"/>
  <c r="G1729" i="15"/>
  <c r="G1728" i="15"/>
  <c r="G1727" i="15"/>
  <c r="G1726" i="15"/>
  <c r="G1725" i="15"/>
  <c r="G1724" i="15"/>
  <c r="G1723" i="15"/>
  <c r="G1722" i="15"/>
  <c r="G1721" i="15"/>
  <c r="G1720" i="15"/>
  <c r="G1719" i="15"/>
  <c r="G1718" i="15"/>
  <c r="G1717" i="15"/>
  <c r="G1716" i="15"/>
  <c r="G1715" i="15"/>
  <c r="G1714" i="15"/>
  <c r="G1713" i="15"/>
  <c r="G1712" i="15"/>
  <c r="G1711" i="15"/>
  <c r="G1710" i="15"/>
  <c r="G1709" i="15"/>
  <c r="G1708" i="15"/>
  <c r="G1707" i="15"/>
  <c r="G1706" i="15"/>
  <c r="G1705" i="15"/>
  <c r="G1704" i="15"/>
  <c r="G1703" i="15"/>
  <c r="G1702" i="15"/>
  <c r="G1701" i="15"/>
  <c r="G1700" i="15"/>
  <c r="G1699" i="15"/>
  <c r="G1698" i="15"/>
  <c r="G1697" i="15"/>
  <c r="G1696" i="15"/>
  <c r="G1695" i="15"/>
  <c r="G1694" i="15"/>
  <c r="G1693" i="15"/>
  <c r="G1692" i="15"/>
  <c r="G1691" i="15"/>
  <c r="G1690" i="15"/>
  <c r="G1689" i="15"/>
  <c r="G1688" i="15"/>
  <c r="G1687" i="15"/>
  <c r="G1686" i="15"/>
  <c r="G1685" i="15"/>
  <c r="G1684" i="15"/>
  <c r="G1683" i="15"/>
  <c r="G1682" i="15"/>
  <c r="G1681" i="15"/>
  <c r="G1680" i="15"/>
  <c r="G1679" i="15"/>
  <c r="G1678" i="15"/>
  <c r="G1677" i="15"/>
  <c r="G1676" i="15"/>
  <c r="G1675" i="15"/>
  <c r="G1674" i="15"/>
  <c r="G1673" i="15"/>
  <c r="G1672" i="15"/>
  <c r="G1671" i="15"/>
  <c r="G1670" i="15"/>
  <c r="G1669" i="15"/>
  <c r="G1668" i="15"/>
  <c r="G1667" i="15"/>
  <c r="G1666" i="15"/>
  <c r="G1665" i="15"/>
  <c r="G1664" i="15"/>
  <c r="G1663" i="15"/>
  <c r="G1662" i="15"/>
  <c r="G1661" i="15"/>
  <c r="G1660" i="15"/>
  <c r="G1659" i="15"/>
  <c r="G1658" i="15"/>
  <c r="G1657" i="15"/>
  <c r="G1656" i="15"/>
  <c r="G1655" i="15"/>
  <c r="G1654" i="15"/>
  <c r="G1653" i="15"/>
  <c r="G1652" i="15"/>
  <c r="G1651" i="15"/>
  <c r="G1650" i="15"/>
  <c r="G1649" i="15"/>
  <c r="G1648" i="15"/>
  <c r="G1647" i="15"/>
  <c r="G1646" i="15"/>
  <c r="G1645" i="15"/>
  <c r="G1644" i="15"/>
  <c r="G1643" i="15"/>
  <c r="G1642" i="15"/>
  <c r="G1641" i="15"/>
  <c r="G1640" i="15"/>
  <c r="G1639" i="15"/>
  <c r="G1638" i="15"/>
  <c r="G1637" i="15"/>
  <c r="G1636" i="15"/>
  <c r="G1635" i="15"/>
  <c r="G1634" i="15"/>
  <c r="G1633" i="15"/>
  <c r="G1632" i="15"/>
  <c r="G1631" i="15"/>
  <c r="G1630" i="15"/>
  <c r="G1629" i="15"/>
  <c r="G1628" i="15"/>
  <c r="G1627" i="15"/>
  <c r="G1626" i="15"/>
  <c r="G1625" i="15"/>
  <c r="G1624" i="15"/>
  <c r="G1623" i="15"/>
  <c r="G1622" i="15"/>
  <c r="G1621" i="15"/>
  <c r="G1620" i="15"/>
  <c r="G1619" i="15"/>
  <c r="G1618" i="15"/>
  <c r="G1617" i="15"/>
  <c r="G1616" i="15"/>
  <c r="G1615" i="15"/>
  <c r="G1614" i="15"/>
  <c r="G1613" i="15"/>
  <c r="G1612" i="15"/>
  <c r="G1611" i="15"/>
  <c r="G1610" i="15"/>
  <c r="G1609" i="15"/>
  <c r="G1608" i="15"/>
  <c r="G1607" i="15"/>
  <c r="G1606" i="15"/>
  <c r="G1605" i="15"/>
  <c r="G1604" i="15"/>
  <c r="G1603" i="15"/>
  <c r="G1602" i="15"/>
  <c r="G1601" i="15"/>
  <c r="G1600" i="15"/>
  <c r="G1599" i="15"/>
  <c r="G1598" i="15"/>
  <c r="G1597" i="15"/>
  <c r="G1596" i="15"/>
  <c r="G1595" i="15"/>
  <c r="G1594" i="15"/>
  <c r="G1593" i="15"/>
  <c r="G1592" i="15"/>
  <c r="G1591" i="15"/>
  <c r="G1590" i="15"/>
  <c r="G1589" i="15"/>
  <c r="G1588" i="15"/>
  <c r="G1587" i="15"/>
  <c r="G1586" i="15"/>
  <c r="G1585" i="15"/>
  <c r="G1584" i="15"/>
  <c r="G1583" i="15"/>
  <c r="G1582" i="15"/>
  <c r="G1581" i="15"/>
  <c r="G1580" i="15"/>
  <c r="G1579" i="15"/>
  <c r="G1578" i="15"/>
  <c r="G1577" i="15"/>
  <c r="G1576" i="15"/>
  <c r="G1575" i="15"/>
  <c r="G1574" i="15"/>
  <c r="G1573" i="15"/>
  <c r="G1572" i="15"/>
  <c r="G1571" i="15"/>
  <c r="G1570" i="15"/>
  <c r="G1569" i="15"/>
  <c r="G1568" i="15"/>
  <c r="G1567" i="15"/>
  <c r="G1566" i="15"/>
  <c r="G1565" i="15"/>
  <c r="G1564" i="15"/>
  <c r="G1563" i="15"/>
  <c r="G1562" i="15"/>
  <c r="G1561" i="15"/>
  <c r="G1560" i="15"/>
  <c r="G1559" i="15"/>
  <c r="G1558" i="15"/>
  <c r="G1557" i="15"/>
  <c r="G1556" i="15"/>
  <c r="G1555" i="15"/>
  <c r="G1554" i="15"/>
  <c r="G1553" i="15"/>
  <c r="G1552" i="15"/>
  <c r="G1551" i="15"/>
  <c r="G1550" i="15"/>
  <c r="G1549" i="15"/>
  <c r="G1548" i="15"/>
  <c r="G1547" i="15"/>
  <c r="G1546" i="15"/>
  <c r="G1545" i="15"/>
  <c r="G1544" i="15"/>
  <c r="G1543" i="15"/>
  <c r="G1542" i="15"/>
  <c r="G1541" i="15"/>
  <c r="G1540" i="15"/>
  <c r="G1539" i="15"/>
  <c r="G1538" i="15"/>
  <c r="G1537" i="15"/>
  <c r="G1536" i="15"/>
  <c r="G1535" i="15"/>
  <c r="G1534" i="15"/>
  <c r="G1533" i="15"/>
  <c r="G1532" i="15"/>
  <c r="G1531" i="15"/>
  <c r="G1530" i="15"/>
  <c r="G1529" i="15"/>
  <c r="G1528" i="15"/>
  <c r="G1527" i="15"/>
  <c r="G1526" i="15"/>
  <c r="G1525" i="15"/>
  <c r="G1524" i="15"/>
  <c r="G1523" i="15"/>
  <c r="G1522" i="15"/>
  <c r="G1521" i="15"/>
  <c r="G1520" i="15"/>
  <c r="G1519" i="15"/>
  <c r="G1518" i="15"/>
  <c r="G1517" i="15"/>
  <c r="G1516" i="15"/>
  <c r="G1515" i="15"/>
  <c r="G1514" i="15"/>
  <c r="G1513" i="15"/>
  <c r="G1512" i="15"/>
  <c r="G1511" i="15"/>
  <c r="G1510" i="15"/>
  <c r="G1509" i="15"/>
  <c r="G1508" i="15"/>
  <c r="G1507" i="15"/>
  <c r="G1506" i="15"/>
  <c r="G1505" i="15"/>
  <c r="G1504" i="15"/>
  <c r="G1503" i="15"/>
  <c r="G1502" i="15"/>
  <c r="G1501" i="15"/>
  <c r="G1500" i="15"/>
  <c r="G1499" i="15"/>
  <c r="G1498" i="15"/>
  <c r="G1497" i="15"/>
  <c r="G1496" i="15"/>
  <c r="G1495" i="15"/>
  <c r="G1494" i="15"/>
  <c r="G1493" i="15"/>
  <c r="G1492" i="15"/>
  <c r="G1491" i="15"/>
  <c r="G1490" i="15"/>
  <c r="G1489" i="15"/>
  <c r="G1488" i="15"/>
  <c r="G1487" i="15"/>
  <c r="G1486" i="15"/>
  <c r="G1485" i="15"/>
  <c r="G1484" i="15"/>
  <c r="G1483" i="15"/>
  <c r="G1482" i="15"/>
  <c r="G1481" i="15"/>
  <c r="G1480" i="15"/>
  <c r="G1479" i="15"/>
  <c r="G1478" i="15"/>
  <c r="G1477" i="15"/>
  <c r="G1476" i="15"/>
  <c r="G1475" i="15"/>
  <c r="G1474" i="15"/>
  <c r="G1473" i="15"/>
  <c r="G1472" i="15"/>
  <c r="G1471" i="15"/>
  <c r="G1470" i="15"/>
  <c r="G1469" i="15"/>
  <c r="G1468" i="15"/>
  <c r="G1467" i="15"/>
  <c r="G1466" i="15"/>
  <c r="G1465" i="15"/>
  <c r="G1464" i="15"/>
  <c r="G1463" i="15"/>
  <c r="G1462" i="15"/>
  <c r="G1461" i="15"/>
  <c r="G1460" i="15"/>
  <c r="G1459" i="15"/>
  <c r="G1458" i="15"/>
  <c r="G1457" i="15"/>
  <c r="G1456" i="15"/>
  <c r="G1455" i="15"/>
  <c r="G1454" i="15"/>
  <c r="G1453" i="15"/>
  <c r="G1452" i="15"/>
  <c r="G1451" i="15"/>
  <c r="G1450" i="15"/>
  <c r="G1449" i="15"/>
  <c r="G1448" i="15"/>
  <c r="G1447" i="15"/>
  <c r="G1446" i="15"/>
  <c r="G1445" i="15"/>
  <c r="G1444" i="15"/>
  <c r="G1443" i="15"/>
  <c r="G1442" i="15"/>
  <c r="G1441" i="15"/>
  <c r="G1440" i="15"/>
  <c r="G1439" i="15"/>
  <c r="G1438" i="15"/>
  <c r="G1437" i="15"/>
  <c r="G1436" i="15"/>
  <c r="G1435" i="15"/>
  <c r="G1434" i="15"/>
  <c r="G1433" i="15"/>
  <c r="G1432" i="15"/>
  <c r="G1431" i="15"/>
  <c r="G1430" i="15"/>
  <c r="G1429" i="15"/>
  <c r="G1428" i="15"/>
  <c r="G1427" i="15"/>
  <c r="G1426" i="15"/>
  <c r="G1425" i="15"/>
  <c r="G1424" i="15"/>
  <c r="G1423" i="15"/>
  <c r="G1422" i="15"/>
  <c r="G1421" i="15"/>
  <c r="G1420" i="15"/>
  <c r="G1419" i="15"/>
  <c r="G1418" i="15"/>
  <c r="G1417" i="15"/>
  <c r="G1416" i="15"/>
  <c r="G1415" i="15"/>
  <c r="G1414" i="15"/>
  <c r="G1413" i="15"/>
  <c r="G1412" i="15"/>
  <c r="G1411" i="15"/>
  <c r="G1410" i="15"/>
  <c r="G1409" i="15"/>
  <c r="G1408" i="15"/>
  <c r="G1407" i="15"/>
  <c r="G1406" i="15"/>
  <c r="G1405" i="15"/>
  <c r="G1404" i="15"/>
  <c r="G1403" i="15"/>
  <c r="G1402" i="15"/>
  <c r="G1401" i="15"/>
  <c r="G1400" i="15"/>
  <c r="G1399" i="15"/>
  <c r="G1398" i="15"/>
  <c r="G1397" i="15"/>
  <c r="G1396" i="15"/>
  <c r="G1395" i="15"/>
  <c r="G1394" i="15"/>
  <c r="G1393" i="15"/>
  <c r="G1392" i="15"/>
  <c r="G1391" i="15"/>
  <c r="G1390" i="15"/>
  <c r="G1389" i="15"/>
  <c r="G1388" i="15"/>
  <c r="G1387" i="15"/>
  <c r="G1386" i="15"/>
  <c r="G1385" i="15"/>
  <c r="G1384" i="15"/>
  <c r="G1383" i="15"/>
  <c r="G1382" i="15"/>
  <c r="G1381" i="15"/>
  <c r="G1380" i="15"/>
  <c r="G1379" i="15"/>
  <c r="G1378" i="15"/>
  <c r="G1377" i="15"/>
  <c r="G1376" i="15"/>
  <c r="G1375" i="15"/>
  <c r="G1374" i="15"/>
  <c r="G1373" i="15"/>
  <c r="G1372" i="15"/>
  <c r="G1371" i="15"/>
  <c r="G1370" i="15"/>
  <c r="G1369" i="15"/>
  <c r="G1368" i="15"/>
  <c r="G1367" i="15"/>
  <c r="G1366" i="15"/>
  <c r="G1365" i="15"/>
  <c r="G1364" i="15"/>
  <c r="G1363" i="15"/>
  <c r="G1362" i="15"/>
  <c r="G1361" i="15"/>
  <c r="G1360" i="15"/>
  <c r="G1359" i="15"/>
  <c r="G1358" i="15"/>
  <c r="G1357" i="15"/>
  <c r="G1356" i="15"/>
  <c r="G1355" i="15"/>
  <c r="G1354" i="15"/>
  <c r="G1353" i="15"/>
  <c r="G1352" i="15"/>
  <c r="G1351" i="15"/>
  <c r="G1350" i="15"/>
  <c r="G1349" i="15"/>
  <c r="G1348" i="15"/>
  <c r="G1347" i="15"/>
  <c r="G1346" i="15"/>
  <c r="G1345" i="15"/>
  <c r="G1344" i="15"/>
  <c r="G1343" i="15"/>
  <c r="G1342" i="15"/>
  <c r="G1341" i="15"/>
  <c r="G1340" i="15"/>
  <c r="G1339" i="15"/>
  <c r="G1338" i="15"/>
  <c r="G1337" i="15"/>
  <c r="G1336" i="15"/>
  <c r="G1335" i="15"/>
  <c r="G1334" i="15"/>
  <c r="G1333" i="15"/>
  <c r="G1332" i="15"/>
  <c r="G1331" i="15"/>
  <c r="G1330" i="15"/>
  <c r="G1329" i="15"/>
  <c r="G1328" i="15"/>
  <c r="G1327" i="15"/>
  <c r="G1326" i="15"/>
  <c r="G1325" i="15"/>
  <c r="G1324" i="15"/>
  <c r="G1323" i="15"/>
  <c r="G1322" i="15"/>
  <c r="G1321" i="15"/>
  <c r="G1320" i="15"/>
  <c r="G1319" i="15"/>
  <c r="G1318" i="15"/>
  <c r="G1317" i="15"/>
  <c r="G1316" i="15"/>
  <c r="G1315" i="15"/>
  <c r="G1314" i="15"/>
  <c r="G1313" i="15"/>
  <c r="G1312" i="15"/>
  <c r="G1311" i="15"/>
  <c r="G1310" i="15"/>
  <c r="G1309" i="15"/>
  <c r="G1308" i="15"/>
  <c r="G1307" i="15"/>
  <c r="G1306" i="15"/>
  <c r="G1305" i="15"/>
  <c r="G1304" i="15"/>
  <c r="G1303" i="15"/>
  <c r="G1302" i="15"/>
  <c r="G1301" i="15"/>
  <c r="G1300" i="15"/>
  <c r="G1299" i="15"/>
  <c r="G1298" i="15"/>
  <c r="G1297" i="15"/>
  <c r="G1296" i="15"/>
  <c r="G1295" i="15"/>
  <c r="G1294" i="15"/>
  <c r="G1293" i="15"/>
  <c r="G1292" i="15"/>
  <c r="G1291" i="15"/>
  <c r="G1290" i="15"/>
  <c r="G1289" i="15"/>
  <c r="G1288" i="15"/>
  <c r="G1287" i="15"/>
  <c r="G1286" i="15"/>
  <c r="G1285" i="15"/>
  <c r="G1284" i="15"/>
  <c r="G1283" i="15"/>
  <c r="G1282" i="15"/>
  <c r="G1281" i="15"/>
  <c r="G1280" i="15"/>
  <c r="G1279" i="15"/>
  <c r="G1278" i="15"/>
  <c r="G1277" i="15"/>
  <c r="G1276" i="15"/>
  <c r="G1275" i="15"/>
  <c r="G1274" i="15"/>
  <c r="G1273" i="15"/>
  <c r="G1272" i="15"/>
  <c r="G1271" i="15"/>
  <c r="G1270" i="15"/>
  <c r="G1269" i="15"/>
  <c r="G1268" i="15"/>
  <c r="G1267" i="15"/>
  <c r="G1266" i="15"/>
  <c r="G1265" i="15"/>
  <c r="G1264" i="15"/>
  <c r="G1263" i="15"/>
  <c r="G1262" i="15"/>
  <c r="G1261" i="15"/>
  <c r="G1260" i="15"/>
  <c r="G1259" i="15"/>
  <c r="G1258" i="15"/>
  <c r="G1257" i="15"/>
  <c r="G1256" i="15"/>
  <c r="G1255" i="15"/>
  <c r="G1254" i="15"/>
  <c r="G1253" i="15"/>
  <c r="G1252" i="15"/>
  <c r="G1251" i="15"/>
  <c r="G1250" i="15"/>
  <c r="G1249" i="15"/>
  <c r="G1248" i="15"/>
  <c r="G1247" i="15"/>
  <c r="G1246" i="15"/>
  <c r="G1245" i="15"/>
  <c r="G1244" i="15"/>
  <c r="G1243" i="15"/>
  <c r="G1242" i="15"/>
  <c r="G1241" i="15"/>
  <c r="G1240" i="15"/>
  <c r="G1239" i="15"/>
  <c r="G1238" i="15"/>
  <c r="G1237" i="15"/>
  <c r="G1236" i="15"/>
  <c r="G1235" i="15"/>
  <c r="G1234" i="15"/>
  <c r="G1233" i="15"/>
  <c r="G1232" i="15"/>
  <c r="G1231" i="15"/>
  <c r="G1230" i="15"/>
  <c r="G1229" i="15"/>
  <c r="G1228" i="15"/>
  <c r="G1227" i="15"/>
  <c r="G1226" i="15"/>
  <c r="G1225" i="15"/>
  <c r="G1224" i="15"/>
  <c r="G1223" i="15"/>
  <c r="G1222" i="15"/>
  <c r="G1221" i="15"/>
  <c r="G1220" i="15"/>
  <c r="G1219" i="15"/>
  <c r="G1218" i="15"/>
  <c r="G1217" i="15"/>
  <c r="G1216" i="15"/>
  <c r="G1215" i="15"/>
  <c r="G1214" i="15"/>
  <c r="G1213" i="15"/>
  <c r="G1212" i="15"/>
  <c r="G1211" i="15"/>
  <c r="G1210" i="15"/>
  <c r="G1209" i="15"/>
  <c r="G1208" i="15"/>
  <c r="G1207" i="15"/>
  <c r="G1206" i="15"/>
  <c r="G1205" i="15"/>
  <c r="G1204" i="15"/>
  <c r="G1203" i="15"/>
  <c r="G1202" i="15"/>
  <c r="G1201" i="15"/>
  <c r="G1200" i="15"/>
  <c r="G1199" i="15"/>
  <c r="G1198" i="15"/>
  <c r="G1197" i="15"/>
  <c r="G1196" i="15"/>
  <c r="G1195" i="15"/>
  <c r="G1194" i="15"/>
  <c r="G1193" i="15"/>
  <c r="G1192" i="15"/>
  <c r="G1191" i="15"/>
  <c r="G1190" i="15"/>
  <c r="G1189" i="15"/>
  <c r="G1188" i="15"/>
  <c r="G1187" i="15"/>
  <c r="G1186" i="15"/>
  <c r="G1185" i="15"/>
  <c r="G1184" i="15"/>
  <c r="G1183" i="15"/>
  <c r="G1182" i="15"/>
  <c r="G1181" i="15"/>
  <c r="G1180" i="15"/>
  <c r="G1179" i="15"/>
  <c r="G1178" i="15"/>
  <c r="G1177" i="15"/>
  <c r="G1176" i="15"/>
  <c r="G1175" i="15"/>
  <c r="G1174" i="15"/>
  <c r="G1173" i="15"/>
  <c r="G1172" i="15"/>
  <c r="G1171" i="15"/>
  <c r="G1170" i="15"/>
  <c r="G1169" i="15"/>
  <c r="G1168" i="15"/>
  <c r="G1167" i="15"/>
  <c r="G1166" i="15"/>
  <c r="G1165" i="15"/>
  <c r="G1164" i="15"/>
  <c r="G1163" i="15"/>
  <c r="G1162" i="15"/>
  <c r="G1161" i="15"/>
  <c r="G1160" i="15"/>
  <c r="G1159" i="15"/>
  <c r="G1158" i="15"/>
  <c r="G1157" i="15"/>
  <c r="G1156" i="15"/>
  <c r="G1155" i="15"/>
  <c r="G1154" i="15"/>
  <c r="G1153" i="15"/>
  <c r="G1152" i="15"/>
  <c r="G1151" i="15"/>
  <c r="G1150" i="15"/>
  <c r="G1149" i="15"/>
  <c r="G1148" i="15"/>
  <c r="G1147" i="15"/>
  <c r="G1146" i="15"/>
  <c r="G1145" i="15"/>
  <c r="G1144" i="15"/>
  <c r="G1143" i="15"/>
  <c r="G1142" i="15"/>
  <c r="G1141" i="15"/>
  <c r="G1140" i="15"/>
  <c r="G1139" i="15"/>
  <c r="G1138" i="15"/>
  <c r="G1137" i="15"/>
  <c r="G1136" i="15"/>
  <c r="G1135" i="15"/>
  <c r="G1134" i="15"/>
  <c r="G1133" i="15"/>
  <c r="G1132" i="15"/>
  <c r="G1131" i="15"/>
  <c r="G1130" i="15"/>
  <c r="G1129" i="15"/>
  <c r="G1128" i="15"/>
  <c r="G1127" i="15"/>
  <c r="G1126" i="15"/>
  <c r="G1125" i="15"/>
  <c r="G1124" i="15"/>
  <c r="G1123" i="15"/>
  <c r="G1122" i="15"/>
  <c r="G1121" i="15"/>
  <c r="G1120" i="15"/>
  <c r="G1119" i="15"/>
  <c r="G1118" i="15"/>
  <c r="G1117" i="15"/>
  <c r="G1116" i="15"/>
  <c r="G1115" i="15"/>
  <c r="G1114" i="15"/>
  <c r="G1113" i="15"/>
  <c r="G1112" i="15"/>
  <c r="G1111" i="15"/>
  <c r="G1110" i="15"/>
  <c r="G1109" i="15"/>
  <c r="G1108" i="15"/>
  <c r="G1107" i="15"/>
  <c r="G1106" i="15"/>
  <c r="G1105" i="15"/>
  <c r="G1104" i="15"/>
  <c r="G1103" i="15"/>
  <c r="G1102" i="15"/>
  <c r="G1101" i="15"/>
  <c r="G1100" i="15"/>
  <c r="G1099" i="15"/>
  <c r="G1098" i="15"/>
  <c r="G1097" i="15"/>
  <c r="G1096" i="15"/>
  <c r="G1095" i="15"/>
  <c r="G1094" i="15"/>
  <c r="G1093" i="15"/>
  <c r="G1092" i="15"/>
  <c r="G1091" i="15"/>
  <c r="G1090" i="15"/>
  <c r="G1089" i="15"/>
  <c r="G1088" i="15"/>
  <c r="G1087" i="15"/>
  <c r="G1086" i="15"/>
  <c r="G1085" i="15"/>
  <c r="G1084" i="15"/>
  <c r="G1083" i="15"/>
  <c r="G1082" i="15"/>
  <c r="G1081" i="15"/>
  <c r="G1080" i="15"/>
  <c r="G1079" i="15"/>
  <c r="G1078" i="15"/>
  <c r="G1077" i="15"/>
  <c r="G1076" i="15"/>
  <c r="G1075" i="15"/>
  <c r="G1074" i="15"/>
  <c r="G1073" i="15"/>
  <c r="G1072" i="15"/>
  <c r="G1071" i="15"/>
  <c r="G1070" i="15"/>
  <c r="G1069" i="15"/>
  <c r="G1068" i="15"/>
  <c r="G1067" i="15"/>
  <c r="G1066" i="15"/>
  <c r="G1065" i="15"/>
  <c r="G1064" i="15"/>
  <c r="G1063" i="15"/>
  <c r="G1062" i="15"/>
  <c r="G1061" i="15"/>
  <c r="G1060" i="15"/>
  <c r="G1059" i="15"/>
  <c r="G1058" i="15"/>
  <c r="G1057" i="15"/>
  <c r="G1056" i="15"/>
  <c r="G1055" i="15"/>
  <c r="G1054" i="15"/>
  <c r="G1053" i="15"/>
  <c r="G1052" i="15"/>
  <c r="G1051" i="15"/>
  <c r="G1050" i="15"/>
  <c r="G1049" i="15"/>
  <c r="G1048" i="15"/>
  <c r="G1047" i="15"/>
  <c r="G1046" i="15"/>
  <c r="G1045" i="15"/>
  <c r="G1044" i="15"/>
  <c r="G1043" i="15"/>
  <c r="G1042" i="15"/>
  <c r="G1041" i="15"/>
  <c r="G1040" i="15"/>
  <c r="G1039" i="15"/>
  <c r="G1038" i="15"/>
  <c r="G1037" i="15"/>
  <c r="G1036" i="15"/>
  <c r="G1035" i="15"/>
  <c r="G1034" i="15"/>
  <c r="G1033" i="15"/>
  <c r="G1032" i="15"/>
  <c r="G1031" i="15"/>
  <c r="G1030" i="15"/>
  <c r="G1029" i="15"/>
  <c r="G1028" i="15"/>
  <c r="G1027" i="15"/>
  <c r="G1026" i="15"/>
  <c r="G1025" i="15"/>
  <c r="G1024" i="15"/>
  <c r="G1023" i="15"/>
  <c r="G1022" i="15"/>
  <c r="G1021" i="15"/>
  <c r="G1020" i="15"/>
  <c r="G1019" i="15"/>
  <c r="G1018" i="15"/>
  <c r="G1017" i="15"/>
  <c r="G1016" i="15"/>
  <c r="G1015" i="15"/>
  <c r="G1014" i="15"/>
  <c r="G1013" i="15"/>
  <c r="G1012" i="15"/>
  <c r="G1011" i="15"/>
  <c r="G1010" i="15"/>
  <c r="G1009" i="15"/>
  <c r="G1008" i="15"/>
  <c r="G1007" i="15"/>
  <c r="G1006" i="15"/>
  <c r="G1005" i="15"/>
  <c r="G1004" i="15"/>
  <c r="G1003" i="15"/>
  <c r="G1002" i="15"/>
  <c r="G1001" i="15"/>
  <c r="G1000" i="15"/>
  <c r="G999" i="15"/>
  <c r="G998" i="15"/>
  <c r="G997" i="15"/>
  <c r="G996" i="15"/>
  <c r="G995" i="15"/>
  <c r="G994" i="15"/>
  <c r="G993" i="15"/>
  <c r="G992" i="15"/>
  <c r="G991" i="15"/>
  <c r="G990" i="15"/>
  <c r="G989" i="15"/>
  <c r="G988" i="15"/>
  <c r="G987" i="15"/>
  <c r="G986" i="15"/>
  <c r="G985" i="15"/>
  <c r="G984" i="15"/>
  <c r="G983" i="15"/>
  <c r="G982" i="15"/>
  <c r="G981" i="15"/>
  <c r="G980" i="15"/>
  <c r="G979" i="15"/>
  <c r="G978" i="15"/>
  <c r="G977" i="15"/>
  <c r="G976" i="15"/>
  <c r="G975" i="15"/>
  <c r="G974" i="15"/>
  <c r="G973" i="15"/>
  <c r="G972" i="15"/>
  <c r="G971" i="15"/>
  <c r="G970" i="15"/>
  <c r="G969" i="15"/>
  <c r="G968" i="15"/>
  <c r="G967" i="15"/>
  <c r="G966" i="15"/>
  <c r="G965" i="15"/>
  <c r="G964" i="15"/>
  <c r="G963" i="15"/>
  <c r="G962" i="15"/>
  <c r="G961" i="15"/>
  <c r="G960" i="15"/>
  <c r="G959" i="15"/>
  <c r="G958" i="15"/>
  <c r="G957" i="15"/>
  <c r="G956" i="15"/>
  <c r="G955" i="15"/>
  <c r="G954" i="15"/>
  <c r="G953" i="15"/>
  <c r="G952" i="15"/>
  <c r="G951" i="15"/>
  <c r="G950" i="15"/>
  <c r="G949" i="15"/>
  <c r="G948" i="15"/>
  <c r="G947" i="15"/>
  <c r="G946" i="15"/>
  <c r="G945" i="15"/>
  <c r="G944" i="15"/>
  <c r="G943" i="15"/>
  <c r="G942" i="15"/>
  <c r="G941" i="15"/>
  <c r="G940" i="15"/>
  <c r="G939" i="15"/>
  <c r="G938" i="15"/>
  <c r="G937" i="15"/>
  <c r="G936" i="15"/>
  <c r="G935" i="15"/>
  <c r="G934" i="15"/>
  <c r="G933" i="15"/>
  <c r="G932" i="15"/>
  <c r="G931" i="15"/>
  <c r="G930" i="15"/>
  <c r="G929" i="15"/>
  <c r="G928" i="15"/>
  <c r="G927" i="15"/>
  <c r="G926" i="15"/>
  <c r="G925" i="15"/>
  <c r="G924" i="15"/>
  <c r="G923" i="15"/>
  <c r="G922" i="15"/>
  <c r="G921" i="15"/>
  <c r="G920" i="15"/>
  <c r="G919" i="15"/>
  <c r="G918" i="15"/>
  <c r="G917" i="15"/>
  <c r="G916" i="15"/>
  <c r="G915" i="15"/>
  <c r="G914" i="15"/>
  <c r="G913" i="15"/>
  <c r="G912" i="15"/>
  <c r="G911" i="15"/>
  <c r="G910" i="15"/>
  <c r="G909" i="15"/>
  <c r="G908" i="15"/>
  <c r="G907" i="15"/>
  <c r="G906" i="15"/>
  <c r="G905" i="15"/>
  <c r="G904" i="15"/>
  <c r="G903" i="15"/>
  <c r="G902" i="15"/>
  <c r="G901" i="15"/>
  <c r="G900" i="15"/>
  <c r="G899" i="15"/>
  <c r="G898" i="15"/>
  <c r="G897" i="15"/>
  <c r="G896" i="15"/>
  <c r="G895" i="15"/>
  <c r="G894" i="15"/>
  <c r="G893" i="15"/>
  <c r="G892" i="15"/>
  <c r="G891" i="15"/>
  <c r="G890" i="15"/>
  <c r="G889" i="15"/>
  <c r="G888" i="15"/>
  <c r="G887" i="15"/>
  <c r="G886" i="15"/>
  <c r="G885" i="15"/>
  <c r="G884" i="15"/>
  <c r="G883" i="15"/>
  <c r="G882" i="15"/>
  <c r="G881" i="15"/>
  <c r="G880" i="15"/>
  <c r="G879" i="15"/>
  <c r="G878" i="15"/>
  <c r="G877" i="15"/>
  <c r="G876" i="15"/>
  <c r="G875" i="15"/>
  <c r="G874" i="15"/>
  <c r="G873" i="15"/>
  <c r="G872" i="15"/>
  <c r="G871" i="15"/>
  <c r="G870" i="15"/>
  <c r="G869" i="15"/>
  <c r="G868" i="15"/>
  <c r="G867" i="15"/>
  <c r="G866" i="15"/>
  <c r="G865" i="15"/>
  <c r="G864" i="15"/>
  <c r="G863" i="15"/>
  <c r="G862" i="15"/>
  <c r="G861" i="15"/>
  <c r="G860" i="15"/>
  <c r="G859" i="15"/>
  <c r="G858" i="15"/>
  <c r="G857" i="15"/>
  <c r="G856" i="15"/>
  <c r="G855" i="15"/>
  <c r="G854" i="15"/>
  <c r="G853" i="15"/>
  <c r="G852" i="15"/>
  <c r="G851" i="15"/>
  <c r="G850" i="15"/>
  <c r="G849" i="15"/>
  <c r="G848" i="15"/>
  <c r="G847" i="15"/>
  <c r="G846" i="15"/>
  <c r="G845" i="15"/>
  <c r="G844" i="15"/>
  <c r="G843" i="15"/>
  <c r="G842" i="15"/>
  <c r="G841" i="15"/>
  <c r="G840" i="15"/>
  <c r="G839" i="15"/>
  <c r="G838" i="15"/>
  <c r="G837" i="15"/>
  <c r="G836" i="15"/>
  <c r="G835" i="15"/>
  <c r="G834" i="15"/>
  <c r="G833" i="15"/>
  <c r="G832" i="15"/>
  <c r="G831" i="15"/>
  <c r="G830" i="15"/>
  <c r="G829" i="15"/>
  <c r="G828" i="15"/>
  <c r="G827" i="15"/>
  <c r="G826" i="15"/>
  <c r="G825" i="15"/>
  <c r="G824" i="15"/>
  <c r="G823" i="15"/>
  <c r="G822" i="15"/>
  <c r="G821" i="15"/>
  <c r="G820" i="15"/>
  <c r="G819" i="15"/>
  <c r="G818" i="15"/>
  <c r="G817" i="15"/>
  <c r="G816" i="15"/>
  <c r="G815" i="15"/>
  <c r="G814" i="15"/>
  <c r="G813" i="15"/>
  <c r="G812" i="15"/>
  <c r="G811" i="15"/>
  <c r="G810" i="15"/>
  <c r="G809" i="15"/>
  <c r="G808" i="15"/>
  <c r="G807" i="15"/>
  <c r="G806" i="15"/>
  <c r="G805" i="15"/>
  <c r="G804" i="15"/>
  <c r="G803" i="15"/>
  <c r="G802" i="15"/>
  <c r="G801" i="15"/>
  <c r="G800" i="15"/>
  <c r="G799" i="15"/>
  <c r="G798" i="15"/>
  <c r="G797" i="15"/>
  <c r="G796" i="15"/>
  <c r="G795" i="15"/>
  <c r="G794" i="15"/>
  <c r="G793" i="15"/>
  <c r="G792" i="15"/>
  <c r="G791" i="15"/>
  <c r="G790" i="15"/>
  <c r="G789" i="15"/>
  <c r="G788" i="15"/>
  <c r="G787" i="15"/>
  <c r="G786" i="15"/>
  <c r="G785" i="15"/>
  <c r="G784" i="15"/>
  <c r="G783" i="15"/>
  <c r="G782" i="15"/>
  <c r="G781" i="15"/>
  <c r="G780" i="15"/>
  <c r="G779" i="15"/>
  <c r="G778" i="15"/>
  <c r="G777" i="15"/>
  <c r="G776" i="15"/>
  <c r="G775" i="15"/>
  <c r="G774" i="15"/>
  <c r="G773" i="15"/>
  <c r="G772" i="15"/>
  <c r="G771" i="15"/>
  <c r="G770" i="15"/>
  <c r="G769" i="15"/>
  <c r="G768" i="15"/>
  <c r="G767" i="15"/>
  <c r="G766" i="15"/>
  <c r="G765" i="15"/>
  <c r="G764" i="15"/>
  <c r="G763" i="15"/>
  <c r="G762" i="15"/>
  <c r="G761" i="15"/>
  <c r="G760" i="15"/>
  <c r="G759" i="15"/>
  <c r="G758" i="15"/>
  <c r="G757" i="15"/>
  <c r="G756" i="15"/>
  <c r="G755" i="15"/>
  <c r="G754" i="15"/>
  <c r="G753" i="15"/>
  <c r="G752" i="15"/>
  <c r="G751" i="15"/>
  <c r="G750" i="15"/>
  <c r="G749" i="15"/>
  <c r="G748" i="15"/>
  <c r="G747" i="15"/>
  <c r="G746" i="15"/>
  <c r="G745" i="15"/>
  <c r="G744" i="15"/>
  <c r="G743" i="15"/>
  <c r="G742" i="15"/>
  <c r="G741" i="15"/>
  <c r="G740" i="15"/>
  <c r="G739" i="15"/>
  <c r="G738" i="15"/>
  <c r="G737" i="15"/>
  <c r="G736" i="15"/>
  <c r="G735" i="15"/>
  <c r="G734" i="15"/>
  <c r="G733" i="15"/>
  <c r="G732" i="15"/>
  <c r="G731" i="15"/>
  <c r="G730" i="15"/>
  <c r="G729" i="15"/>
  <c r="G728" i="15"/>
  <c r="G727" i="15"/>
  <c r="G726" i="15"/>
  <c r="G725" i="15"/>
  <c r="G724" i="15"/>
  <c r="G723" i="15"/>
  <c r="G722" i="15"/>
  <c r="G721" i="15"/>
  <c r="G720" i="15"/>
  <c r="G719" i="15"/>
  <c r="G718" i="15"/>
  <c r="G717" i="15"/>
  <c r="G716" i="15"/>
  <c r="G715" i="15"/>
  <c r="G714" i="15"/>
  <c r="G713" i="15"/>
  <c r="G712" i="15"/>
  <c r="G711" i="15"/>
  <c r="G710" i="15"/>
  <c r="G709" i="15"/>
  <c r="G708" i="15"/>
  <c r="G707" i="15"/>
  <c r="G706" i="15"/>
  <c r="G705" i="15"/>
  <c r="G704" i="15"/>
  <c r="G703" i="15"/>
  <c r="G702" i="15"/>
  <c r="G701" i="15"/>
  <c r="G700" i="15"/>
  <c r="G699" i="15"/>
  <c r="G698" i="15"/>
  <c r="G697" i="15"/>
  <c r="G696" i="15"/>
  <c r="G695" i="15"/>
  <c r="G694" i="15"/>
  <c r="G693" i="15"/>
  <c r="G692" i="15"/>
  <c r="G691" i="15"/>
  <c r="G690" i="15"/>
  <c r="G689" i="15"/>
  <c r="G688" i="15"/>
  <c r="G687" i="15"/>
  <c r="G686" i="15"/>
  <c r="G685" i="15"/>
  <c r="G684" i="15"/>
  <c r="G683" i="15"/>
  <c r="G682" i="15"/>
  <c r="G681" i="15"/>
  <c r="G680" i="15"/>
  <c r="G679" i="15"/>
  <c r="G678" i="15"/>
  <c r="G677" i="15"/>
  <c r="G676" i="15"/>
  <c r="G675" i="15"/>
  <c r="G674" i="15"/>
  <c r="G673" i="15"/>
  <c r="G672" i="15"/>
  <c r="G671" i="15"/>
  <c r="G670" i="15"/>
  <c r="G669" i="15"/>
  <c r="G668" i="15"/>
  <c r="G667" i="15"/>
  <c r="G666" i="15"/>
  <c r="G665" i="15"/>
  <c r="G664" i="15"/>
  <c r="G663" i="15"/>
  <c r="G662" i="15"/>
  <c r="G661" i="15"/>
  <c r="G660" i="15"/>
  <c r="G659" i="15"/>
  <c r="G658" i="15"/>
  <c r="G657" i="15"/>
  <c r="G656" i="15"/>
  <c r="G655" i="15"/>
  <c r="G654" i="15"/>
  <c r="G653" i="15"/>
  <c r="G652" i="15"/>
  <c r="G651" i="15"/>
  <c r="G650" i="15"/>
  <c r="G649" i="15"/>
  <c r="G648" i="15"/>
  <c r="G647" i="15"/>
  <c r="G646" i="15"/>
  <c r="G645" i="15"/>
  <c r="G644" i="15"/>
  <c r="G643" i="15"/>
  <c r="G642" i="15"/>
  <c r="G641" i="15"/>
  <c r="G640" i="15"/>
  <c r="G639" i="15"/>
  <c r="G638" i="15"/>
  <c r="G637" i="15"/>
  <c r="G636" i="15"/>
  <c r="G635" i="15"/>
  <c r="G634" i="15"/>
  <c r="G633" i="15"/>
  <c r="G632" i="15"/>
  <c r="G631" i="15"/>
  <c r="G630" i="15"/>
  <c r="G629" i="15"/>
  <c r="G628" i="15"/>
  <c r="G627" i="15"/>
  <c r="G626" i="15"/>
  <c r="G625" i="15"/>
  <c r="G624" i="15"/>
  <c r="G623" i="15"/>
  <c r="G622" i="15"/>
  <c r="G621" i="15"/>
  <c r="G620" i="15"/>
  <c r="G619" i="15"/>
  <c r="G618" i="15"/>
  <c r="G617" i="15"/>
  <c r="G616" i="15"/>
  <c r="G615" i="15"/>
  <c r="G614" i="15"/>
  <c r="G613" i="15"/>
  <c r="G612" i="15"/>
  <c r="G611" i="15"/>
  <c r="G610" i="15"/>
  <c r="G609" i="15"/>
  <c r="G608" i="15"/>
  <c r="G607" i="15"/>
  <c r="G606" i="15"/>
  <c r="G605" i="15"/>
  <c r="G604" i="15"/>
  <c r="G603" i="15"/>
  <c r="G602" i="15"/>
  <c r="G601" i="15"/>
  <c r="G600" i="15"/>
  <c r="G599" i="15"/>
  <c r="G598" i="15"/>
  <c r="G597" i="15"/>
  <c r="G596" i="15"/>
  <c r="G595" i="15"/>
  <c r="G594" i="15"/>
  <c r="G593" i="15"/>
  <c r="G592" i="15"/>
  <c r="G591" i="15"/>
  <c r="G590" i="15"/>
  <c r="G589" i="15"/>
  <c r="G588" i="15"/>
  <c r="G587" i="15"/>
  <c r="G586" i="15"/>
  <c r="G585" i="15"/>
  <c r="G584" i="15"/>
  <c r="G583" i="15"/>
  <c r="G582" i="15"/>
  <c r="G581" i="15"/>
  <c r="G580" i="15"/>
  <c r="G579" i="15"/>
  <c r="G578" i="15"/>
  <c r="G577" i="15"/>
  <c r="G576" i="15"/>
  <c r="G575" i="15"/>
  <c r="G574" i="15"/>
  <c r="G573" i="15"/>
  <c r="G572" i="15"/>
  <c r="G571" i="15"/>
  <c r="G570" i="15"/>
  <c r="G569" i="15"/>
  <c r="G568" i="15"/>
  <c r="G567" i="15"/>
  <c r="G566" i="15"/>
  <c r="G565" i="15"/>
  <c r="G564" i="15"/>
  <c r="G563" i="15"/>
  <c r="G562" i="15"/>
  <c r="G561" i="15"/>
  <c r="G560" i="15"/>
  <c r="G559" i="15"/>
  <c r="G558" i="15"/>
  <c r="G557" i="15"/>
  <c r="G556" i="15"/>
  <c r="G555" i="15"/>
  <c r="G554" i="15"/>
  <c r="G553" i="15"/>
  <c r="G552" i="15"/>
  <c r="G551" i="15"/>
  <c r="G550" i="15"/>
  <c r="G549" i="15"/>
  <c r="G548" i="15"/>
  <c r="G547" i="15"/>
  <c r="G546" i="15"/>
  <c r="G545" i="15"/>
  <c r="G544" i="15"/>
  <c r="G543" i="15"/>
  <c r="G542" i="15"/>
  <c r="G541" i="15"/>
  <c r="G540" i="15"/>
  <c r="G539" i="15"/>
  <c r="G538" i="15"/>
  <c r="G537" i="15"/>
  <c r="G536" i="15"/>
  <c r="G535" i="15"/>
  <c r="G534" i="15"/>
  <c r="G533" i="15"/>
  <c r="G532" i="15"/>
  <c r="G531" i="15"/>
  <c r="G530" i="15"/>
  <c r="G529" i="15"/>
  <c r="G528" i="15"/>
  <c r="G527" i="15"/>
  <c r="G526" i="15"/>
  <c r="G525" i="15"/>
  <c r="G524" i="15"/>
  <c r="G523" i="15"/>
  <c r="G522" i="15"/>
  <c r="G521" i="15"/>
  <c r="G520" i="15"/>
  <c r="G519" i="15"/>
  <c r="G518" i="15"/>
  <c r="G517" i="15"/>
  <c r="G516" i="15"/>
  <c r="G515" i="15"/>
  <c r="G514" i="15"/>
  <c r="G513" i="15"/>
  <c r="G512" i="15"/>
  <c r="G511" i="15"/>
  <c r="G510" i="15"/>
  <c r="G509" i="15"/>
  <c r="G508" i="15"/>
  <c r="G507" i="15"/>
  <c r="G506" i="15"/>
  <c r="G505" i="15"/>
  <c r="G504" i="15"/>
  <c r="G503" i="15"/>
  <c r="G502" i="15"/>
  <c r="G501" i="15"/>
  <c r="G500" i="15"/>
  <c r="G499" i="15"/>
  <c r="G498" i="15"/>
  <c r="G497" i="15"/>
  <c r="G496" i="15"/>
  <c r="G495" i="15"/>
  <c r="G494" i="15"/>
  <c r="G493" i="15"/>
  <c r="G492" i="15"/>
  <c r="G491" i="15"/>
  <c r="G490" i="15"/>
  <c r="G489" i="15"/>
  <c r="G488" i="15"/>
  <c r="G487" i="15"/>
  <c r="G486" i="15"/>
  <c r="G485" i="15"/>
  <c r="G484" i="15"/>
  <c r="G483" i="15"/>
  <c r="G482" i="15"/>
  <c r="G481" i="15"/>
  <c r="G480" i="15"/>
  <c r="G479" i="15"/>
  <c r="G478" i="15"/>
  <c r="G477" i="15"/>
  <c r="G476" i="15"/>
  <c r="G475" i="15"/>
  <c r="G474" i="15"/>
  <c r="G473" i="15"/>
  <c r="G472" i="15"/>
  <c r="G471" i="15"/>
  <c r="G470" i="15"/>
  <c r="G469" i="15"/>
  <c r="G468" i="15"/>
  <c r="G467" i="15"/>
  <c r="G466" i="15"/>
  <c r="G465" i="15"/>
  <c r="G464" i="15"/>
  <c r="G463" i="15"/>
  <c r="G462" i="15"/>
  <c r="G461" i="15"/>
  <c r="G460" i="15"/>
  <c r="G459" i="15"/>
  <c r="G458" i="15"/>
  <c r="G457" i="15"/>
  <c r="G456" i="15"/>
  <c r="G455" i="15"/>
  <c r="G454" i="15"/>
  <c r="G453" i="15"/>
  <c r="G452" i="15"/>
  <c r="G451" i="15"/>
  <c r="G450" i="15"/>
  <c r="G449" i="15"/>
  <c r="G448" i="15"/>
  <c r="G447" i="15"/>
  <c r="G446" i="15"/>
  <c r="G445" i="15"/>
  <c r="G444" i="15"/>
  <c r="G443" i="15"/>
  <c r="G442" i="15"/>
  <c r="G441" i="15"/>
  <c r="G440" i="15"/>
  <c r="G439" i="15"/>
  <c r="G438" i="15"/>
  <c r="G437" i="15"/>
  <c r="G436" i="15"/>
  <c r="G435" i="15"/>
  <c r="G434" i="15"/>
  <c r="G433" i="15"/>
  <c r="G432" i="15"/>
  <c r="G431" i="15"/>
  <c r="G430" i="15"/>
  <c r="G429" i="15"/>
  <c r="G428" i="15"/>
  <c r="G427" i="15"/>
  <c r="G426" i="15"/>
  <c r="G425" i="15"/>
  <c r="G424" i="15"/>
  <c r="G423" i="15"/>
  <c r="G422" i="15"/>
  <c r="G421" i="15"/>
  <c r="G420" i="15"/>
  <c r="G419" i="15"/>
  <c r="G418" i="15"/>
  <c r="G417" i="15"/>
  <c r="G416" i="15"/>
  <c r="G415" i="15"/>
  <c r="G414" i="15"/>
  <c r="G413" i="15"/>
  <c r="G412" i="15"/>
  <c r="G411" i="15"/>
  <c r="G410" i="15"/>
  <c r="G409" i="15"/>
  <c r="G408" i="15"/>
  <c r="G407" i="15"/>
  <c r="G406" i="15"/>
  <c r="G405" i="15"/>
  <c r="G404" i="15"/>
  <c r="G403" i="15"/>
  <c r="G402" i="15"/>
  <c r="G401" i="15"/>
  <c r="G400" i="15"/>
  <c r="G399" i="15"/>
  <c r="G398" i="15"/>
  <c r="G397" i="15"/>
  <c r="G396" i="15"/>
  <c r="G395" i="15"/>
  <c r="G394" i="15"/>
  <c r="G393" i="15"/>
  <c r="G392" i="15"/>
  <c r="G391" i="15"/>
  <c r="G390" i="15"/>
  <c r="G389" i="15"/>
  <c r="G388" i="15"/>
  <c r="G387" i="15"/>
  <c r="G386" i="15"/>
  <c r="G385" i="15"/>
  <c r="G384" i="15"/>
  <c r="G383" i="15"/>
  <c r="G382" i="15"/>
  <c r="G381" i="15"/>
  <c r="G380" i="15"/>
  <c r="G379" i="15"/>
  <c r="G378" i="15"/>
  <c r="G377" i="15"/>
  <c r="G376" i="15"/>
  <c r="G375" i="15"/>
  <c r="G374" i="15"/>
  <c r="G373" i="15"/>
  <c r="G372" i="15"/>
  <c r="G371" i="15"/>
  <c r="G370" i="15"/>
  <c r="G369" i="15"/>
  <c r="G368" i="15"/>
  <c r="G367" i="15"/>
  <c r="G366" i="15"/>
  <c r="G365" i="15"/>
  <c r="G364" i="15"/>
  <c r="G363" i="15"/>
  <c r="G362" i="15"/>
  <c r="G361" i="15"/>
  <c r="G360" i="15"/>
  <c r="G359" i="15"/>
  <c r="G358" i="15"/>
  <c r="G357" i="15"/>
  <c r="G356" i="15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G306" i="15"/>
  <c r="G305" i="15"/>
  <c r="G304" i="15"/>
  <c r="G303" i="15"/>
  <c r="G302" i="15"/>
  <c r="G301" i="15"/>
  <c r="G300" i="15"/>
  <c r="G299" i="15"/>
  <c r="G298" i="15"/>
  <c r="G297" i="15"/>
  <c r="G296" i="15"/>
  <c r="G295" i="15"/>
  <c r="G294" i="15"/>
  <c r="G293" i="15"/>
  <c r="G292" i="15"/>
  <c r="G291" i="15"/>
  <c r="G290" i="15"/>
  <c r="G289" i="15"/>
  <c r="G288" i="15"/>
  <c r="G287" i="15"/>
  <c r="G286" i="15"/>
  <c r="G285" i="15"/>
  <c r="G284" i="15"/>
  <c r="G283" i="15"/>
  <c r="G282" i="15"/>
  <c r="G281" i="15"/>
  <c r="G280" i="15"/>
  <c r="G279" i="15"/>
  <c r="G278" i="15"/>
  <c r="G277" i="15"/>
  <c r="G276" i="15"/>
  <c r="G275" i="15"/>
  <c r="G274" i="15"/>
  <c r="G273" i="15"/>
  <c r="G272" i="15"/>
  <c r="G271" i="15"/>
  <c r="G270" i="15"/>
  <c r="G269" i="15"/>
  <c r="G268" i="15"/>
  <c r="G267" i="15"/>
  <c r="G266" i="15"/>
  <c r="G265" i="15"/>
  <c r="G264" i="15"/>
  <c r="G263" i="15"/>
  <c r="G262" i="15"/>
  <c r="G261" i="15"/>
  <c r="G260" i="15"/>
  <c r="G259" i="15"/>
  <c r="G258" i="15"/>
  <c r="G257" i="15"/>
  <c r="G256" i="15"/>
  <c r="G255" i="15"/>
  <c r="G254" i="15"/>
  <c r="G253" i="15"/>
  <c r="G252" i="15"/>
  <c r="G251" i="15"/>
  <c r="G250" i="15"/>
  <c r="G249" i="15"/>
  <c r="G248" i="15"/>
  <c r="G247" i="15"/>
  <c r="G246" i="15"/>
  <c r="G245" i="15"/>
  <c r="G244" i="15"/>
  <c r="G243" i="15"/>
  <c r="G242" i="15"/>
  <c r="G241" i="15"/>
  <c r="G240" i="15"/>
  <c r="G239" i="15"/>
  <c r="G238" i="15"/>
  <c r="G237" i="15"/>
  <c r="G236" i="15"/>
  <c r="G235" i="15"/>
  <c r="G234" i="15"/>
  <c r="G233" i="15"/>
  <c r="G232" i="15"/>
  <c r="G231" i="15"/>
  <c r="G230" i="15"/>
  <c r="G229" i="15"/>
  <c r="G228" i="15"/>
  <c r="G227" i="15"/>
  <c r="G226" i="15"/>
  <c r="G225" i="15"/>
  <c r="G224" i="15"/>
  <c r="G223" i="15"/>
  <c r="G222" i="15"/>
  <c r="G221" i="15"/>
  <c r="G220" i="15"/>
  <c r="G219" i="15"/>
  <c r="G218" i="15"/>
  <c r="G217" i="15"/>
  <c r="G216" i="15"/>
  <c r="G215" i="15"/>
  <c r="G214" i="15"/>
  <c r="G213" i="15"/>
  <c r="G212" i="15"/>
  <c r="G211" i="15"/>
  <c r="G210" i="15"/>
  <c r="G209" i="15"/>
  <c r="G208" i="15"/>
  <c r="G207" i="15"/>
  <c r="G206" i="15"/>
  <c r="G205" i="15"/>
  <c r="G204" i="15"/>
  <c r="G203" i="15"/>
  <c r="G202" i="15"/>
  <c r="G201" i="15"/>
  <c r="G200" i="15"/>
  <c r="G199" i="15"/>
  <c r="G198" i="15"/>
  <c r="G197" i="15"/>
  <c r="G196" i="15"/>
  <c r="G195" i="15"/>
  <c r="G194" i="15"/>
  <c r="G193" i="15"/>
  <c r="G192" i="15"/>
  <c r="G191" i="15"/>
  <c r="G190" i="15"/>
  <c r="G189" i="15"/>
  <c r="G188" i="15"/>
  <c r="G187" i="15"/>
  <c r="G186" i="15"/>
  <c r="G185" i="15"/>
  <c r="G184" i="15"/>
  <c r="G183" i="15"/>
  <c r="G182" i="15"/>
  <c r="G181" i="15"/>
  <c r="G180" i="15"/>
  <c r="G179" i="15"/>
  <c r="G178" i="15"/>
  <c r="G177" i="15"/>
  <c r="G176" i="15"/>
  <c r="G175" i="15"/>
  <c r="G174" i="15"/>
  <c r="G173" i="15"/>
  <c r="G172" i="15"/>
  <c r="G171" i="15"/>
  <c r="G170" i="15"/>
  <c r="G169" i="15"/>
  <c r="G168" i="15"/>
  <c r="G167" i="15"/>
  <c r="G166" i="15"/>
  <c r="G165" i="15"/>
  <c r="G164" i="15"/>
  <c r="G163" i="15"/>
  <c r="G162" i="15"/>
  <c r="G161" i="15"/>
  <c r="G160" i="15"/>
  <c r="G159" i="15"/>
  <c r="G158" i="15"/>
  <c r="G157" i="15"/>
  <c r="G156" i="15"/>
  <c r="G155" i="15"/>
  <c r="G154" i="15"/>
  <c r="G153" i="15"/>
  <c r="G152" i="15"/>
  <c r="G151" i="15"/>
  <c r="G150" i="15"/>
  <c r="G149" i="15"/>
  <c r="G148" i="15"/>
  <c r="G147" i="15"/>
  <c r="G146" i="15"/>
  <c r="G145" i="15"/>
  <c r="G144" i="15"/>
  <c r="G143" i="15"/>
  <c r="G142" i="15"/>
  <c r="G141" i="15"/>
  <c r="G140" i="15"/>
  <c r="G139" i="15"/>
  <c r="G138" i="15"/>
  <c r="G137" i="15"/>
  <c r="G136" i="15"/>
  <c r="G135" i="15"/>
  <c r="G134" i="15"/>
  <c r="G133" i="15"/>
  <c r="G132" i="15"/>
  <c r="G131" i="15"/>
  <c r="G130" i="15"/>
  <c r="G129" i="15"/>
  <c r="G128" i="15"/>
  <c r="G127" i="15"/>
  <c r="G126" i="15"/>
  <c r="G125" i="15"/>
  <c r="G124" i="15"/>
  <c r="G123" i="15"/>
  <c r="G122" i="15"/>
  <c r="G121" i="15"/>
  <c r="G120" i="15"/>
  <c r="G119" i="15"/>
  <c r="G118" i="15"/>
  <c r="G117" i="15"/>
  <c r="G116" i="15"/>
  <c r="G115" i="15"/>
  <c r="G114" i="15"/>
  <c r="G113" i="15"/>
  <c r="G112" i="15"/>
  <c r="G111" i="15"/>
  <c r="G110" i="15"/>
  <c r="G109" i="15"/>
  <c r="G108" i="15"/>
  <c r="G107" i="15"/>
  <c r="G106" i="15"/>
  <c r="G105" i="15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F23" i="5" l="1"/>
  <c r="F74" i="5"/>
  <c r="J74" i="5" s="1"/>
  <c r="F33" i="27"/>
  <c r="AI11" i="23"/>
  <c r="F66" i="31" s="1"/>
  <c r="J66" i="31" s="1"/>
  <c r="J76" i="31" s="1"/>
  <c r="J28" i="31"/>
  <c r="J17" i="28" s="1"/>
  <c r="F14" i="21"/>
  <c r="J75" i="31" l="1"/>
  <c r="V17" i="28" s="1"/>
  <c r="AD17" i="28" s="1"/>
  <c r="D18" i="28"/>
  <c r="B20" i="19"/>
  <c r="AD5" i="21"/>
  <c r="V14" i="21"/>
  <c r="E9" i="21"/>
  <c r="G9" i="21" s="1"/>
  <c r="E8" i="21"/>
  <c r="G8" i="21" s="1"/>
  <c r="E7" i="21"/>
  <c r="G7" i="21" s="1"/>
  <c r="E6" i="21"/>
  <c r="G6" i="21" s="1"/>
  <c r="E5" i="21"/>
  <c r="G5" i="21" s="1"/>
  <c r="E4" i="21"/>
  <c r="E10" i="23"/>
  <c r="G10" i="23" s="1"/>
  <c r="E9" i="23"/>
  <c r="E8" i="23"/>
  <c r="G8" i="23" s="1"/>
  <c r="E7" i="23"/>
  <c r="G7" i="23" s="1"/>
  <c r="V6" i="23"/>
  <c r="N6" i="23"/>
  <c r="N7" i="23" s="1"/>
  <c r="E6" i="23"/>
  <c r="G6" i="23" s="1"/>
  <c r="V5" i="23"/>
  <c r="E5" i="23"/>
  <c r="J16" i="28" l="1"/>
  <c r="P16" i="28"/>
  <c r="V16" i="28"/>
  <c r="F28" i="27"/>
  <c r="AD9" i="21"/>
  <c r="AD11" i="21" s="1"/>
  <c r="F66" i="5" s="1"/>
  <c r="J66" i="5" s="1"/>
  <c r="V7" i="23"/>
  <c r="E11" i="23"/>
  <c r="G9" i="23"/>
  <c r="F26" i="5"/>
  <c r="E10" i="21"/>
  <c r="G4" i="21"/>
  <c r="G10" i="21" s="1"/>
  <c r="G5" i="23"/>
  <c r="AC16" i="28" l="1"/>
  <c r="F27" i="5"/>
  <c r="N27" i="5" s="1"/>
  <c r="N26" i="5"/>
  <c r="G11" i="23"/>
  <c r="F48" i="17"/>
  <c r="F47" i="17"/>
  <c r="F46" i="17"/>
  <c r="F43" i="17"/>
  <c r="F42" i="17"/>
  <c r="F41" i="17"/>
  <c r="F40" i="17"/>
  <c r="F38" i="17"/>
  <c r="F37" i="17"/>
  <c r="F36" i="17"/>
  <c r="F23" i="17"/>
  <c r="F20" i="17"/>
  <c r="F19" i="17"/>
  <c r="F24" i="17"/>
  <c r="F31" i="17"/>
  <c r="O2" i="7" l="1"/>
  <c r="Q2" i="7" s="1"/>
  <c r="F16" i="17" l="1"/>
  <c r="F14" i="17"/>
  <c r="F25" i="19"/>
  <c r="G25" i="19" s="1"/>
  <c r="H25" i="19" s="1"/>
  <c r="I25" i="19" s="1"/>
  <c r="B24" i="19"/>
  <c r="D25" i="17"/>
  <c r="E25" i="17"/>
  <c r="G25" i="17"/>
  <c r="D48" i="17"/>
  <c r="E48" i="17"/>
  <c r="G48" i="17"/>
  <c r="G32" i="17"/>
  <c r="G33" i="17"/>
  <c r="G34" i="17"/>
  <c r="D32" i="17"/>
  <c r="E32" i="17"/>
  <c r="D33" i="17"/>
  <c r="E33" i="17"/>
  <c r="D34" i="17"/>
  <c r="E34" i="17"/>
  <c r="G31" i="17"/>
  <c r="E31" i="17"/>
  <c r="D31" i="17"/>
  <c r="G30" i="17"/>
  <c r="F15" i="17" l="1"/>
  <c r="F32" i="17" l="1"/>
  <c r="F33" i="17" s="1"/>
  <c r="F34" i="17" l="1"/>
  <c r="F21" i="19" l="1"/>
  <c r="G21" i="19" s="1"/>
  <c r="H21" i="19" s="1"/>
  <c r="I21" i="19" s="1"/>
  <c r="F17" i="19"/>
  <c r="G17" i="19" s="1"/>
  <c r="H17" i="19" s="1"/>
  <c r="I17" i="19" s="1"/>
  <c r="F9" i="17" l="1"/>
  <c r="D41" i="17"/>
  <c r="E41" i="17"/>
  <c r="G41" i="17"/>
  <c r="D42" i="17"/>
  <c r="E42" i="17"/>
  <c r="G42" i="17"/>
  <c r="D43" i="17"/>
  <c r="E43" i="17"/>
  <c r="G43" i="17"/>
  <c r="D40" i="17"/>
  <c r="D18" i="17"/>
  <c r="E18" i="17"/>
  <c r="G18" i="17"/>
  <c r="D19" i="17"/>
  <c r="E19" i="17"/>
  <c r="G19" i="17"/>
  <c r="D20" i="17"/>
  <c r="E20" i="17"/>
  <c r="G20" i="17"/>
  <c r="D12" i="17"/>
  <c r="E12" i="17"/>
  <c r="G12" i="17"/>
  <c r="D13" i="17"/>
  <c r="E13" i="17"/>
  <c r="G13" i="17"/>
  <c r="D14" i="17"/>
  <c r="E14" i="17"/>
  <c r="G14" i="17"/>
  <c r="D15" i="17"/>
  <c r="E15" i="17"/>
  <c r="G15" i="17"/>
  <c r="D16" i="17"/>
  <c r="E16" i="17"/>
  <c r="G16" i="17"/>
  <c r="D17" i="17"/>
  <c r="E17" i="17"/>
  <c r="G17" i="17"/>
  <c r="E11" i="17"/>
  <c r="D11" i="17"/>
  <c r="F49" i="17" l="1"/>
  <c r="F13" i="17" l="1"/>
  <c r="F12" i="17" l="1"/>
  <c r="G40" i="17" l="1"/>
  <c r="G11" i="17"/>
  <c r="E40" i="17"/>
  <c r="D46" i="17" l="1"/>
  <c r="D47" i="17"/>
  <c r="D49" i="17"/>
  <c r="D50" i="17"/>
  <c r="D45" i="17"/>
  <c r="D37" i="17"/>
  <c r="D38" i="17"/>
  <c r="D36" i="17"/>
  <c r="D29" i="17"/>
  <c r="D28" i="17"/>
  <c r="D27" i="17"/>
  <c r="D26" i="17"/>
  <c r="D24" i="17"/>
  <c r="D23" i="17"/>
  <c r="D9" i="17"/>
  <c r="D8" i="17"/>
  <c r="G8" i="17" l="1"/>
  <c r="G46" i="17"/>
  <c r="G47" i="17"/>
  <c r="G49" i="17"/>
  <c r="G50" i="17"/>
  <c r="G45" i="17"/>
  <c r="G38" i="17"/>
  <c r="G37" i="17"/>
  <c r="G36" i="17"/>
  <c r="G24" i="17"/>
  <c r="G26" i="17"/>
  <c r="G27" i="17"/>
  <c r="G28" i="17"/>
  <c r="G29" i="17"/>
  <c r="G23" i="17"/>
  <c r="G9" i="17"/>
  <c r="E50" i="17" l="1"/>
  <c r="E49" i="17"/>
  <c r="E47" i="17"/>
  <c r="E46" i="17"/>
  <c r="E45" i="17"/>
  <c r="E38" i="17"/>
  <c r="E37" i="17"/>
  <c r="E36" i="17"/>
  <c r="E29" i="17"/>
  <c r="E28" i="17"/>
  <c r="E27" i="17"/>
  <c r="E26" i="17"/>
  <c r="E24" i="17"/>
  <c r="E23" i="17"/>
  <c r="E9" i="17"/>
  <c r="E8" i="17"/>
  <c r="C23" i="16" l="1"/>
  <c r="C24" i="16" l="1"/>
  <c r="E17" i="16" s="1"/>
  <c r="E29" i="16" l="1"/>
  <c r="I5" i="17" s="1"/>
  <c r="H24" i="17" s="1"/>
  <c r="C31" i="16"/>
  <c r="H26" i="17" l="1"/>
  <c r="H36" i="17"/>
  <c r="H37" i="17"/>
  <c r="H50" i="17"/>
  <c r="H45" i="17"/>
  <c r="H8" i="17"/>
  <c r="I8" i="17" s="1"/>
  <c r="H9" i="17"/>
  <c r="H49" i="17"/>
  <c r="H46" i="17"/>
  <c r="I46" i="17" s="1"/>
  <c r="H28" i="17"/>
  <c r="H38" i="17"/>
  <c r="H25" i="17"/>
  <c r="H47" i="17"/>
  <c r="I47" i="17" s="1"/>
  <c r="H13" i="17"/>
  <c r="I13" i="17" s="1"/>
  <c r="H48" i="17"/>
  <c r="I48" i="17" s="1"/>
  <c r="H23" i="17"/>
  <c r="H29" i="17"/>
  <c r="H27" i="17"/>
  <c r="H11" i="17"/>
  <c r="I11" i="17" s="1"/>
  <c r="H21" i="17"/>
  <c r="I21" i="17" s="1"/>
  <c r="H40" i="17"/>
  <c r="I40" i="17" s="1"/>
  <c r="H12" i="17"/>
  <c r="I12" i="17" s="1"/>
  <c r="H43" i="17"/>
  <c r="H31" i="17"/>
  <c r="H32" i="17"/>
  <c r="H33" i="17"/>
  <c r="H34" i="17"/>
  <c r="H14" i="17"/>
  <c r="I14" i="17" s="1"/>
  <c r="H15" i="17"/>
  <c r="I15" i="17" s="1"/>
  <c r="H16" i="17"/>
  <c r="I16" i="17" s="1"/>
  <c r="H17" i="17"/>
  <c r="I17" i="17" s="1"/>
  <c r="H18" i="17"/>
  <c r="I18" i="17" s="1"/>
  <c r="H19" i="17"/>
  <c r="I19" i="17" s="1"/>
  <c r="H20" i="17"/>
  <c r="I20" i="17" s="1"/>
  <c r="H41" i="17"/>
  <c r="H42" i="17"/>
  <c r="I10" i="17" l="1"/>
  <c r="I37" i="17" l="1"/>
  <c r="I23" i="17" l="1"/>
  <c r="I36" i="17" l="1"/>
  <c r="I49" i="17"/>
  <c r="F50" i="17" l="1"/>
  <c r="F45" i="17" l="1"/>
  <c r="I45" i="17"/>
  <c r="I24" i="17" l="1"/>
  <c r="I9" i="17" l="1"/>
  <c r="I7" i="17" s="1"/>
  <c r="C32" i="7" l="1"/>
  <c r="C33" i="7" s="1"/>
  <c r="E18" i="7" s="1"/>
  <c r="C22" i="7" l="1"/>
  <c r="C23" i="7" s="1"/>
  <c r="E20" i="7"/>
  <c r="I32" i="27" l="1"/>
  <c r="I19" i="27"/>
  <c r="I28" i="27"/>
  <c r="I31" i="27"/>
  <c r="I33" i="27"/>
  <c r="I34" i="27"/>
  <c r="I29" i="27"/>
  <c r="I25" i="27"/>
  <c r="I23" i="27"/>
  <c r="I30" i="27"/>
  <c r="I24" i="27"/>
  <c r="I22" i="27"/>
  <c r="I35" i="27"/>
  <c r="I21" i="27"/>
  <c r="I17" i="27"/>
  <c r="I16" i="27"/>
  <c r="I15" i="27" l="1"/>
  <c r="J29" i="28" s="1"/>
  <c r="I20" i="27"/>
  <c r="J62" i="5"/>
  <c r="J61" i="5"/>
  <c r="J63" i="5"/>
  <c r="J60" i="5"/>
  <c r="J68" i="5"/>
  <c r="J75" i="5" s="1"/>
  <c r="J23" i="5"/>
  <c r="J31" i="5"/>
  <c r="J19" i="5"/>
  <c r="J30" i="5"/>
  <c r="I36" i="27" l="1"/>
  <c r="L36" i="27" s="1"/>
  <c r="J64" i="5"/>
  <c r="V17" i="25" s="1"/>
  <c r="J32" i="5"/>
  <c r="V22" i="26"/>
  <c r="P29" i="28"/>
  <c r="J93" i="5"/>
  <c r="J27" i="5"/>
  <c r="J26" i="5"/>
  <c r="J18" i="5"/>
  <c r="J24" i="5" l="1"/>
  <c r="J28" i="5"/>
  <c r="V21" i="26"/>
  <c r="AB22" i="26"/>
  <c r="AB21" i="26" s="1"/>
  <c r="AB10" i="26" s="1"/>
  <c r="AB27" i="26" s="1"/>
  <c r="D22" i="26"/>
  <c r="D21" i="26" s="1"/>
  <c r="J29" i="25"/>
  <c r="D29" i="25"/>
  <c r="C16" i="19"/>
  <c r="J17" i="25" l="1"/>
  <c r="AI17" i="25" s="1"/>
  <c r="J76" i="5"/>
  <c r="V10" i="26"/>
  <c r="V27" i="26" s="1"/>
  <c r="V20" i="26"/>
  <c r="D10" i="26"/>
  <c r="F19" i="19"/>
  <c r="H19" i="19"/>
  <c r="G19" i="19"/>
  <c r="I19" i="19"/>
  <c r="D27" i="26" l="1"/>
  <c r="AI10" i="26"/>
  <c r="I38" i="17"/>
  <c r="I35" i="17" s="1"/>
  <c r="I41" i="17" l="1"/>
  <c r="I43" i="17"/>
  <c r="I42" i="17" l="1"/>
  <c r="I39" i="17" s="1"/>
  <c r="AI28" i="25" l="1"/>
  <c r="I50" i="17"/>
  <c r="I44" i="17" s="1"/>
  <c r="F26" i="17" l="1"/>
  <c r="F27" i="17"/>
  <c r="F28" i="17" s="1"/>
  <c r="F29" i="17"/>
  <c r="I26" i="17"/>
  <c r="F25" i="17"/>
  <c r="I29" i="17" l="1"/>
  <c r="I25" i="17"/>
  <c r="I27" i="17"/>
  <c r="I28" i="17"/>
  <c r="I22" i="17" l="1"/>
  <c r="I31" i="17" l="1"/>
  <c r="I32" i="17"/>
  <c r="I33" i="17"/>
  <c r="I34" i="17" l="1"/>
  <c r="I30" i="17" s="1"/>
  <c r="I51" i="17" s="1"/>
  <c r="C24" i="19" l="1"/>
  <c r="H27" i="19" l="1"/>
  <c r="F27" i="19"/>
  <c r="G27" i="19"/>
  <c r="I27" i="19"/>
  <c r="E30" i="19" l="1"/>
  <c r="C20" i="19"/>
  <c r="F23" i="19" s="1"/>
  <c r="F28" i="19" s="1"/>
  <c r="J22" i="26"/>
  <c r="P22" i="26" s="1"/>
  <c r="P21" i="26" s="1"/>
  <c r="P10" i="26" s="1"/>
  <c r="P27" i="26" s="1"/>
  <c r="P29" i="25"/>
  <c r="F30" i="19" l="1"/>
  <c r="I23" i="19"/>
  <c r="I28" i="19" s="1"/>
  <c r="C28" i="19"/>
  <c r="H23" i="19"/>
  <c r="H28" i="19" s="1"/>
  <c r="D18" i="25"/>
  <c r="G23" i="19"/>
  <c r="G28" i="19" s="1"/>
  <c r="J21" i="26"/>
  <c r="V16" i="25" l="1"/>
  <c r="P16" i="25"/>
  <c r="J16" i="25"/>
  <c r="G29" i="19"/>
  <c r="E31" i="19"/>
  <c r="E29" i="19"/>
  <c r="J29" i="19"/>
  <c r="J20" i="26"/>
  <c r="J10" i="26"/>
  <c r="AI21" i="26"/>
  <c r="H29" i="19"/>
  <c r="I29" i="19"/>
  <c r="G30" i="19"/>
  <c r="F31" i="19"/>
  <c r="F29" i="19"/>
  <c r="G31" i="19" l="1"/>
  <c r="H30" i="19"/>
  <c r="AI9" i="26"/>
  <c r="D11" i="26"/>
  <c r="J27" i="26"/>
  <c r="I30" i="19" l="1"/>
  <c r="H31" i="19"/>
  <c r="J30" i="19" l="1"/>
  <c r="J31" i="19" s="1"/>
  <c r="I31" i="19"/>
  <c r="M97" i="5"/>
</calcChain>
</file>

<file path=xl/sharedStrings.xml><?xml version="1.0" encoding="utf-8"?>
<sst xmlns="http://schemas.openxmlformats.org/spreadsheetml/2006/main" count="58317" uniqueCount="21017">
  <si>
    <t>CÓDIGO</t>
  </si>
  <si>
    <t>DESCRIÇÃO</t>
  </si>
  <si>
    <t>m²</t>
  </si>
  <si>
    <t>m³</t>
  </si>
  <si>
    <t>FONTE</t>
  </si>
  <si>
    <t>UNID.</t>
  </si>
  <si>
    <t>QUANT.</t>
  </si>
  <si>
    <t>VALOR UNIT.</t>
  </si>
  <si>
    <t>TOTAL</t>
  </si>
  <si>
    <t>1.0</t>
  </si>
  <si>
    <t>TOTAL GERAL</t>
  </si>
  <si>
    <t>02.08.040</t>
  </si>
  <si>
    <t>11.18.140</t>
  </si>
  <si>
    <t>54.01.210</t>
  </si>
  <si>
    <t>54.03.210</t>
  </si>
  <si>
    <t>54.03.230</t>
  </si>
  <si>
    <t>54.03.240</t>
  </si>
  <si>
    <t>54.06.040</t>
  </si>
  <si>
    <t>54.06.170</t>
  </si>
  <si>
    <t>97.05.140</t>
  </si>
  <si>
    <t>BDI adotado</t>
  </si>
  <si>
    <t>2.0</t>
  </si>
  <si>
    <t>3.0</t>
  </si>
  <si>
    <t>VALOR COM BDI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</si>
  <si>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</si>
  <si>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</si>
  <si>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</si>
  <si>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</si>
  <si>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</si>
  <si>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</si>
  <si>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</si>
  <si>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 xml:space="preserve">MUNICÍPIO DE SANTA BRANCA </t>
  </si>
  <si>
    <t>Secretaria Municipal de Serviços, Obras e Transportes</t>
  </si>
  <si>
    <t>CRONOGRAMA FÍSICO-FINANCEIRO</t>
  </si>
  <si>
    <t>ITEM</t>
  </si>
  <si>
    <t>SERVIÇOS</t>
  </si>
  <si>
    <t>SERVIÇOS PRELIMINARES</t>
  </si>
  <si>
    <t>% Executada</t>
  </si>
  <si>
    <t>% Acumulada</t>
  </si>
  <si>
    <t>Cronograma</t>
  </si>
  <si>
    <t>Vencimento</t>
  </si>
  <si>
    <t>R$ ACUMULADO PERÍODO</t>
  </si>
  <si>
    <t>% ACUMULADA TOTAL</t>
  </si>
  <si>
    <t>Secretário Municipal de Serviços, Obras e Transportes</t>
  </si>
  <si>
    <t>1.1</t>
  </si>
  <si>
    <t>2.2</t>
  </si>
  <si>
    <t>2.3</t>
  </si>
  <si>
    <t>3.1</t>
  </si>
  <si>
    <t>3.2</t>
  </si>
  <si>
    <t>3.3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</si>
  <si>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</si>
  <si>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</si>
  <si>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</si>
  <si>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</si>
  <si>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</si>
  <si>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</si>
  <si>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</si>
  <si>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</si>
  <si>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</si>
  <si>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</si>
  <si>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</si>
  <si>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</si>
  <si>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</si>
  <si>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</si>
  <si>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</si>
  <si>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</si>
  <si>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</si>
  <si>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</si>
  <si>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</si>
  <si>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</si>
  <si>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</si>
  <si>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</si>
  <si>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</si>
  <si>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</si>
  <si>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</si>
  <si>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</si>
  <si>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</si>
  <si>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</si>
  <si>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</si>
  <si>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</si>
  <si>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</si>
  <si>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</si>
  <si>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</si>
  <si>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</si>
  <si>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</si>
  <si>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</si>
  <si>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</si>
  <si>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</si>
  <si>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Altura [m]</t>
  </si>
  <si>
    <t>Área [m²]</t>
  </si>
  <si>
    <t>Largura [m]</t>
  </si>
  <si>
    <t>70.02.016</t>
  </si>
  <si>
    <t>70.03.003</t>
  </si>
  <si>
    <t>70.06.011</t>
  </si>
  <si>
    <t>70.06.012</t>
  </si>
  <si>
    <t>4º MÊS</t>
  </si>
  <si>
    <t xml:space="preserve">% EXECUTADA </t>
  </si>
  <si>
    <t>BOLETIM REFERENCIAL DE CUSTOS - TABELA DE SERVIÇOS</t>
  </si>
  <si>
    <t>CDHU</t>
  </si>
  <si>
    <t>SINALIZAÇÃO</t>
  </si>
  <si>
    <t>Comprimento [m]</t>
  </si>
  <si>
    <t>Joel Frederico Pereira Junior</t>
  </si>
  <si>
    <t>Assessor de Engenharia de Tráfego e Trânsito</t>
  </si>
  <si>
    <t>Engenheiro Civil - CREA/SP: 5063632920</t>
  </si>
  <si>
    <t>COMPANHIA DE DESENVOLVIMENTO HABITACIONAL E URBANO</t>
  </si>
  <si>
    <t>DO ESTADO DE SÃO PAULO</t>
  </si>
  <si>
    <t>SEM DESONERAÇÃO</t>
  </si>
  <si>
    <t>BDI :</t>
  </si>
  <si>
    <t>L.S.:</t>
  </si>
  <si>
    <t>AutoCAD</t>
  </si>
  <si>
    <t>Elemento</t>
  </si>
  <si>
    <t>PLANILHA ORÇAMENTÁRIA - RECOMPOSIÇÃO ASFÁLTICA DE TRECHO DE VIA PÚBLICA</t>
  </si>
  <si>
    <t>4.0</t>
  </si>
  <si>
    <t>4.1</t>
  </si>
  <si>
    <t>4.2</t>
  </si>
  <si>
    <t>4.3</t>
  </si>
  <si>
    <t>5º MÊS</t>
  </si>
  <si>
    <t>MOBILIZAÇÃO</t>
  </si>
  <si>
    <t>Arthur Ribeiro Alvares Pimenta</t>
  </si>
  <si>
    <t>Engenheiro Civil - CREA/SP: 5069103559</t>
  </si>
  <si>
    <t>2.1</t>
  </si>
  <si>
    <t>RECOMPOSIÇÃO ASFÁLTICA</t>
  </si>
  <si>
    <t>ONDULAÇÕES TRANSVERSAIS</t>
  </si>
  <si>
    <t>Sarjeta ou sarjetão moldado no local, tipo PMSP em concreto com fck 25 MPa</t>
  </si>
  <si>
    <t>Sarjeta ou sarjetão moldado no local, tipo PMSP em concreto com fck 20 MPa</t>
  </si>
  <si>
    <t>Sinalização horizontal em massa termoplástica à quente por extrusão, espessura de 3,0 mm, para faixas</t>
  </si>
  <si>
    <t>Sinalização horizontal em massa termoplástica à quente por aspersão, espessura de 1,5 mm, para faixas</t>
  </si>
  <si>
    <t>Sinalização horizontal em laminado elastoplástico retrorefletivo e antiderrapante, para símbolos e letras</t>
  </si>
  <si>
    <t>Sinalização horizontal em massa termoplástica à quente por extrusão, espessura de 3,0 mm, para legendas</t>
  </si>
  <si>
    <t>Sinalização horizontal em tinta a base de resina acrílica emulsionada em água</t>
  </si>
  <si>
    <t>Escavação mecanizada de valas ou cavas com profundidade acima de 4 m, com escavadeira hidráulica</t>
  </si>
  <si>
    <t>Escavação e carga mecanizada em campo aberto, com rompedor hidráulico, em rocha</t>
  </si>
  <si>
    <t>Compactação de aterro mecanizado mínimo de 95% PN, sem fornecimento de solo em áreas fechadas</t>
  </si>
  <si>
    <t>Compactação de aterro mecanizado mínimo de 95% PN, sem fornecimento de solo em campo aberto</t>
  </si>
  <si>
    <t>Compactação de aterro mecanizado a 100% PN, sem fornecimento de solo em campo aberto</t>
  </si>
  <si>
    <t>Aterro mecanizado por compensação, solo de 1ª categoria em campo aberto, sem compactação do aterro</t>
  </si>
  <si>
    <t>Lançamento, espalhamento e adensamento de concreto ou massa em lastro e/ou enchimento</t>
  </si>
  <si>
    <t>Leito para cabos, tipo pesado, em aço galvanizado de 300 x 100 mm - com acessórios</t>
  </si>
  <si>
    <t>Leito para cabos, tipo pesado, em aço galvanizado de 400 x 100 mm - com acessórios</t>
  </si>
  <si>
    <t>Leito para cabos, tipo pesado, em aço galvanizado de 600 x 100 mm - com acessórios</t>
  </si>
  <si>
    <t>Leito para cabos, tipo pesado, em aço galvanizado de 500 x 100 mm - com acessórios</t>
  </si>
  <si>
    <t>Leito para cabos, tipo pesado, em aço galvanizado de 800 x 100 mm - com acessórios</t>
  </si>
  <si>
    <t>Eletroduto corrugado em polietileno de alta densidade, DN= 30 mm, com acessórios</t>
  </si>
  <si>
    <t>Eletroduto corrugado em polietileno de alta densidade, DN= 40 mm, com acessórios</t>
  </si>
  <si>
    <t>Eletroduto corrugado em polietileno de alta densidade, DN= 50 mm, com acessórios</t>
  </si>
  <si>
    <t>Eletroduto corrugado em polietileno de alta densidade, DN= 75 mm, com acessórios</t>
  </si>
  <si>
    <t>Eletroduto corrugado em polietileno de alta densidade, DN= 100 mm, com acessórios</t>
  </si>
  <si>
    <t>Eletroduto corrugado em polietileno de alta densidade, DN= 125 mm, com acessórios</t>
  </si>
  <si>
    <t>Eletroduto corrugado em polietileno de alta densidade, DN= 150 mm, com acessórios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</si>
  <si>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</si>
  <si>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</si>
  <si>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</si>
  <si>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</si>
  <si>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</si>
  <si>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</si>
  <si>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</si>
  <si>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</si>
  <si>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</si>
  <si>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</si>
  <si>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</si>
  <si>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</si>
  <si>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150 mm², isolamento 0,6/1 kV - isolação HEPR 90°C</t>
  </si>
  <si>
    <t>Cabo de cobre flexível de 185 mm², isolamento 0,6/1kV - isolação HEPR 90°C</t>
  </si>
  <si>
    <t>Cabo de cobre flexível de 240 mm², isolamento 0,6/1kV - isolação HEPR 90°C</t>
  </si>
  <si>
    <t>Cabo de cobre flexível de 2 x 2,5 mm², isolamento 0,6/1 kV - isolação HEPR 90°C</t>
  </si>
  <si>
    <t>Cabo de cobre flexível de 3 x 1,5 mm², isolamento 0,6/1 kV - isolação HEPR 90°C</t>
  </si>
  <si>
    <t>Cabo de cobre flexível de 3 x 2,5 mm², isolamento 0,6/1 kV - isolação HEPR 90°C</t>
  </si>
  <si>
    <t>Cabo de cobre flexível de 3 x 10 mm², isolamento 0,6/1 kV - isolação HEPR 90°C</t>
  </si>
  <si>
    <t>Cabo de cobre flexível de 3 x 25 mm², isolamento 0,6/1 kV - isolação HEPR 90°C</t>
  </si>
  <si>
    <t>Cabo de cobre flexível de 3 x 35 mm², isolamento 0,6/1 kV - isolação HEPR 90°C</t>
  </si>
  <si>
    <t>Cabo de cobre flexível de 4 x 10 mm², isolamento 0,6/1 kV - isolação HEPR 90°C</t>
  </si>
  <si>
    <t>Caixa de passagem em chapa, com tampa parafusada, 200 x 200 x 100 mm</t>
  </si>
  <si>
    <t>Caixa de passagem em chapa, com tampa parafusada, 300 x 300 x 120 mm</t>
  </si>
  <si>
    <t>Caixa de passagem em chapa, com tampa parafusada, 400 x 400 x 150 mm</t>
  </si>
  <si>
    <t>Caixa de passagem em chapa, com tampa parafusada, 500 x 500 x 150 mm</t>
  </si>
  <si>
    <t>Caixa em alumínio fundido à prova de tempo, umidade, gases, vapores e pó, 150 x 150 x 150 mm</t>
  </si>
  <si>
    <t>Caixa em alumínio fundido à prova de tempo, umidade, gases, vapores e pó, 200 x 200 x 200 mm</t>
  </si>
  <si>
    <t>Caixa em alumínio fundido à prova de tempo, umidade, gases, vapores e pó, 240 x 240 x 150 mm</t>
  </si>
  <si>
    <t>Caixa em alumínio fundido à prova de tempo, umidade, gases, vapores e pó, 445 x 350 x 220 mm</t>
  </si>
  <si>
    <t>Luminária blindada de sobrepor ou pendente em calha fechada, para 1 lâmpada fluorescente de 32 W/36 W/40 W</t>
  </si>
  <si>
    <t>Luminária blindada de sobrepor ou pendente em calha fechada, para 2 lâmpadas fluorescentes de 32 W/36 W/40 W</t>
  </si>
  <si>
    <t>Luminária blindada oval de sobrepor ou arandela, para lâmpada fluorescentes compacta</t>
  </si>
  <si>
    <t>Regularização e compactação mecanizada de superfície, sem controle do proctor normal</t>
  </si>
  <si>
    <t>Abertura e preparo de caixa até 40 cm, compactação do subleito mínimo de 95% do PN e transporte até o raio de 1 km</t>
  </si>
  <si>
    <t>Pavimento de concreto rolado (concreto pobre) para base de pavimento rígido</t>
  </si>
  <si>
    <t>Abertura de caixa até 25 cm, inclui escavação, compactação, transporte e preparo do sub-leito</t>
  </si>
  <si>
    <t>Sinalização horizontal em laminado elastoplástico retrorefletivo e antiderrapante, para faixas</t>
  </si>
  <si>
    <t>1.2</t>
  </si>
  <si>
    <t>54.01.030</t>
  </si>
  <si>
    <t>54.01.400</t>
  </si>
  <si>
    <t>CREA/SP: 5069103559</t>
  </si>
  <si>
    <t>LOCAL DA OBRA: RUA PADRE ÁLVARO RUIZ, JARDIM OLÍMPIA - SANTA BRANCA - SP</t>
  </si>
  <si>
    <t>DEMONSTRATIVO DE COMPOSIÇÃO DO BDI (acórdào 2622/2013-TCU-Plenário)</t>
  </si>
  <si>
    <t>Prefeitura do Município de Santa Branca</t>
  </si>
  <si>
    <t>Processo nº ST-PRC_2021-00146-DM</t>
  </si>
  <si>
    <t>Convênio nº</t>
  </si>
  <si>
    <t>Data da Elaboração: 02/09/2021</t>
  </si>
  <si>
    <t>Declaramos sob pena da Lei que a alternativa adotada pela Prefeitura do Município de Santa Branca é Sem Desoneração e que é a mais vantajosa para a Administração Pública.</t>
  </si>
  <si>
    <t>Santa Branca, 02 de setembro de 2021.</t>
  </si>
  <si>
    <t>Hudson de Melo Domiciano</t>
  </si>
  <si>
    <t>Responsável Técnico</t>
  </si>
  <si>
    <t>Gestor Contábil</t>
  </si>
  <si>
    <t>CRC-SP 1SP302996/O-1</t>
  </si>
  <si>
    <t>Objeto: XXXXXXXXXXXXX</t>
  </si>
  <si>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</si>
  <si>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</si>
  <si>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</si>
  <si>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</si>
  <si>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</si>
  <si>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</si>
  <si>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</si>
  <si>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</si>
  <si>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</si>
  <si>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</si>
  <si>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</si>
  <si>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</si>
  <si>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0,33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</si>
  <si>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</si>
  <si>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</si>
  <si>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0,58</t>
    </r>
  </si>
  <si>
    <r>
      <rPr>
        <sz val="8.5"/>
        <rFont val="Calibri"/>
        <family val="2"/>
      </rPr>
      <t>0,23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</si>
  <si>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</si>
  <si>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0,82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</si>
  <si>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</si>
  <si>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0,45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</si>
  <si>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</si>
  <si>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0,09</t>
    </r>
  </si>
  <si>
    <r>
      <rPr>
        <sz val="8.5"/>
        <rFont val="Calibri"/>
        <family val="2"/>
      </rPr>
      <t>0,07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</si>
  <si>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</si>
  <si>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</si>
  <si>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4,36</t>
    </r>
  </si>
  <si>
    <r>
      <rPr>
        <sz val="8.5"/>
        <rFont val="Calibri"/>
        <family val="2"/>
      </rPr>
      <t>32,16</t>
    </r>
  </si>
  <si>
    <r>
      <rPr>
        <sz val="8.5"/>
        <rFont val="Calibri"/>
        <family val="2"/>
      </rPr>
      <t>21,78</t>
    </r>
  </si>
  <si>
    <r>
      <rPr>
        <sz val="8.5"/>
        <rFont val="Calibri"/>
        <family val="2"/>
      </rPr>
      <t>3,21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</si>
  <si>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</si>
  <si>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</si>
  <si>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</si>
  <si>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8,25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</si>
  <si>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</si>
  <si>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16,35</t>
    </r>
  </si>
  <si>
    <r>
      <rPr>
        <sz val="8.5"/>
        <rFont val="Calibri"/>
        <family val="2"/>
      </rPr>
      <t>18,56</t>
    </r>
  </si>
  <si>
    <r>
      <rPr>
        <sz val="8.5"/>
        <rFont val="Calibri"/>
        <family val="2"/>
      </rPr>
      <t>14,91</t>
    </r>
  </si>
  <si>
    <r>
      <rPr>
        <sz val="8.5"/>
        <rFont val="Calibri"/>
        <family val="2"/>
      </rPr>
      <t>21,52</t>
    </r>
  </si>
  <si>
    <r>
      <rPr>
        <sz val="8.5"/>
        <rFont val="Calibri"/>
        <family val="2"/>
      </rPr>
      <t>26,56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</si>
  <si>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</si>
  <si>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</si>
  <si>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</si>
  <si>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</si>
  <si>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</si>
  <si>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</si>
  <si>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</si>
  <si>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</si>
  <si>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14,32</t>
    </r>
  </si>
  <si>
    <r>
      <rPr>
        <sz val="8.5"/>
        <rFont val="Calibri"/>
        <family val="2"/>
      </rPr>
      <t>21,34</t>
    </r>
  </si>
  <si>
    <r>
      <rPr>
        <sz val="8.5"/>
        <rFont val="Calibri"/>
        <family val="2"/>
      </rPr>
      <t>0,73</t>
    </r>
  </si>
  <si>
    <r>
      <rPr>
        <sz val="8.5"/>
        <rFont val="Calibri"/>
        <family val="2"/>
      </rPr>
      <t>33,40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</si>
  <si>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</si>
  <si>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13,27</t>
    </r>
  </si>
  <si>
    <r>
      <rPr>
        <sz val="8.5"/>
        <rFont val="Calibri"/>
        <family val="2"/>
      </rPr>
      <t>68,63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</si>
  <si>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</si>
  <si>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31,93</t>
    </r>
  </si>
  <si>
    <r>
      <rPr>
        <sz val="8.5"/>
        <rFont val="Calibri"/>
        <family val="2"/>
      </rPr>
      <t>9,01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</si>
  <si>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</si>
  <si>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3,48</t>
    </r>
  </si>
  <si>
    <r>
      <rPr>
        <sz val="8.5"/>
        <rFont val="Calibri"/>
        <family val="2"/>
      </rPr>
      <t>6,86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</si>
  <si>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</si>
  <si>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</si>
  <si>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</si>
  <si>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3,63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</si>
  <si>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</si>
  <si>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</si>
  <si>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0,12</t>
    </r>
  </si>
  <si>
    <r>
      <rPr>
        <sz val="8.5"/>
        <rFont val="Calibri"/>
        <family val="2"/>
      </rPr>
      <t>2,91</t>
    </r>
  </si>
  <si>
    <r>
      <rPr>
        <sz val="8.5"/>
        <rFont val="Calibri"/>
        <family val="2"/>
      </rPr>
      <t>3,10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</si>
  <si>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</si>
  <si>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6,53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</si>
  <si>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</si>
  <si>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</si>
  <si>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87,12</t>
    </r>
  </si>
  <si>
    <r>
      <rPr>
        <sz val="8.5"/>
        <rFont val="Calibri"/>
        <family val="2"/>
      </rPr>
      <t>58,08</t>
    </r>
  </si>
  <si>
    <r>
      <rPr>
        <sz val="8.5"/>
        <rFont val="Calibri"/>
        <family val="2"/>
      </rPr>
      <t>5,81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</si>
  <si>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</si>
  <si>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7,26</t>
    </r>
  </si>
  <si>
    <r>
      <rPr>
        <sz val="8.5"/>
        <rFont val="Calibri"/>
        <family val="2"/>
      </rPr>
      <t>8,71</t>
    </r>
  </si>
  <si>
    <r>
      <rPr>
        <sz val="8.5"/>
        <rFont val="Calibri"/>
        <family val="2"/>
      </rPr>
      <t>1,10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</si>
  <si>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</si>
  <si>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</si>
  <si>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1,02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</si>
  <si>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</si>
  <si>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</si>
  <si>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</si>
  <si>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14,00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</si>
  <si>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</si>
  <si>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1,13</t>
    </r>
  </si>
  <si>
    <r>
      <rPr>
        <sz val="8.5"/>
        <rFont val="Calibri"/>
        <family val="2"/>
      </rPr>
      <t>8,46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</si>
  <si>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</si>
  <si>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</si>
  <si>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</si>
  <si>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4,23</t>
    </r>
  </si>
  <si>
    <r>
      <rPr>
        <sz val="8.5"/>
        <rFont val="Calibri"/>
        <family val="2"/>
      </rPr>
      <t>4,60</t>
    </r>
  </si>
  <si>
    <r>
      <rPr>
        <sz val="8.5"/>
        <rFont val="Calibri"/>
        <family val="2"/>
      </rPr>
      <t>6,43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</si>
  <si>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</si>
  <si>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</si>
  <si>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</si>
  <si>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</si>
  <si>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12,87</t>
    </r>
  </si>
  <si>
    <r>
      <rPr>
        <sz val="8.5"/>
        <rFont val="Calibri"/>
        <family val="2"/>
      </rPr>
      <t>9,65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</si>
  <si>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</si>
  <si>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</si>
  <si>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</si>
  <si>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14,52</t>
    </r>
  </si>
  <si>
    <r>
      <rPr>
        <sz val="8.5"/>
        <rFont val="Calibri"/>
        <family val="2"/>
      </rPr>
      <t>11,25</t>
    </r>
  </si>
  <si>
    <r>
      <rPr>
        <sz val="8.5"/>
        <rFont val="Calibri"/>
        <family val="2"/>
      </rPr>
      <t>19,29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</si>
  <si>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</si>
  <si>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4,83</t>
    </r>
  </si>
  <si>
    <r>
      <rPr>
        <sz val="8.5"/>
        <rFont val="Calibri"/>
        <family val="2"/>
      </rPr>
      <t>16,08</t>
    </r>
  </si>
  <si>
    <r>
      <rPr>
        <sz val="8.5"/>
        <rFont val="Calibri"/>
        <family val="2"/>
      </rPr>
      <t>22,51</t>
    </r>
  </si>
  <si>
    <r>
      <rPr>
        <sz val="8.5"/>
        <rFont val="Calibri"/>
        <family val="2"/>
      </rPr>
      <t>7,71</t>
    </r>
  </si>
  <si>
    <r>
      <rPr>
        <sz val="8.5"/>
        <rFont val="Calibri"/>
        <family val="2"/>
      </rPr>
      <t>3,53</t>
    </r>
  </si>
  <si>
    <r>
      <rPr>
        <sz val="8.5"/>
        <rFont val="Calibri"/>
        <family val="2"/>
      </rPr>
      <t>32,81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</si>
  <si>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</si>
  <si>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</si>
  <si>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4,41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</si>
  <si>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</si>
  <si>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54,59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</si>
  <si>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</si>
  <si>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18,20</t>
    </r>
  </si>
  <si>
    <r>
      <rPr>
        <sz val="8.5"/>
        <rFont val="Calibri"/>
        <family val="2"/>
      </rPr>
      <t>5,46</t>
    </r>
  </si>
  <si>
    <r>
      <rPr>
        <sz val="8.5"/>
        <rFont val="Calibri"/>
        <family val="2"/>
      </rPr>
      <t>36,39</t>
    </r>
  </si>
  <si>
    <r>
      <rPr>
        <sz val="8.5"/>
        <rFont val="Calibri"/>
        <family val="2"/>
      </rPr>
      <t>16,37</t>
    </r>
  </si>
  <si>
    <r>
      <rPr>
        <sz val="8.5"/>
        <rFont val="Calibri"/>
        <family val="2"/>
      </rPr>
      <t>10,92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</si>
  <si>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</si>
  <si>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12,73</t>
    </r>
  </si>
  <si>
    <r>
      <rPr>
        <sz val="8.5"/>
        <rFont val="Calibri"/>
        <family val="2"/>
      </rPr>
      <t>181,95</t>
    </r>
  </si>
  <si>
    <r>
      <rPr>
        <sz val="8.5"/>
        <rFont val="Calibri"/>
        <family val="2"/>
      </rPr>
      <t>145,56</t>
    </r>
  </si>
  <si>
    <r>
      <rPr>
        <sz val="8.5"/>
        <rFont val="Calibri"/>
        <family val="2"/>
      </rPr>
      <t>72,78</t>
    </r>
  </si>
  <si>
    <r>
      <rPr>
        <sz val="8.5"/>
        <rFont val="Calibri"/>
        <family val="2"/>
      </rPr>
      <t>5,47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</si>
  <si>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</si>
  <si>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21,83</t>
    </r>
  </si>
  <si>
    <r>
      <rPr>
        <sz val="8.5"/>
        <rFont val="Calibri"/>
        <family val="2"/>
      </rPr>
      <t>101,82</t>
    </r>
  </si>
  <si>
    <r>
      <rPr>
        <sz val="8.5"/>
        <rFont val="Calibri"/>
        <family val="2"/>
      </rPr>
      <t>27,29</t>
    </r>
  </si>
  <si>
    <r>
      <rPr>
        <sz val="8.5"/>
        <rFont val="Calibri"/>
        <family val="2"/>
      </rPr>
      <t>3,64</t>
    </r>
  </si>
  <si>
    <r>
      <rPr>
        <sz val="8.5"/>
        <rFont val="Calibri"/>
        <family val="2"/>
      </rPr>
      <t>25,46</t>
    </r>
  </si>
  <si>
    <r>
      <rPr>
        <sz val="8.5"/>
        <rFont val="Calibri"/>
        <family val="2"/>
      </rPr>
      <t>7,27</t>
    </r>
  </si>
  <si>
    <r>
      <rPr>
        <sz val="8.5"/>
        <rFont val="Calibri"/>
        <family val="2"/>
      </rPr>
      <t>50,91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</si>
  <si>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</si>
  <si>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</si>
  <si>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23,23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</si>
  <si>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</si>
  <si>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291,12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</si>
  <si>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</si>
  <si>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</si>
  <si>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109,17</t>
    </r>
  </si>
  <si>
    <r>
      <rPr>
        <sz val="8.5"/>
        <rFont val="Calibri"/>
        <family val="2"/>
      </rPr>
      <t>16,36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</si>
  <si>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</si>
  <si>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</si>
  <si>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</si>
  <si>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34,38</t>
    </r>
  </si>
  <si>
    <r>
      <rPr>
        <sz val="8.5"/>
        <rFont val="Calibri"/>
        <family val="2"/>
      </rPr>
      <t>12,03</t>
    </r>
  </si>
  <si>
    <r>
      <rPr>
        <sz val="8.5"/>
        <rFont val="Calibri"/>
        <family val="2"/>
      </rPr>
      <t>31,74</t>
    </r>
  </si>
  <si>
    <r>
      <rPr>
        <sz val="8.5"/>
        <rFont val="Calibri"/>
        <family val="2"/>
      </rPr>
      <t>3,92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</si>
  <si>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</si>
  <si>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</si>
  <si>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</si>
  <si>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</si>
  <si>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</si>
  <si>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13,86</t>
    </r>
  </si>
  <si>
    <r>
      <rPr>
        <sz val="8.5"/>
        <rFont val="Calibri"/>
        <family val="2"/>
      </rPr>
      <t>18,49</t>
    </r>
  </si>
  <si>
    <r>
      <rPr>
        <sz val="8.5"/>
        <rFont val="Calibri"/>
        <family val="2"/>
      </rPr>
      <t>27,73</t>
    </r>
  </si>
  <si>
    <r>
      <rPr>
        <sz val="8.5"/>
        <rFont val="Calibri"/>
        <family val="2"/>
      </rPr>
      <t>36,30</t>
    </r>
  </si>
  <si>
    <r>
      <rPr>
        <sz val="8.5"/>
        <rFont val="Calibri"/>
        <family val="2"/>
      </rPr>
      <t>43,56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</si>
  <si>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</si>
  <si>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16,76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</si>
  <si>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</si>
  <si>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</si>
  <si>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</si>
  <si>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</si>
  <si>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9,03</t>
    </r>
  </si>
  <si>
    <r>
      <rPr>
        <sz val="8.5"/>
        <rFont val="Calibri"/>
        <family val="2"/>
      </rPr>
      <t>14,65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</si>
  <si>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</si>
  <si>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</si>
  <si>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</si>
  <si>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</si>
  <si>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</si>
  <si>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</si>
  <si>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</si>
  <si>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</si>
  <si>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10,51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</si>
  <si>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</si>
  <si>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76,71</t>
    </r>
  </si>
  <si>
    <r>
      <rPr>
        <sz val="8.5"/>
        <rFont val="Calibri"/>
        <family val="2"/>
      </rPr>
      <t>12,64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</si>
  <si>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</si>
  <si>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</si>
  <si>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</si>
  <si>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23,34</t>
    </r>
  </si>
  <si>
    <r>
      <rPr>
        <sz val="8.5"/>
        <rFont val="Calibri"/>
        <family val="2"/>
      </rPr>
      <t>9,29</t>
    </r>
  </si>
  <si>
    <r>
      <rPr>
        <sz val="8.5"/>
        <rFont val="Calibri"/>
        <family val="2"/>
      </rPr>
      <t>1,61</t>
    </r>
  </si>
  <si>
    <r>
      <rPr>
        <sz val="8.5"/>
        <rFont val="Calibri"/>
        <family val="2"/>
      </rPr>
      <t>28,25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</si>
  <si>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</si>
  <si>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87,07</t>
    </r>
  </si>
  <si>
    <r>
      <rPr>
        <sz val="8.5"/>
        <rFont val="Calibri"/>
        <family val="2"/>
      </rPr>
      <t>13,79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</si>
  <si>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</si>
  <si>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</si>
  <si>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>12,25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</si>
  <si>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</si>
  <si>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17,84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</si>
  <si>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</si>
  <si>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96,48</t>
    </r>
  </si>
  <si>
    <r>
      <rPr>
        <sz val="8.5"/>
        <rFont val="Calibri"/>
        <family val="2"/>
      </rPr>
      <t>41,81</t>
    </r>
  </si>
  <si>
    <r>
      <rPr>
        <sz val="8.5"/>
        <rFont val="Calibri"/>
        <family val="2"/>
      </rPr>
      <t>48,24</t>
    </r>
  </si>
  <si>
    <r>
      <rPr>
        <sz val="8.5"/>
        <rFont val="Calibri"/>
        <family val="2"/>
      </rPr>
      <t>38,59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</si>
  <si>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</si>
  <si>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43,41</t>
    </r>
  </si>
  <si>
    <r>
      <rPr>
        <sz val="8.5"/>
        <rFont val="Calibri"/>
        <family val="2"/>
      </rPr>
      <t>95,23</t>
    </r>
  </si>
  <si>
    <r>
      <rPr>
        <sz val="8.5"/>
        <rFont val="Calibri"/>
        <family val="2"/>
      </rPr>
      <t>70,34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</si>
  <si>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</si>
  <si>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15,56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</si>
  <si>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</si>
  <si>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61,20</t>
    </r>
  </si>
  <si>
    <r>
      <rPr>
        <sz val="8.5"/>
        <rFont val="Calibri"/>
        <family val="2"/>
      </rPr>
      <t>40,77</t>
    </r>
  </si>
  <si>
    <r>
      <rPr>
        <sz val="8.5"/>
        <rFont val="Calibri"/>
        <family val="2"/>
      </rPr>
      <t>93,36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</si>
  <si>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</si>
  <si>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</si>
  <si>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</si>
  <si>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16,39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</si>
  <si>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</si>
  <si>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25,54</t>
    </r>
  </si>
  <si>
    <r>
      <rPr>
        <sz val="8.5"/>
        <rFont val="Calibri"/>
        <family val="2"/>
      </rPr>
      <t>142,78</t>
    </r>
  </si>
  <si>
    <r>
      <rPr>
        <sz val="8.5"/>
        <rFont val="Calibri"/>
        <family val="2"/>
      </rPr>
      <t>157,85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</si>
  <si>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</si>
  <si>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62,21</t>
    </r>
  </si>
  <si>
    <r>
      <rPr>
        <sz val="8.5"/>
        <rFont val="Calibri"/>
        <family val="2"/>
      </rPr>
      <t>13,04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</si>
  <si>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</si>
  <si>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161,83</t>
    </r>
  </si>
  <si>
    <r>
      <rPr>
        <sz val="8.5"/>
        <rFont val="Calibri"/>
        <family val="2"/>
      </rPr>
      <t>175,53</t>
    </r>
  </si>
  <si>
    <r>
      <rPr>
        <sz val="8.5"/>
        <rFont val="Calibri"/>
        <family val="2"/>
      </rPr>
      <t>12,47</t>
    </r>
  </si>
  <si>
    <r>
      <rPr>
        <sz val="8.5"/>
        <rFont val="Calibri"/>
        <family val="2"/>
      </rPr>
      <t>260,52</t>
    </r>
  </si>
  <si>
    <r>
      <rPr>
        <sz val="8.5"/>
        <rFont val="Calibri"/>
        <family val="2"/>
      </rPr>
      <t>17,44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</si>
  <si>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</si>
  <si>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</si>
  <si>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</si>
  <si>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50,48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</si>
  <si>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</si>
  <si>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</si>
  <si>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</si>
  <si>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</si>
  <si>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</si>
  <si>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</si>
  <si>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30,41</t>
    </r>
  </si>
  <si>
    <r>
      <rPr>
        <sz val="8.5"/>
        <rFont val="Calibri"/>
        <family val="2"/>
      </rPr>
      <t>172,27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</si>
  <si>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</si>
  <si>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</si>
  <si>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</si>
  <si>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33,38</t>
    </r>
  </si>
  <si>
    <r>
      <rPr>
        <sz val="8.5"/>
        <rFont val="Calibri"/>
        <family val="2"/>
      </rPr>
      <t>211,41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</si>
  <si>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</si>
  <si>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</si>
  <si>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</si>
  <si>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128,17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</si>
  <si>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</si>
  <si>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</si>
  <si>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</si>
  <si>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145,31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</si>
  <si>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</si>
  <si>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</si>
  <si>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</si>
  <si>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191,40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</si>
  <si>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</si>
  <si>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</si>
  <si>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</si>
  <si>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</si>
  <si>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</si>
  <si>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</si>
  <si>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</si>
  <si>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273,91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</si>
  <si>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</si>
  <si>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</si>
  <si>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</si>
  <si>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</si>
  <si>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140,00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</si>
  <si>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</si>
  <si>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</si>
  <si>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</si>
  <si>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159,29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</si>
  <si>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</si>
  <si>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</si>
  <si>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</si>
  <si>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</si>
  <si>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</si>
  <si>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</si>
  <si>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</si>
  <si>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186,09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</si>
  <si>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</si>
  <si>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</si>
  <si>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</si>
  <si>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</si>
  <si>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7,85</t>
    </r>
  </si>
  <si>
    <r>
      <rPr>
        <sz val="8.5"/>
        <rFont val="Calibri"/>
        <family val="2"/>
      </rPr>
      <t>137,79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</si>
  <si>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</si>
  <si>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</si>
  <si>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</si>
  <si>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8,26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</si>
  <si>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</si>
  <si>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</si>
  <si>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</si>
  <si>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8,66</t>
    </r>
  </si>
  <si>
    <r>
      <rPr>
        <sz val="8.5"/>
        <rFont val="Calibri"/>
        <family val="2"/>
      </rPr>
      <t>155,40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</si>
  <si>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</si>
  <si>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</si>
  <si>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</si>
  <si>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178,61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</si>
  <si>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</si>
  <si>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</si>
  <si>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</si>
  <si>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129,29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</si>
  <si>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</si>
  <si>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</si>
  <si>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</si>
  <si>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139,65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</si>
  <si>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</si>
  <si>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</si>
  <si>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</si>
  <si>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</si>
  <si>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</si>
  <si>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266,50</t>
    </r>
  </si>
  <si>
    <r>
      <rPr>
        <sz val="8.5"/>
        <rFont val="Calibri"/>
        <family val="2"/>
      </rPr>
      <t>725,81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</si>
  <si>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</si>
  <si>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</si>
  <si>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</si>
  <si>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</si>
  <si>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72,63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</si>
  <si>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</si>
  <si>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</si>
  <si>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</si>
  <si>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26,15</t>
    </r>
  </si>
  <si>
    <r>
      <rPr>
        <sz val="8.5"/>
        <rFont val="Calibri"/>
        <family val="2"/>
      </rPr>
      <t>87,44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</si>
  <si>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</si>
  <si>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</si>
  <si>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</si>
  <si>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</si>
  <si>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</si>
  <si>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61,24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</si>
  <si>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</si>
  <si>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</si>
  <si>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</si>
  <si>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52,07</t>
    </r>
  </si>
  <si>
    <r>
      <rPr>
        <sz val="8.5"/>
        <rFont val="Calibri"/>
        <family val="2"/>
      </rPr>
      <t>91,10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</si>
  <si>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</si>
  <si>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</si>
  <si>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</si>
  <si>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84,51</t>
    </r>
  </si>
  <si>
    <r>
      <rPr>
        <sz val="8.5"/>
        <rFont val="Calibri"/>
        <family val="2"/>
      </rPr>
      <t>170,67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</si>
  <si>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</si>
  <si>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</si>
  <si>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</si>
  <si>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104,22</t>
    </r>
  </si>
  <si>
    <r>
      <rPr>
        <sz val="8.5"/>
        <rFont val="Calibri"/>
        <family val="2"/>
      </rPr>
      <t>228,81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</si>
  <si>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</si>
  <si>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</si>
  <si>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</si>
  <si>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160,11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</si>
  <si>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</si>
  <si>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</si>
  <si>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</si>
  <si>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329,29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</si>
  <si>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</si>
  <si>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</si>
  <si>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</si>
  <si>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</si>
  <si>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46,41</t>
    </r>
  </si>
  <si>
    <r>
      <rPr>
        <sz val="8.5"/>
        <rFont val="Calibri"/>
        <family val="2"/>
      </rPr>
      <t>143,12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</si>
  <si>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</si>
  <si>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</si>
  <si>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</si>
  <si>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87,53</t>
    </r>
  </si>
  <si>
    <r>
      <rPr>
        <sz val="8.5"/>
        <rFont val="Calibri"/>
        <family val="2"/>
      </rPr>
      <t>270,00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</si>
  <si>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</si>
  <si>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</si>
  <si>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</si>
  <si>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122,43</t>
    </r>
  </si>
  <si>
    <r>
      <rPr>
        <sz val="8.5"/>
        <rFont val="Calibri"/>
        <family val="2"/>
      </rPr>
      <t>500,33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</si>
  <si>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</si>
  <si>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</si>
  <si>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</si>
  <si>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</si>
  <si>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23,56</t>
    </r>
  </si>
  <si>
    <r>
      <rPr>
        <sz val="8.5"/>
        <rFont val="Calibri"/>
        <family val="2"/>
      </rPr>
      <t>51,01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</si>
  <si>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</si>
  <si>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</si>
  <si>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</si>
  <si>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63,40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</si>
  <si>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</si>
  <si>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</si>
  <si>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</si>
  <si>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</si>
  <si>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66,11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</si>
  <si>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</si>
  <si>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</si>
  <si>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</si>
  <si>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</si>
  <si>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55,71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</si>
  <si>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</si>
  <si>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</si>
  <si>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</si>
  <si>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65,17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</si>
  <si>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</si>
  <si>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</si>
  <si>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</si>
  <si>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</si>
  <si>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50,61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</si>
  <si>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</si>
  <si>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</si>
  <si>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</si>
  <si>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59,18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</si>
  <si>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</si>
  <si>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</si>
  <si>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</si>
  <si>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69,47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</si>
  <si>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</si>
  <si>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</si>
  <si>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</si>
  <si>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</si>
  <si>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28,78</t>
    </r>
  </si>
  <si>
    <r>
      <rPr>
        <sz val="8.5"/>
        <rFont val="Calibri"/>
        <family val="2"/>
      </rPr>
      <t>71,02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</si>
  <si>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</si>
  <si>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</si>
  <si>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</si>
  <si>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29,51</t>
    </r>
  </si>
  <si>
    <r>
      <rPr>
        <sz val="8.5"/>
        <rFont val="Calibri"/>
        <family val="2"/>
      </rPr>
      <t>86,18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</si>
  <si>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</si>
  <si>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</si>
  <si>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</si>
  <si>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38,11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</si>
  <si>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</si>
  <si>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</si>
  <si>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</si>
  <si>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</si>
  <si>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40,63</t>
    </r>
  </si>
  <si>
    <r>
      <rPr>
        <sz val="8.5"/>
        <rFont val="Calibri"/>
        <family val="2"/>
      </rPr>
      <t>103,41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</si>
  <si>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</si>
  <si>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</si>
  <si>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</si>
  <si>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</si>
  <si>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11,16</t>
    </r>
  </si>
  <si>
    <r>
      <rPr>
        <sz val="8.5"/>
        <rFont val="Calibri"/>
        <family val="2"/>
      </rPr>
      <t>88,16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</si>
  <si>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</si>
  <si>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</si>
  <si>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</si>
  <si>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11,45</t>
    </r>
  </si>
  <si>
    <r>
      <rPr>
        <sz val="8.5"/>
        <rFont val="Calibri"/>
        <family val="2"/>
      </rPr>
      <t>104,05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</si>
  <si>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</si>
  <si>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</si>
  <si>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</si>
  <si>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11,59</t>
    </r>
  </si>
  <si>
    <r>
      <rPr>
        <sz val="8.5"/>
        <rFont val="Calibri"/>
        <family val="2"/>
      </rPr>
      <t>125,24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</si>
  <si>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</si>
  <si>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</si>
  <si>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</si>
  <si>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154,28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</si>
  <si>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</si>
  <si>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</si>
  <si>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</si>
  <si>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</si>
  <si>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608,31</t>
    </r>
  </si>
  <si>
    <r>
      <rPr>
        <sz val="8.5"/>
        <rFont val="Calibri"/>
        <family val="2"/>
      </rPr>
      <t>1.611,43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</si>
  <si>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</si>
  <si>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</si>
  <si>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</si>
  <si>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5,50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</si>
  <si>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</si>
  <si>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</si>
  <si>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</si>
  <si>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</si>
  <si>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48,00</t>
    </r>
  </si>
  <si>
    <r>
      <rPr>
        <sz val="8.5"/>
        <rFont val="Calibri"/>
        <family val="2"/>
      </rPr>
      <t>157,45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</si>
  <si>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</si>
  <si>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</si>
  <si>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</si>
  <si>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178,45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</si>
  <si>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</si>
  <si>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</si>
  <si>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</si>
  <si>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130,18</t>
    </r>
  </si>
  <si>
    <r>
      <rPr>
        <sz val="8.5"/>
        <rFont val="Calibri"/>
        <family val="2"/>
      </rPr>
      <t>1.378,84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</si>
  <si>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</si>
  <si>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</si>
  <si>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</si>
  <si>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86,44</t>
    </r>
  </si>
  <si>
    <r>
      <rPr>
        <sz val="8.5"/>
        <rFont val="Calibri"/>
        <family val="2"/>
      </rPr>
      <t>918,42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</si>
  <si>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</si>
  <si>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</si>
  <si>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</si>
  <si>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</si>
  <si>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56,02</t>
    </r>
  </si>
  <si>
    <r>
      <rPr>
        <sz val="8.5"/>
        <rFont val="Calibri"/>
        <family val="2"/>
      </rPr>
      <t>821,84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</si>
  <si>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</si>
  <si>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</si>
  <si>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</si>
  <si>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</si>
  <si>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</si>
  <si>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</si>
  <si>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</si>
  <si>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</si>
  <si>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</si>
  <si>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931,84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</si>
  <si>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</si>
  <si>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</si>
  <si>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</si>
  <si>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</si>
  <si>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</si>
  <si>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</si>
  <si>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</si>
  <si>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</si>
  <si>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</si>
  <si>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</si>
  <si>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</si>
  <si>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</si>
  <si>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</si>
  <si>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</si>
  <si>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</si>
  <si>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</si>
  <si>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</si>
  <si>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</si>
  <si>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</si>
  <si>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</si>
  <si>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</si>
  <si>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</si>
  <si>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</si>
  <si>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</si>
  <si>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</si>
  <si>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</si>
  <si>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</si>
  <si>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</si>
  <si>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</si>
  <si>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</si>
  <si>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</si>
  <si>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</si>
  <si>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</si>
  <si>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</si>
  <si>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</si>
  <si>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</si>
  <si>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</si>
  <si>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</si>
  <si>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</si>
  <si>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</si>
  <si>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</si>
  <si>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</si>
  <si>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51,97</t>
    </r>
  </si>
  <si>
    <r>
      <rPr>
        <sz val="8.5"/>
        <rFont val="Calibri"/>
        <family val="2"/>
      </rPr>
      <t>296,49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</si>
  <si>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</si>
  <si>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</si>
  <si>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</si>
  <si>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</si>
  <si>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</si>
  <si>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</si>
  <si>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</si>
  <si>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</si>
  <si>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</si>
  <si>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</si>
  <si>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</si>
  <si>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</si>
  <si>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</si>
  <si>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</si>
  <si>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</si>
  <si>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</si>
  <si>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</si>
  <si>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</si>
  <si>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</si>
  <si>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</si>
  <si>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</si>
  <si>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</si>
  <si>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94,66</t>
    </r>
  </si>
  <si>
    <r>
      <rPr>
        <sz val="8.5"/>
        <rFont val="Calibri"/>
        <family val="2"/>
      </rPr>
      <t>184,98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</si>
  <si>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</si>
  <si>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</si>
  <si>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</si>
  <si>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</si>
  <si>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</si>
  <si>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</si>
  <si>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6,50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</si>
  <si>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</si>
  <si>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</si>
  <si>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</si>
  <si>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7,10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</si>
  <si>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</si>
  <si>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</si>
  <si>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</si>
  <si>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</si>
  <si>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</si>
  <si>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</si>
  <si>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</si>
  <si>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</si>
  <si>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</si>
  <si>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</si>
  <si>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9,12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</si>
  <si>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</si>
  <si>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</si>
  <si>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</si>
  <si>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</si>
  <si>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</si>
  <si>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40,20</t>
    </r>
  </si>
  <si>
    <r>
      <rPr>
        <sz val="8.5"/>
        <rFont val="Calibri"/>
        <family val="2"/>
      </rPr>
      <t>138,54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</si>
  <si>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</si>
  <si>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</si>
  <si>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</si>
  <si>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147,35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</si>
  <si>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</si>
  <si>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</si>
  <si>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</si>
  <si>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156,16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</si>
  <si>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</si>
  <si>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</si>
  <si>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</si>
  <si>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46,63</t>
    </r>
  </si>
  <si>
    <r>
      <rPr>
        <sz val="8.5"/>
        <rFont val="Calibri"/>
        <family val="2"/>
      </rPr>
      <t>170,36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</si>
  <si>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</si>
  <si>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</si>
  <si>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</si>
  <si>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30,55</t>
    </r>
  </si>
  <si>
    <r>
      <rPr>
        <sz val="8.5"/>
        <rFont val="Calibri"/>
        <family val="2"/>
      </rPr>
      <t>97,65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</si>
  <si>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</si>
  <si>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</si>
  <si>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</si>
  <si>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106,47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</si>
  <si>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</si>
  <si>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</si>
  <si>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</si>
  <si>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33,77</t>
    </r>
  </si>
  <si>
    <r>
      <rPr>
        <sz val="8.5"/>
        <rFont val="Calibri"/>
        <family val="2"/>
      </rPr>
      <t>115,28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</si>
  <si>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</si>
  <si>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</si>
  <si>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</si>
  <si>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36,99</t>
    </r>
  </si>
  <si>
    <r>
      <rPr>
        <sz val="8.5"/>
        <rFont val="Calibri"/>
        <family val="2"/>
      </rPr>
      <t>126,04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</si>
  <si>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</si>
  <si>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</si>
  <si>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</si>
  <si>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114,74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</si>
  <si>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</si>
  <si>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</si>
  <si>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</si>
  <si>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28,95</t>
    </r>
  </si>
  <si>
    <r>
      <rPr>
        <sz val="8.5"/>
        <rFont val="Calibri"/>
        <family val="2"/>
      </rPr>
      <t>85,91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</si>
  <si>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</si>
  <si>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</si>
  <si>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</si>
  <si>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20,91</t>
    </r>
  </si>
  <si>
    <r>
      <rPr>
        <sz val="8.5"/>
        <rFont val="Calibri"/>
        <family val="2"/>
      </rPr>
      <t>90,59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</si>
  <si>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</si>
  <si>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</si>
  <si>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</si>
  <si>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4,10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</si>
  <si>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</si>
  <si>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</si>
  <si>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</si>
  <si>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17,64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</si>
  <si>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</si>
  <si>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</si>
  <si>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</si>
  <si>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</si>
  <si>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</si>
  <si>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</si>
  <si>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4,24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</si>
  <si>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</si>
  <si>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</si>
  <si>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</si>
  <si>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</si>
  <si>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</si>
  <si>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</si>
  <si>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</si>
  <si>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</si>
  <si>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</si>
  <si>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</si>
  <si>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</si>
  <si>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</si>
  <si>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17,24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</si>
  <si>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</si>
  <si>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</si>
  <si>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</si>
  <si>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</si>
  <si>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622,19</t>
    </r>
  </si>
  <si>
    <r>
      <rPr>
        <sz val="8.5"/>
        <rFont val="Calibri"/>
        <family val="2"/>
      </rPr>
      <t>3.182,42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</si>
  <si>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</si>
  <si>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</si>
  <si>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</si>
  <si>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686,11</t>
    </r>
  </si>
  <si>
    <r>
      <rPr>
        <sz val="8.5"/>
        <rFont val="Calibri"/>
        <family val="2"/>
      </rPr>
      <t>3.172,37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</si>
  <si>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</si>
  <si>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</si>
  <si>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</si>
  <si>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591,70</t>
    </r>
  </si>
  <si>
    <r>
      <rPr>
        <sz val="8.5"/>
        <rFont val="Calibri"/>
        <family val="2"/>
      </rPr>
      <t>2.859,33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</si>
  <si>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</si>
  <si>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</si>
  <si>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</si>
  <si>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585,74</t>
    </r>
  </si>
  <si>
    <r>
      <rPr>
        <sz val="8.5"/>
        <rFont val="Calibri"/>
        <family val="2"/>
      </rPr>
      <t>2.614,33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</si>
  <si>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</si>
  <si>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</si>
  <si>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</si>
  <si>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627,37</t>
    </r>
  </si>
  <si>
    <r>
      <rPr>
        <sz val="8.5"/>
        <rFont val="Calibri"/>
        <family val="2"/>
      </rPr>
      <t>2.812,54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</si>
  <si>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</si>
  <si>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</si>
  <si>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</si>
  <si>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</si>
  <si>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964,80</t>
    </r>
  </si>
  <si>
    <r>
      <rPr>
        <sz val="8.5"/>
        <rFont val="Calibri"/>
        <family val="2"/>
      </rPr>
      <t>4.448,92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</si>
  <si>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</si>
  <si>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</si>
  <si>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4,50</t>
    </r>
  </si>
  <si>
    <r>
      <rPr>
        <sz val="8.5"/>
        <rFont val="Calibri"/>
        <family val="2"/>
      </rPr>
      <t>4,67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</si>
  <si>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</si>
  <si>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</si>
  <si>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11,90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</si>
  <si>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</si>
  <si>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</si>
  <si>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</si>
  <si>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</si>
  <si>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</si>
  <si>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52,14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</si>
  <si>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</si>
  <si>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</si>
  <si>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</si>
  <si>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74,06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</si>
  <si>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</si>
  <si>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</si>
  <si>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</si>
  <si>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49,58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</si>
  <si>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</si>
  <si>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</si>
  <si>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</si>
  <si>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35,01</t>
    </r>
  </si>
  <si>
    <r>
      <rPr>
        <sz val="8.5"/>
        <rFont val="Calibri"/>
        <family val="2"/>
      </rPr>
      <t>100,08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</si>
  <si>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</si>
  <si>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</si>
  <si>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</si>
  <si>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126,27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</si>
  <si>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</si>
  <si>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</si>
  <si>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11,00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</si>
  <si>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</si>
  <si>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</si>
  <si>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22,92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</si>
  <si>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</si>
  <si>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</si>
  <si>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</si>
  <si>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</si>
  <si>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</si>
  <si>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</si>
  <si>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</si>
  <si>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</si>
  <si>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50,86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</si>
  <si>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</si>
  <si>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</si>
  <si>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</si>
  <si>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64,86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</si>
  <si>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</si>
  <si>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</si>
  <si>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</si>
  <si>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124,67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</si>
  <si>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</si>
  <si>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</si>
  <si>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</si>
  <si>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131,88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</si>
  <si>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</si>
  <si>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</si>
  <si>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</si>
  <si>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72,11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</si>
  <si>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</si>
  <si>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</si>
  <si>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</si>
  <si>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64,54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</si>
  <si>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</si>
  <si>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</si>
  <si>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99,82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</si>
  <si>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</si>
  <si>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</si>
  <si>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</si>
  <si>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135,58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</si>
  <si>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</si>
  <si>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</si>
  <si>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</si>
  <si>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46,80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</si>
  <si>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</si>
  <si>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</si>
  <si>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</si>
  <si>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58,49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</si>
  <si>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</si>
  <si>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</si>
  <si>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</si>
  <si>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63,44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</si>
  <si>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</si>
  <si>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</si>
  <si>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</si>
  <si>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</si>
  <si>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86,38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</si>
  <si>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</si>
  <si>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</si>
  <si>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</si>
  <si>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7,07</t>
    </r>
  </si>
  <si>
    <r>
      <rPr>
        <sz val="8.5"/>
        <rFont val="Calibri"/>
        <family val="2"/>
      </rPr>
      <t>111,17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</si>
  <si>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</si>
  <si>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</si>
  <si>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</si>
  <si>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</si>
  <si>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129,09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</si>
  <si>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</si>
  <si>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</si>
  <si>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</si>
  <si>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231,78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</si>
  <si>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</si>
  <si>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</si>
  <si>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</si>
  <si>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162,15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</si>
  <si>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</si>
  <si>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</si>
  <si>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</si>
  <si>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130,27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</si>
  <si>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</si>
  <si>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</si>
  <si>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</si>
  <si>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119,38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</si>
  <si>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</si>
  <si>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</si>
  <si>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</si>
  <si>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</si>
  <si>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</si>
  <si>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</si>
  <si>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</si>
  <si>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</si>
  <si>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32,36</t>
    </r>
  </si>
  <si>
    <r>
      <rPr>
        <sz val="8.5"/>
        <rFont val="Calibri"/>
        <family val="2"/>
      </rPr>
      <t>284,39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</si>
  <si>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</si>
  <si>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</si>
  <si>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</si>
  <si>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313,66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</si>
  <si>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</si>
  <si>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</si>
  <si>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</si>
  <si>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221,27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</si>
  <si>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</si>
  <si>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</si>
  <si>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</si>
  <si>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</si>
  <si>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</si>
  <si>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</si>
  <si>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</si>
  <si>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76,55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</si>
  <si>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</si>
  <si>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</si>
  <si>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</si>
  <si>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108,38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</si>
  <si>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</si>
  <si>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</si>
  <si>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</si>
  <si>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158,75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</si>
  <si>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</si>
  <si>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</si>
  <si>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</si>
  <si>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</si>
  <si>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64,48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</si>
  <si>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</si>
  <si>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</si>
  <si>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</si>
  <si>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</si>
  <si>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</si>
  <si>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</si>
  <si>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</si>
  <si>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</si>
  <si>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</si>
  <si>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</si>
  <si>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66,99</t>
    </r>
  </si>
  <si>
    <r>
      <rPr>
        <sz val="8.5"/>
        <rFont val="Calibri"/>
        <family val="2"/>
      </rPr>
      <t>201,45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</si>
  <si>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</si>
  <si>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</si>
  <si>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</si>
  <si>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60,29</t>
    </r>
  </si>
  <si>
    <r>
      <rPr>
        <sz val="8.5"/>
        <rFont val="Calibri"/>
        <family val="2"/>
      </rPr>
      <t>266,11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</si>
  <si>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</si>
  <si>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</si>
  <si>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</si>
  <si>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276,87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</si>
  <si>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</si>
  <si>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</si>
  <si>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</si>
  <si>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</si>
  <si>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40,03</t>
    </r>
  </si>
  <si>
    <r>
      <rPr>
        <sz val="8.5"/>
        <rFont val="Calibri"/>
        <family val="2"/>
      </rPr>
      <t>94,19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</si>
  <si>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</si>
  <si>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</si>
  <si>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</si>
  <si>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47,31</t>
    </r>
  </si>
  <si>
    <r>
      <rPr>
        <sz val="8.5"/>
        <rFont val="Calibri"/>
        <family val="2"/>
      </rPr>
      <t>130,43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</si>
  <si>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</si>
  <si>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</si>
  <si>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</si>
  <si>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50,95</t>
    </r>
  </si>
  <si>
    <r>
      <rPr>
        <sz val="8.5"/>
        <rFont val="Calibri"/>
        <family val="2"/>
      </rPr>
      <t>217,16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</si>
  <si>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</si>
  <si>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</si>
  <si>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</si>
  <si>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80,99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</si>
  <si>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</si>
  <si>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</si>
  <si>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</si>
  <si>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109,97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</si>
  <si>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</si>
  <si>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</si>
  <si>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</si>
  <si>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</si>
  <si>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</si>
  <si>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</si>
  <si>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</si>
  <si>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</si>
  <si>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</si>
  <si>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</si>
  <si>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</si>
  <si>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</si>
  <si>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</si>
  <si>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</si>
  <si>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</si>
  <si>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</si>
  <si>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</si>
  <si>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</si>
  <si>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</si>
  <si>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</si>
  <si>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</si>
  <si>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</si>
  <si>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</si>
  <si>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</si>
  <si>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</si>
  <si>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</si>
  <si>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</si>
  <si>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</si>
  <si>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</si>
  <si>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23,43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</si>
  <si>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</si>
  <si>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</si>
  <si>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</si>
  <si>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</si>
  <si>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</si>
  <si>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229,26</t>
    </r>
  </si>
  <si>
    <r>
      <rPr>
        <sz val="8.5"/>
        <rFont val="Calibri"/>
        <family val="2"/>
      </rPr>
      <t>864,03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</si>
  <si>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</si>
  <si>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</si>
  <si>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</si>
  <si>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621,80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</si>
  <si>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</si>
  <si>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</si>
  <si>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</si>
  <si>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543,75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</si>
  <si>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</si>
  <si>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</si>
  <si>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20,99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</si>
  <si>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</si>
  <si>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</si>
  <si>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</si>
  <si>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17,53</t>
    </r>
  </si>
  <si>
    <r>
      <rPr>
        <sz val="8.5"/>
        <rFont val="Calibri"/>
        <family val="2"/>
      </rPr>
      <t>24,29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</si>
  <si>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</si>
  <si>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</si>
  <si>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</si>
  <si>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1.053,52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</si>
  <si>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</si>
  <si>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</si>
  <si>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</si>
  <si>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</si>
  <si>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3,39</t>
    </r>
  </si>
  <si>
    <r>
      <rPr>
        <sz val="8.5"/>
        <rFont val="Calibri"/>
        <family val="2"/>
      </rPr>
      <t>5,36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</si>
  <si>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</si>
  <si>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</si>
  <si>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</si>
  <si>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</si>
  <si>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</si>
  <si>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8,84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</si>
  <si>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</si>
  <si>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</si>
  <si>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</si>
  <si>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</si>
  <si>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</si>
  <si>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</si>
  <si>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</si>
  <si>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5,26</t>
    </r>
  </si>
  <si>
    <r>
      <rPr>
        <sz val="8.5"/>
        <rFont val="Calibri"/>
        <family val="2"/>
      </rPr>
      <t>8,53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</si>
  <si>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</si>
  <si>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</si>
  <si>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</si>
  <si>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9,34</t>
    </r>
  </si>
  <si>
    <r>
      <rPr>
        <sz val="8.5"/>
        <rFont val="Calibri"/>
        <family val="2"/>
      </rPr>
      <t>16,52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</si>
  <si>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</si>
  <si>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</si>
  <si>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20,05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</si>
  <si>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</si>
  <si>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</si>
  <si>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</si>
  <si>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8,04</t>
    </r>
  </si>
  <si>
    <r>
      <rPr>
        <sz val="8.5"/>
        <rFont val="Calibri"/>
        <family val="2"/>
      </rPr>
      <t>36,52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</si>
  <si>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</si>
  <si>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</si>
  <si>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</si>
  <si>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</si>
  <si>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</si>
  <si>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</si>
  <si>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</si>
  <si>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28,98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</si>
  <si>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</si>
  <si>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</si>
  <si>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</si>
  <si>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</si>
  <si>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25,55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</si>
  <si>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</si>
  <si>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</si>
  <si>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</si>
  <si>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29,36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</si>
  <si>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</si>
  <si>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</si>
  <si>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</si>
  <si>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47,81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</si>
  <si>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</si>
  <si>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</si>
  <si>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20,73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</si>
  <si>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</si>
  <si>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</si>
  <si>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30,37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</si>
  <si>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</si>
  <si>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</si>
  <si>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</si>
  <si>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</si>
  <si>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42,07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</si>
  <si>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</si>
  <si>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</si>
  <si>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</si>
  <si>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16,95</t>
    </r>
  </si>
  <si>
    <r>
      <rPr>
        <sz val="8.5"/>
        <rFont val="Calibri"/>
        <family val="2"/>
      </rPr>
      <t>18,34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</si>
  <si>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</si>
  <si>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</si>
  <si>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</si>
  <si>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</si>
  <si>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</si>
  <si>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</si>
  <si>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18,69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</si>
  <si>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</si>
  <si>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</si>
  <si>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</si>
  <si>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19,08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</si>
  <si>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</si>
  <si>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</si>
  <si>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</si>
  <si>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10,69</t>
    </r>
  </si>
  <si>
    <r>
      <rPr>
        <sz val="8.5"/>
        <rFont val="Calibri"/>
        <family val="2"/>
      </rPr>
      <t>14,74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</si>
  <si>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</si>
  <si>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</si>
  <si>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</si>
  <si>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</si>
  <si>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</si>
  <si>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</si>
  <si>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</si>
  <si>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308,64</t>
    </r>
  </si>
  <si>
    <r>
      <rPr>
        <sz val="8.5"/>
        <rFont val="Calibri"/>
        <family val="2"/>
      </rPr>
      <t>670,33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</si>
  <si>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</si>
  <si>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</si>
  <si>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</si>
  <si>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716,55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</si>
  <si>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</si>
  <si>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</si>
  <si>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</si>
  <si>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744,02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</si>
  <si>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</si>
  <si>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</si>
  <si>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</si>
  <si>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35,88</t>
    </r>
  </si>
  <si>
    <r>
      <rPr>
        <sz val="8.5"/>
        <rFont val="Calibri"/>
        <family val="2"/>
      </rPr>
      <t>61,49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</si>
  <si>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</si>
  <si>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</si>
  <si>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</si>
  <si>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48,81</t>
    </r>
  </si>
  <si>
    <r>
      <rPr>
        <sz val="8.5"/>
        <rFont val="Calibri"/>
        <family val="2"/>
      </rPr>
      <t>60,60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</si>
  <si>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</si>
  <si>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</si>
  <si>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</si>
  <si>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</si>
  <si>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78,62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</si>
  <si>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</si>
  <si>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</si>
  <si>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</si>
  <si>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40,76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</si>
  <si>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</si>
  <si>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</si>
  <si>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</si>
  <si>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67,91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</si>
  <si>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</si>
  <si>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</si>
  <si>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</si>
  <si>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38,87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</si>
  <si>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</si>
  <si>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</si>
  <si>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</si>
  <si>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75,08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</si>
  <si>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</si>
  <si>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</si>
  <si>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</si>
  <si>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162,33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</si>
  <si>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</si>
  <si>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</si>
  <si>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</si>
  <si>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</si>
  <si>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84,72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</si>
  <si>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</si>
  <si>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</si>
  <si>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</si>
  <si>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37,44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</si>
  <si>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</si>
  <si>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</si>
  <si>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</si>
  <si>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66,40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</si>
  <si>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</si>
  <si>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</si>
  <si>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</si>
  <si>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70,75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</si>
  <si>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</si>
  <si>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</si>
  <si>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</si>
  <si>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39,79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</si>
  <si>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</si>
  <si>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</si>
  <si>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</si>
  <si>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</si>
  <si>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89,35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</si>
  <si>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</si>
  <si>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</si>
  <si>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</si>
  <si>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79,77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</si>
  <si>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</si>
  <si>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</si>
  <si>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</si>
  <si>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</si>
  <si>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</si>
  <si>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130,91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</si>
  <si>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</si>
  <si>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</si>
  <si>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</si>
  <si>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15,98</t>
    </r>
  </si>
  <si>
    <r>
      <rPr>
        <sz val="8.5"/>
        <rFont val="Calibri"/>
        <family val="2"/>
      </rPr>
      <t>25,00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</si>
  <si>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</si>
  <si>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</si>
  <si>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</si>
  <si>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</si>
  <si>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</si>
  <si>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</si>
  <si>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</si>
  <si>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</si>
  <si>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</si>
  <si>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</si>
  <si>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</si>
  <si>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</si>
  <si>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</si>
  <si>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</si>
  <si>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</si>
  <si>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</si>
  <si>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</si>
  <si>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</si>
  <si>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</si>
  <si>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</si>
  <si>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</si>
  <si>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</si>
  <si>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</si>
  <si>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30,35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</si>
  <si>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</si>
  <si>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</si>
  <si>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</si>
  <si>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8,55</t>
    </r>
  </si>
  <si>
    <r>
      <rPr>
        <sz val="8.5"/>
        <rFont val="Calibri"/>
        <family val="2"/>
      </rPr>
      <t>12,57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</si>
  <si>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</si>
  <si>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</si>
  <si>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</si>
  <si>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16,00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</si>
  <si>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</si>
  <si>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</si>
  <si>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</si>
  <si>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</si>
  <si>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</si>
  <si>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9,25</t>
    </r>
  </si>
  <si>
    <r>
      <rPr>
        <sz val="8.5"/>
        <rFont val="Calibri"/>
        <family val="2"/>
      </rPr>
      <t>61,86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</si>
  <si>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</si>
  <si>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</si>
  <si>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</si>
  <si>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</si>
  <si>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</si>
  <si>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37,46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</si>
  <si>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</si>
  <si>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</si>
  <si>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</si>
  <si>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0,88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</si>
  <si>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</si>
  <si>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</si>
  <si>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</si>
  <si>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148,95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</si>
  <si>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</si>
  <si>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</si>
  <si>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</si>
  <si>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24,15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</si>
  <si>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</si>
  <si>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</si>
  <si>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</si>
  <si>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</si>
  <si>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</si>
  <si>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</si>
  <si>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</si>
  <si>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</si>
  <si>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</si>
  <si>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</si>
  <si>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46,06</t>
    </r>
  </si>
  <si>
    <r>
      <rPr>
        <sz val="8.5"/>
        <rFont val="Calibri"/>
        <family val="2"/>
      </rPr>
      <t>55,63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</si>
  <si>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</si>
  <si>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</si>
  <si>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</si>
  <si>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7,31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</si>
  <si>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</si>
  <si>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</si>
  <si>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</si>
  <si>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</si>
  <si>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9,22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</si>
  <si>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</si>
  <si>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</si>
  <si>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</si>
  <si>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8,96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</si>
  <si>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</si>
  <si>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</si>
  <si>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</si>
  <si>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</si>
  <si>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</si>
  <si>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0,90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</si>
  <si>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</si>
  <si>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</si>
  <si>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</si>
  <si>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1,01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</si>
  <si>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</si>
  <si>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</si>
  <si>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0,99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</si>
  <si>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</si>
  <si>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</si>
  <si>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1,30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</si>
  <si>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</si>
  <si>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</si>
  <si>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</si>
  <si>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</si>
  <si>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126,48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</si>
  <si>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</si>
  <si>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</si>
  <si>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</si>
  <si>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147,97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</si>
  <si>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</si>
  <si>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</si>
  <si>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</si>
  <si>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203,20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</si>
  <si>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</si>
  <si>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</si>
  <si>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</si>
  <si>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42,90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</si>
  <si>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</si>
  <si>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</si>
  <si>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</si>
  <si>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261,28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</si>
  <si>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</si>
  <si>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</si>
  <si>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</si>
  <si>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</si>
  <si>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</si>
  <si>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</si>
  <si>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</si>
  <si>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40,68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</si>
  <si>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</si>
  <si>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</si>
  <si>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35,25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</si>
  <si>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</si>
  <si>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</si>
  <si>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</si>
  <si>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62,93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</si>
  <si>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</si>
  <si>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</si>
  <si>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</si>
  <si>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53,87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</si>
  <si>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</si>
  <si>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</si>
  <si>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</si>
  <si>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45,41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</si>
  <si>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</si>
  <si>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</si>
  <si>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4,07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</si>
  <si>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</si>
  <si>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</si>
  <si>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</si>
  <si>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</si>
  <si>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</si>
  <si>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</si>
  <si>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</si>
  <si>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</si>
  <si>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</si>
  <si>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</si>
  <si>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23,84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</si>
  <si>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</si>
  <si>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</si>
  <si>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</si>
  <si>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157,88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</si>
  <si>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</si>
  <si>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</si>
  <si>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</si>
  <si>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30,80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</si>
  <si>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</si>
  <si>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</si>
  <si>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104,92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</si>
  <si>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</si>
  <si>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</si>
  <si>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21,58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</si>
  <si>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</si>
  <si>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</si>
  <si>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</si>
  <si>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188,53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</si>
  <si>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</si>
  <si>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</si>
  <si>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</si>
  <si>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36,31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</si>
  <si>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</si>
  <si>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</si>
  <si>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</si>
  <si>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142,23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</si>
  <si>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</si>
  <si>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</si>
  <si>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</si>
  <si>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</si>
  <si>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</si>
  <si>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</si>
  <si>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177,46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</si>
  <si>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</si>
  <si>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</si>
  <si>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</si>
  <si>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34,39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</si>
  <si>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</si>
  <si>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</si>
  <si>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</si>
  <si>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</si>
  <si>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102,47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</si>
  <si>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</si>
  <si>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</si>
  <si>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</si>
  <si>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89,88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</si>
  <si>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</si>
  <si>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</si>
  <si>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</si>
  <si>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95,60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</si>
  <si>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</si>
  <si>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</si>
  <si>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</si>
  <si>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84,57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</si>
  <si>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</si>
  <si>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</si>
  <si>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</si>
  <si>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132,65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</si>
  <si>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</si>
  <si>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</si>
  <si>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</si>
  <si>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</si>
  <si>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20,74</t>
    </r>
  </si>
  <si>
    <r>
      <rPr>
        <sz val="8.5"/>
        <rFont val="Calibri"/>
        <family val="2"/>
      </rPr>
      <t>179,96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</si>
  <si>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</si>
  <si>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</si>
  <si>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</si>
  <si>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266,71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</si>
  <si>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</si>
  <si>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</si>
  <si>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</si>
  <si>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319,51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</si>
  <si>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</si>
  <si>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</si>
  <si>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</si>
  <si>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</si>
  <si>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121,87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</si>
  <si>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</si>
  <si>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</si>
  <si>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</si>
  <si>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122,56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</si>
  <si>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</si>
  <si>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</si>
  <si>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</si>
  <si>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48,05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</si>
  <si>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</si>
  <si>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</si>
  <si>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</si>
  <si>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</si>
  <si>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</si>
  <si>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34,60</t>
    </r>
  </si>
  <si>
    <r>
      <rPr>
        <sz val="8.5"/>
        <rFont val="Calibri"/>
        <family val="2"/>
      </rPr>
      <t>376,87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</si>
  <si>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</si>
  <si>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</si>
  <si>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</si>
  <si>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15,92</t>
    </r>
  </si>
  <si>
    <r>
      <rPr>
        <sz val="8.5"/>
        <rFont val="Calibri"/>
        <family val="2"/>
      </rPr>
      <t>127,18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</si>
  <si>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</si>
  <si>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</si>
  <si>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</si>
  <si>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19,91</t>
    </r>
  </si>
  <si>
    <r>
      <rPr>
        <sz val="8.5"/>
        <rFont val="Calibri"/>
        <family val="2"/>
      </rPr>
      <t>159,45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</si>
  <si>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</si>
  <si>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</si>
  <si>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</si>
  <si>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39,82</t>
    </r>
  </si>
  <si>
    <r>
      <rPr>
        <sz val="8.5"/>
        <rFont val="Calibri"/>
        <family val="2"/>
      </rPr>
      <t>333,35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</si>
  <si>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</si>
  <si>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</si>
  <si>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</si>
  <si>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72,55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</si>
  <si>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</si>
  <si>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</si>
  <si>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</si>
  <si>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71,31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</si>
  <si>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</si>
  <si>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</si>
  <si>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</si>
  <si>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202,95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</si>
  <si>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</si>
  <si>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</si>
  <si>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</si>
  <si>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50,77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</si>
  <si>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</si>
  <si>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</si>
  <si>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</si>
  <si>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173,73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</si>
  <si>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</si>
  <si>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</si>
  <si>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</si>
  <si>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166,33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</si>
  <si>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</si>
  <si>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</si>
  <si>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</si>
  <si>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</si>
  <si>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505,91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</si>
  <si>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</si>
  <si>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</si>
  <si>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</si>
  <si>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586,92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</si>
  <si>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</si>
  <si>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</si>
  <si>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</si>
  <si>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10,16</t>
    </r>
  </si>
  <si>
    <r>
      <rPr>
        <sz val="8.5"/>
        <rFont val="Calibri"/>
        <family val="2"/>
      </rPr>
      <t>688,45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</si>
  <si>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</si>
  <si>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</si>
  <si>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</si>
  <si>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754,04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</si>
  <si>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</si>
  <si>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</si>
  <si>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</si>
  <si>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5,08</t>
    </r>
  </si>
  <si>
    <r>
      <rPr>
        <sz val="8.5"/>
        <rFont val="Calibri"/>
        <family val="2"/>
      </rPr>
      <t>294,87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</si>
  <si>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</si>
  <si>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</si>
  <si>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</si>
  <si>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307,09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</si>
  <si>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</si>
  <si>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</si>
  <si>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</si>
  <si>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45,22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</si>
  <si>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</si>
  <si>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</si>
  <si>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</si>
  <si>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</si>
  <si>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227,79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</si>
  <si>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</si>
  <si>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</si>
  <si>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</si>
  <si>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321,87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</si>
  <si>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</si>
  <si>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</si>
  <si>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</si>
  <si>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</si>
  <si>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95,16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</si>
  <si>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</si>
  <si>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</si>
  <si>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</si>
  <si>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19,61</t>
    </r>
  </si>
  <si>
    <r>
      <rPr>
        <sz val="8.5"/>
        <rFont val="Calibri"/>
        <family val="2"/>
      </rPr>
      <t>22,09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</si>
  <si>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</si>
  <si>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</si>
  <si>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</si>
  <si>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29,26</t>
    </r>
  </si>
  <si>
    <r>
      <rPr>
        <sz val="8.5"/>
        <rFont val="Calibri"/>
        <family val="2"/>
      </rPr>
      <t>34,27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</si>
  <si>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</si>
  <si>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</si>
  <si>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</si>
  <si>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82,73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</si>
  <si>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</si>
  <si>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</si>
  <si>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</si>
  <si>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18,68</t>
    </r>
  </si>
  <si>
    <r>
      <rPr>
        <sz val="8.5"/>
        <rFont val="Calibri"/>
        <family val="2"/>
      </rPr>
      <t>105,97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</si>
  <si>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</si>
  <si>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</si>
  <si>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</si>
  <si>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</si>
  <si>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22,88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</si>
  <si>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</si>
  <si>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</si>
  <si>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</si>
  <si>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85,71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</si>
  <si>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</si>
  <si>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</si>
  <si>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</si>
  <si>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</si>
  <si>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37,34</t>
    </r>
  </si>
  <si>
    <r>
      <rPr>
        <sz val="8.5"/>
        <rFont val="Calibri"/>
        <family val="2"/>
      </rPr>
      <t>46,50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</si>
  <si>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</si>
  <si>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</si>
  <si>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</si>
  <si>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</si>
  <si>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</si>
  <si>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49,69</t>
    </r>
  </si>
  <si>
    <r>
      <rPr>
        <sz val="8.5"/>
        <rFont val="Calibri"/>
        <family val="2"/>
      </rPr>
      <t>105,30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</si>
  <si>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</si>
  <si>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</si>
  <si>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</si>
  <si>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</si>
  <si>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</si>
  <si>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</si>
  <si>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</si>
  <si>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</si>
  <si>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16,33</t>
    </r>
  </si>
  <si>
    <r>
      <rPr>
        <sz val="8.5"/>
        <rFont val="Calibri"/>
        <family val="2"/>
      </rPr>
      <t>244,30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</si>
  <si>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</si>
  <si>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</si>
  <si>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</si>
  <si>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</si>
  <si>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10,84</t>
    </r>
  </si>
  <si>
    <r>
      <rPr>
        <sz val="8.5"/>
        <rFont val="Calibri"/>
        <family val="2"/>
      </rPr>
      <t>28,60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</si>
  <si>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</si>
  <si>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</si>
  <si>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</si>
  <si>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2,65</t>
    </r>
  </si>
  <si>
    <r>
      <rPr>
        <sz val="8.5"/>
        <rFont val="Calibri"/>
        <family val="2"/>
      </rPr>
      <t>9,05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</si>
  <si>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</si>
  <si>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</si>
  <si>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</si>
  <si>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</si>
  <si>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</si>
  <si>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37,57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</si>
  <si>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</si>
  <si>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</si>
  <si>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8,19</t>
    </r>
  </si>
  <si>
    <r>
      <rPr>
        <sz val="8.5"/>
        <rFont val="Calibri"/>
        <family val="2"/>
      </rPr>
      <t>8,86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</si>
  <si>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</si>
  <si>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</si>
  <si>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</si>
  <si>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</si>
  <si>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</si>
  <si>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</si>
  <si>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</si>
  <si>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</si>
  <si>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</si>
  <si>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</si>
  <si>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7,40</t>
    </r>
  </si>
  <si>
    <r>
      <rPr>
        <sz val="8.5"/>
        <rFont val="Calibri"/>
        <family val="2"/>
      </rPr>
      <t>73,91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</si>
  <si>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</si>
  <si>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</si>
  <si>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</si>
  <si>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</si>
  <si>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</si>
  <si>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</si>
  <si>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</si>
  <si>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16,42</t>
    </r>
  </si>
  <si>
    <r>
      <rPr>
        <sz val="8.5"/>
        <rFont val="Calibri"/>
        <family val="2"/>
      </rPr>
      <t>128,87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</si>
  <si>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</si>
  <si>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</si>
  <si>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</si>
  <si>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191,57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</si>
  <si>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</si>
  <si>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</si>
  <si>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</si>
  <si>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</si>
  <si>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</si>
  <si>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</si>
  <si>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156,17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</si>
  <si>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</si>
  <si>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</si>
  <si>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</si>
  <si>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316,37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</si>
  <si>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</si>
  <si>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</si>
  <si>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</si>
  <si>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200,83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</si>
  <si>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</si>
  <si>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</si>
  <si>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</si>
  <si>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468,72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</si>
  <si>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</si>
  <si>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</si>
  <si>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</si>
  <si>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340,80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</si>
  <si>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</si>
  <si>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</si>
  <si>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</si>
  <si>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33,33</t>
    </r>
  </si>
  <si>
    <r>
      <rPr>
        <sz val="8.5"/>
        <rFont val="Calibri"/>
        <family val="2"/>
      </rPr>
      <t>321,08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</si>
  <si>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</si>
  <si>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</si>
  <si>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</si>
  <si>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</si>
  <si>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</si>
  <si>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</si>
  <si>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</si>
  <si>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</si>
  <si>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</si>
  <si>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</si>
  <si>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</si>
  <si>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</si>
  <si>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</si>
  <si>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</si>
  <si>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</si>
  <si>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</si>
  <si>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</si>
  <si>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</si>
  <si>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</si>
  <si>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</si>
  <si>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</si>
  <si>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</si>
  <si>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</si>
  <si>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</si>
  <si>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70,02</t>
    </r>
  </si>
  <si>
    <r>
      <rPr>
        <sz val="8.5"/>
        <rFont val="Calibri"/>
        <family val="2"/>
      </rPr>
      <t>214,21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</si>
  <si>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</si>
  <si>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</si>
  <si>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</si>
  <si>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</si>
  <si>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</si>
  <si>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</si>
  <si>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</si>
  <si>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</si>
  <si>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</si>
  <si>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</si>
  <si>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</si>
  <si>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5,66</t>
    </r>
  </si>
  <si>
    <r>
      <rPr>
        <sz val="8.5"/>
        <rFont val="Calibri"/>
        <family val="2"/>
      </rPr>
      <t>37,13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</si>
  <si>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</si>
  <si>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</si>
  <si>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</si>
  <si>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46,66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</si>
  <si>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</si>
  <si>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</si>
  <si>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</si>
  <si>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28,19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</si>
  <si>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</si>
  <si>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</si>
  <si>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</si>
  <si>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33,65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</si>
  <si>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</si>
  <si>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</si>
  <si>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</si>
  <si>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44,73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</si>
  <si>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</si>
  <si>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</si>
  <si>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</si>
  <si>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2,25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</si>
  <si>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</si>
  <si>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</si>
  <si>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</si>
  <si>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</si>
  <si>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</si>
  <si>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</si>
  <si>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</si>
  <si>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</si>
  <si>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</si>
  <si>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</si>
  <si>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6,11</t>
    </r>
  </si>
  <si>
    <r>
      <rPr>
        <sz val="8.5"/>
        <rFont val="Calibri"/>
        <family val="2"/>
      </rPr>
      <t>91,86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</si>
  <si>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</si>
  <si>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</si>
  <si>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</si>
  <si>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</si>
  <si>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</si>
  <si>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</si>
  <si>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13,14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</si>
  <si>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</si>
  <si>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</si>
  <si>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</si>
  <si>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26,19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</si>
  <si>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</si>
  <si>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</si>
  <si>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50,51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</si>
  <si>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</si>
  <si>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</si>
  <si>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</si>
  <si>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</si>
  <si>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</si>
  <si>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</si>
  <si>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</si>
  <si>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</si>
  <si>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21,19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</si>
  <si>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</si>
  <si>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</si>
  <si>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21,14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</si>
  <si>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</si>
  <si>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</si>
  <si>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</si>
  <si>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</si>
  <si>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</si>
  <si>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</si>
  <si>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</si>
  <si>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</si>
  <si>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</si>
  <si>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34,91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</si>
  <si>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</si>
  <si>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</si>
  <si>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</si>
  <si>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</si>
  <si>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</si>
  <si>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48,51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</si>
  <si>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</si>
  <si>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</si>
  <si>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</si>
  <si>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100,24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</si>
  <si>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</si>
  <si>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</si>
  <si>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</si>
  <si>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139,18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</si>
  <si>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</si>
  <si>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</si>
  <si>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</si>
  <si>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28,92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</si>
  <si>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</si>
  <si>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</si>
  <si>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</si>
  <si>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173,99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</si>
  <si>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</si>
  <si>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</si>
  <si>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</si>
  <si>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123,70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</si>
  <si>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</si>
  <si>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</si>
  <si>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</si>
  <si>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</si>
  <si>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</si>
  <si>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</si>
  <si>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</si>
  <si>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</si>
  <si>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</si>
  <si>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</si>
  <si>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</si>
  <si>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</si>
  <si>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</si>
  <si>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</si>
  <si>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</si>
  <si>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</si>
  <si>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</si>
  <si>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</si>
  <si>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</si>
  <si>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</si>
  <si>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</si>
  <si>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</si>
  <si>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</si>
  <si>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</si>
  <si>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</si>
  <si>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</si>
  <si>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</si>
  <si>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</si>
  <si>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</si>
  <si>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</si>
  <si>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</si>
  <si>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</si>
  <si>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</si>
  <si>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</si>
  <si>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</si>
  <si>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</si>
  <si>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</si>
  <si>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</si>
  <si>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</si>
  <si>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</si>
  <si>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</si>
  <si>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</si>
  <si>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</si>
  <si>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401,11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</si>
  <si>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</si>
  <si>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</si>
  <si>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</si>
  <si>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</si>
  <si>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</si>
  <si>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</si>
  <si>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</si>
  <si>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</si>
  <si>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</si>
  <si>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</si>
  <si>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</si>
  <si>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</si>
  <si>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</si>
  <si>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</si>
  <si>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</si>
  <si>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</si>
  <si>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</si>
  <si>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</si>
  <si>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</si>
  <si>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</si>
  <si>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</si>
  <si>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</si>
  <si>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</si>
  <si>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</si>
  <si>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</si>
  <si>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</si>
  <si>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</si>
  <si>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</si>
  <si>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</si>
  <si>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</si>
  <si>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</si>
  <si>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</si>
  <si>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</si>
  <si>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</si>
  <si>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42,12</t>
    </r>
  </si>
  <si>
    <r>
      <rPr>
        <sz val="8.5"/>
        <rFont val="Calibri"/>
        <family val="2"/>
      </rPr>
      <t>786,49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</si>
  <si>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</si>
  <si>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</si>
  <si>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</si>
  <si>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711,71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</si>
  <si>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</si>
  <si>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</si>
  <si>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</si>
  <si>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</si>
  <si>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44,37</t>
    </r>
  </si>
  <si>
    <r>
      <rPr>
        <sz val="8.5"/>
        <rFont val="Calibri"/>
        <family val="2"/>
      </rPr>
      <t>585,73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</si>
  <si>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</si>
  <si>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</si>
  <si>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</si>
  <si>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90,05</t>
    </r>
  </si>
  <si>
    <r>
      <rPr>
        <sz val="8.5"/>
        <rFont val="Calibri"/>
        <family val="2"/>
      </rPr>
      <t>1.007,85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</si>
  <si>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</si>
  <si>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</si>
  <si>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</si>
  <si>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1.085,84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</si>
  <si>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</si>
  <si>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</si>
  <si>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</si>
  <si>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1.180,73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</si>
  <si>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</si>
  <si>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</si>
  <si>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</si>
  <si>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112,56</t>
    </r>
  </si>
  <si>
    <r>
      <rPr>
        <sz val="8.5"/>
        <rFont val="Calibri"/>
        <family val="2"/>
      </rPr>
      <t>1.955,89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</si>
  <si>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</si>
  <si>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</si>
  <si>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</si>
  <si>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</si>
  <si>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989,13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</si>
  <si>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</si>
  <si>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</si>
  <si>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</si>
  <si>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849,01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</si>
  <si>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</si>
  <si>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</si>
  <si>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</si>
  <si>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1.013,68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</si>
  <si>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</si>
  <si>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</si>
  <si>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</si>
  <si>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1.096,54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</si>
  <si>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</si>
  <si>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</si>
  <si>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</si>
  <si>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1.128,05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</si>
  <si>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</si>
  <si>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</si>
  <si>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</si>
  <si>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1.857,55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</si>
  <si>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</si>
  <si>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</si>
  <si>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</si>
  <si>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1.852,24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</si>
  <si>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</si>
  <si>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</si>
  <si>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</si>
  <si>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128,64</t>
    </r>
  </si>
  <si>
    <r>
      <rPr>
        <sz val="8.5"/>
        <rFont val="Calibri"/>
        <family val="2"/>
      </rPr>
      <t>3.336,17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</si>
  <si>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</si>
  <si>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</si>
  <si>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</si>
  <si>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835,61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</si>
  <si>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</si>
  <si>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</si>
  <si>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</si>
  <si>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86,84</t>
    </r>
  </si>
  <si>
    <r>
      <rPr>
        <sz val="8.5"/>
        <rFont val="Calibri"/>
        <family val="2"/>
      </rPr>
      <t>1.336,52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</si>
  <si>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</si>
  <si>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</si>
  <si>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</si>
  <si>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83,62</t>
    </r>
  </si>
  <si>
    <r>
      <rPr>
        <sz val="8.5"/>
        <rFont val="Calibri"/>
        <family val="2"/>
      </rPr>
      <t>1.375,45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</si>
  <si>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</si>
  <si>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</si>
  <si>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</si>
  <si>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1.481,53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</si>
  <si>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</si>
  <si>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</si>
  <si>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</si>
  <si>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1.513,04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</si>
  <si>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</si>
  <si>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</si>
  <si>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</si>
  <si>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109,34</t>
    </r>
  </si>
  <si>
    <r>
      <rPr>
        <sz val="8.5"/>
        <rFont val="Calibri"/>
        <family val="2"/>
      </rPr>
      <t>2.106,10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</si>
  <si>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</si>
  <si>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</si>
  <si>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</si>
  <si>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</si>
  <si>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142,63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</si>
  <si>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</si>
  <si>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</si>
  <si>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</si>
  <si>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15,81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</si>
  <si>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</si>
  <si>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</si>
  <si>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</si>
  <si>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64,32</t>
    </r>
  </si>
  <si>
    <r>
      <rPr>
        <sz val="8.5"/>
        <rFont val="Calibri"/>
        <family val="2"/>
      </rPr>
      <t>146,97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</si>
  <si>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</si>
  <si>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</si>
  <si>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</si>
  <si>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</si>
  <si>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</si>
  <si>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</si>
  <si>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</si>
  <si>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</si>
  <si>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</si>
  <si>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533,82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</si>
  <si>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</si>
  <si>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</si>
  <si>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</si>
  <si>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</si>
  <si>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</si>
  <si>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</si>
  <si>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221,47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</si>
  <si>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</si>
  <si>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</si>
  <si>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</si>
  <si>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138,29</t>
    </r>
  </si>
  <si>
    <r>
      <rPr>
        <sz val="8.5"/>
        <rFont val="Calibri"/>
        <family val="2"/>
      </rPr>
      <t>959,57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</si>
  <si>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</si>
  <si>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</si>
  <si>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</si>
  <si>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</si>
  <si>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185,36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</si>
  <si>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</si>
  <si>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</si>
  <si>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</si>
  <si>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</si>
  <si>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</si>
  <si>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</si>
  <si>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</si>
  <si>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</si>
  <si>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</si>
  <si>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65,12</t>
    </r>
  </si>
  <si>
    <r>
      <rPr>
        <sz val="8.5"/>
        <rFont val="Calibri"/>
        <family val="2"/>
      </rPr>
      <t>431,38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</si>
  <si>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</si>
  <si>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</si>
  <si>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</si>
  <si>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114,88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</si>
  <si>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</si>
  <si>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</si>
  <si>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</si>
  <si>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</si>
  <si>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262,07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</si>
  <si>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</si>
  <si>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</si>
  <si>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</si>
  <si>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530,39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</si>
  <si>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</si>
  <si>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</si>
  <si>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</si>
  <si>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509,80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</si>
  <si>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</si>
  <si>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</si>
  <si>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</si>
  <si>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518,05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</si>
  <si>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</si>
  <si>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</si>
  <si>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</si>
  <si>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541,89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</si>
  <si>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</si>
  <si>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</si>
  <si>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</si>
  <si>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646,13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</si>
  <si>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</si>
  <si>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</si>
  <si>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</si>
  <si>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953,21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</si>
  <si>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</si>
  <si>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</si>
  <si>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</si>
  <si>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130,25</t>
    </r>
  </si>
  <si>
    <r>
      <rPr>
        <sz val="8.5"/>
        <rFont val="Calibri"/>
        <family val="2"/>
      </rPr>
      <t>895,53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</si>
  <si>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</si>
  <si>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</si>
  <si>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</si>
  <si>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358,42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</si>
  <si>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</si>
  <si>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</si>
  <si>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</si>
  <si>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346,08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</si>
  <si>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</si>
  <si>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</si>
  <si>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</si>
  <si>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</si>
  <si>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</si>
  <si>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</si>
  <si>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</si>
  <si>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644,49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</si>
  <si>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</si>
  <si>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</si>
  <si>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</si>
  <si>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632,15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</si>
  <si>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</si>
  <si>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</si>
  <si>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</si>
  <si>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871,57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</si>
  <si>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</si>
  <si>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</si>
  <si>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</si>
  <si>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891,43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</si>
  <si>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</si>
  <si>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</si>
  <si>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</si>
  <si>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926,88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</si>
  <si>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</si>
  <si>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</si>
  <si>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</si>
  <si>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1.201,76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</si>
  <si>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</si>
  <si>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</si>
  <si>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</si>
  <si>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1.223,51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</si>
  <si>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</si>
  <si>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</si>
  <si>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</si>
  <si>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738,07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</si>
  <si>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</si>
  <si>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</si>
  <si>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</si>
  <si>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841,96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</si>
  <si>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</si>
  <si>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</si>
  <si>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</si>
  <si>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958,39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</si>
  <si>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</si>
  <si>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</si>
  <si>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</si>
  <si>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</si>
  <si>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280,07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</si>
  <si>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</si>
  <si>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</si>
  <si>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</si>
  <si>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539,67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</si>
  <si>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</si>
  <si>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</si>
  <si>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</si>
  <si>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537,72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</si>
  <si>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</si>
  <si>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</si>
  <si>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</si>
  <si>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572,15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</si>
  <si>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</si>
  <si>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</si>
  <si>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</si>
  <si>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</si>
  <si>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</si>
  <si>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</si>
  <si>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</si>
  <si>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</si>
  <si>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</si>
  <si>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</si>
  <si>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</si>
  <si>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</si>
  <si>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</si>
  <si>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</si>
  <si>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</si>
  <si>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</si>
  <si>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</si>
  <si>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</si>
  <si>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</si>
  <si>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</si>
  <si>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</si>
  <si>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</si>
  <si>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</si>
  <si>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</si>
  <si>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</si>
  <si>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</si>
  <si>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</si>
  <si>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</si>
  <si>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</si>
  <si>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</si>
  <si>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</si>
  <si>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</si>
  <si>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</si>
  <si>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</si>
  <si>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1.156,94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</si>
  <si>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</si>
  <si>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</si>
  <si>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</si>
  <si>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5,17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</si>
  <si>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</si>
  <si>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</si>
  <si>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</si>
  <si>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</si>
  <si>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</si>
  <si>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</si>
  <si>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809,60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</si>
  <si>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</si>
  <si>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</si>
  <si>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</si>
  <si>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194,45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</si>
  <si>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</si>
  <si>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</si>
  <si>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</si>
  <si>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442,69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</si>
  <si>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</si>
  <si>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</si>
  <si>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</si>
  <si>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274,08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</si>
  <si>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</si>
  <si>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</si>
  <si>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</si>
  <si>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253,49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</si>
  <si>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</si>
  <si>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</si>
  <si>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</si>
  <si>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261,74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</si>
  <si>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</si>
  <si>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</si>
  <si>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</si>
  <si>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285,58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</si>
  <si>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</si>
  <si>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</si>
  <si>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</si>
  <si>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757,37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</si>
  <si>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</si>
  <si>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</si>
  <si>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</si>
  <si>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871,74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</si>
  <si>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</si>
  <si>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</si>
  <si>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</si>
  <si>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840,23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</si>
  <si>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</si>
  <si>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</si>
  <si>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</si>
  <si>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748,32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</si>
  <si>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</si>
  <si>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</si>
  <si>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</si>
  <si>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</si>
  <si>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</si>
  <si>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20,42</t>
    </r>
  </si>
  <si>
    <r>
      <rPr>
        <sz val="8.5"/>
        <rFont val="Calibri"/>
        <family val="2"/>
      </rPr>
      <t>911,19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</si>
  <si>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</si>
  <si>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</si>
  <si>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</si>
  <si>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929,41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</si>
  <si>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</si>
  <si>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</si>
  <si>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</si>
  <si>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986,31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</si>
  <si>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</si>
  <si>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</si>
  <si>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</si>
  <si>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823,79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</si>
  <si>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</si>
  <si>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</si>
  <si>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</si>
  <si>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545,36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</si>
  <si>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</si>
  <si>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</si>
  <si>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</si>
  <si>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841,86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</si>
  <si>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</si>
  <si>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</si>
  <si>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</si>
  <si>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</si>
  <si>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</si>
  <si>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</si>
  <si>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19,85</t>
    </r>
  </si>
  <si>
    <r>
      <rPr>
        <sz val="8.5"/>
        <rFont val="Calibri"/>
        <family val="2"/>
      </rPr>
      <t>536,03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</si>
  <si>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</si>
  <si>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</si>
  <si>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</si>
  <si>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338,89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</si>
  <si>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</si>
  <si>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</si>
  <si>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</si>
  <si>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52,70</t>
    </r>
  </si>
  <si>
    <r>
      <rPr>
        <sz val="8.5"/>
        <rFont val="Calibri"/>
        <family val="2"/>
      </rPr>
      <t>1.402,42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</si>
  <si>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</si>
  <si>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</si>
  <si>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</si>
  <si>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67,44</t>
    </r>
  </si>
  <si>
    <r>
      <rPr>
        <sz val="8.5"/>
        <rFont val="Calibri"/>
        <family val="2"/>
      </rPr>
      <t>693,16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</si>
  <si>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</si>
  <si>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</si>
  <si>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</si>
  <si>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</si>
  <si>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1.039,22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</si>
  <si>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</si>
  <si>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</si>
  <si>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</si>
  <si>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962,65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</si>
  <si>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</si>
  <si>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</si>
  <si>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</si>
  <si>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107,88</t>
    </r>
  </si>
  <si>
    <r>
      <rPr>
        <sz val="8.5"/>
        <rFont val="Calibri"/>
        <family val="2"/>
      </rPr>
      <t>1.203,09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</si>
  <si>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</si>
  <si>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</si>
  <si>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</si>
  <si>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1.154,47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</si>
  <si>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</si>
  <si>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</si>
  <si>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</si>
  <si>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1.302,07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</si>
  <si>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</si>
  <si>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</si>
  <si>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</si>
  <si>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117,24</t>
    </r>
  </si>
  <si>
    <r>
      <rPr>
        <sz val="8.5"/>
        <rFont val="Calibri"/>
        <family val="2"/>
      </rPr>
      <t>1.424,30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</si>
  <si>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</si>
  <si>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</si>
  <si>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</si>
  <si>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</si>
  <si>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</si>
  <si>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</si>
  <si>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</si>
  <si>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1.051,04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</si>
  <si>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</si>
  <si>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</si>
  <si>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</si>
  <si>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426,35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</si>
  <si>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</si>
  <si>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</si>
  <si>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</si>
  <si>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1.625,14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</si>
  <si>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</si>
  <si>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</si>
  <si>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</si>
  <si>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46,68</t>
    </r>
  </si>
  <si>
    <r>
      <rPr>
        <sz val="8.5"/>
        <rFont val="Calibri"/>
        <family val="2"/>
      </rPr>
      <t>653,45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</si>
  <si>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</si>
  <si>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</si>
  <si>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</si>
  <si>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622,90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</si>
  <si>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</si>
  <si>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</si>
  <si>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</si>
  <si>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497,84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</si>
  <si>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</si>
  <si>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</si>
  <si>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</si>
  <si>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1.500,90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</si>
  <si>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</si>
  <si>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</si>
  <si>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</si>
  <si>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1.554,73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</si>
  <si>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</si>
  <si>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</si>
  <si>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</si>
  <si>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1.326,77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</si>
  <si>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</si>
  <si>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</si>
  <si>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</si>
  <si>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40,67</t>
    </r>
  </si>
  <si>
    <r>
      <rPr>
        <sz val="8.5"/>
        <rFont val="Calibri"/>
        <family val="2"/>
      </rPr>
      <t>984,22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</si>
  <si>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</si>
  <si>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</si>
  <si>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</si>
  <si>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49,80</t>
    </r>
  </si>
  <si>
    <r>
      <rPr>
        <sz val="8.5"/>
        <rFont val="Calibri"/>
        <family val="2"/>
      </rPr>
      <t>725,02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</si>
  <si>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</si>
  <si>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</si>
  <si>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</si>
  <si>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1.235,62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</si>
  <si>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</si>
  <si>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</si>
  <si>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</si>
  <si>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1.125,71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</si>
  <si>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</si>
  <si>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</si>
  <si>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</si>
  <si>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1.428,30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</si>
  <si>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</si>
  <si>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</si>
  <si>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</si>
  <si>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294,33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</si>
  <si>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</si>
  <si>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</si>
  <si>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</si>
  <si>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572,51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</si>
  <si>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</si>
  <si>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</si>
  <si>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</si>
  <si>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97,16</t>
    </r>
  </si>
  <si>
    <r>
      <rPr>
        <sz val="8.5"/>
        <rFont val="Calibri"/>
        <family val="2"/>
      </rPr>
      <t>1.343,18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</si>
  <si>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</si>
  <si>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</si>
  <si>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</si>
  <si>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119,87</t>
    </r>
  </si>
  <si>
    <r>
      <rPr>
        <sz val="8.5"/>
        <rFont val="Calibri"/>
        <family val="2"/>
      </rPr>
      <t>5.448,28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</si>
  <si>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</si>
  <si>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</si>
  <si>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</si>
  <si>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43,60</t>
    </r>
  </si>
  <si>
    <r>
      <rPr>
        <sz val="8.5"/>
        <rFont val="Calibri"/>
        <family val="2"/>
      </rPr>
      <t>857,46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</si>
  <si>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</si>
  <si>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</si>
  <si>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</si>
  <si>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46,47</t>
    </r>
  </si>
  <si>
    <r>
      <rPr>
        <sz val="8.5"/>
        <rFont val="Calibri"/>
        <family val="2"/>
      </rPr>
      <t>1.773,47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</si>
  <si>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</si>
  <si>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</si>
  <si>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</si>
  <si>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570,81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</si>
  <si>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</si>
  <si>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</si>
  <si>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</si>
  <si>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</si>
  <si>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690,63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</si>
  <si>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</si>
  <si>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</si>
  <si>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</si>
  <si>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698,09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</si>
  <si>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</si>
  <si>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</si>
  <si>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</si>
  <si>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1.225,75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</si>
  <si>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</si>
  <si>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</si>
  <si>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</si>
  <si>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1.566,25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</si>
  <si>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</si>
  <si>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</si>
  <si>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</si>
  <si>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</si>
  <si>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509,69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</si>
  <si>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</si>
  <si>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</si>
  <si>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</si>
  <si>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676,12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</si>
  <si>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</si>
  <si>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</si>
  <si>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</si>
  <si>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1.075,71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</si>
  <si>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</si>
  <si>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</si>
  <si>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</si>
  <si>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551,22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</si>
  <si>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</si>
  <si>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</si>
  <si>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</si>
  <si>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180,38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</si>
  <si>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</si>
  <si>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</si>
  <si>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</si>
  <si>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200,61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</si>
  <si>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</si>
  <si>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</si>
  <si>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</si>
  <si>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1.260,98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</si>
  <si>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</si>
  <si>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</si>
  <si>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</si>
  <si>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1.086,76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</si>
  <si>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</si>
  <si>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</si>
  <si>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</si>
  <si>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896,85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</si>
  <si>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</si>
  <si>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</si>
  <si>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</si>
  <si>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502,08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</si>
  <si>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</si>
  <si>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</si>
  <si>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</si>
  <si>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</si>
  <si>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</si>
  <si>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</si>
  <si>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</si>
  <si>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46,00</t>
    </r>
  </si>
  <si>
    <r>
      <rPr>
        <sz val="8.5"/>
        <rFont val="Calibri"/>
        <family val="2"/>
      </rPr>
      <t>2.833,07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</si>
  <si>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</si>
  <si>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</si>
  <si>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</si>
  <si>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1.728,07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</si>
  <si>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</si>
  <si>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</si>
  <si>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</si>
  <si>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1.862,09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</si>
  <si>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</si>
  <si>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</si>
  <si>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</si>
  <si>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2.787,10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</si>
  <si>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</si>
  <si>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</si>
  <si>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</si>
  <si>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2.268,44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</si>
  <si>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</si>
  <si>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</si>
  <si>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</si>
  <si>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3.366,40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</si>
  <si>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</si>
  <si>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</si>
  <si>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</si>
  <si>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2.759,18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</si>
  <si>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</si>
  <si>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</si>
  <si>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</si>
  <si>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3.418,27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</si>
  <si>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</si>
  <si>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</si>
  <si>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</si>
  <si>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2.130,34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</si>
  <si>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</si>
  <si>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</si>
  <si>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</si>
  <si>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2.102,13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</si>
  <si>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</si>
  <si>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</si>
  <si>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</si>
  <si>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3.202,00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</si>
  <si>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</si>
  <si>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</si>
  <si>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</si>
  <si>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2.705,77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</si>
  <si>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</si>
  <si>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</si>
  <si>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</si>
  <si>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3.804,76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</si>
  <si>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</si>
  <si>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</si>
  <si>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</si>
  <si>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2.946,63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</si>
  <si>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</si>
  <si>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</si>
  <si>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</si>
  <si>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3.842,60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</si>
  <si>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</si>
  <si>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</si>
  <si>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</si>
  <si>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3.894,83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</si>
  <si>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</si>
  <si>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</si>
  <si>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</si>
  <si>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3.753,54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</si>
  <si>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</si>
  <si>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</si>
  <si>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</si>
  <si>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3.141,53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</si>
  <si>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</si>
  <si>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</si>
  <si>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</si>
  <si>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3.950,48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</si>
  <si>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</si>
  <si>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</si>
  <si>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</si>
  <si>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188,43</t>
    </r>
  </si>
  <si>
    <r>
      <rPr>
        <sz val="8.5"/>
        <rFont val="Calibri"/>
        <family val="2"/>
      </rPr>
      <t>3.026,56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</si>
  <si>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</si>
  <si>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</si>
  <si>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</si>
  <si>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2.402,71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</si>
  <si>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</si>
  <si>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</si>
  <si>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</si>
  <si>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1.511,27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</si>
  <si>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</si>
  <si>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</si>
  <si>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</si>
  <si>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2.457,47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</si>
  <si>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</si>
  <si>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</si>
  <si>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</si>
  <si>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2.077,69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</si>
  <si>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</si>
  <si>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</si>
  <si>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</si>
  <si>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</si>
  <si>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38,51</t>
    </r>
  </si>
  <si>
    <r>
      <rPr>
        <sz val="8.5"/>
        <rFont val="Calibri"/>
        <family val="2"/>
      </rPr>
      <t>1.158,61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</si>
  <si>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</si>
  <si>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</si>
  <si>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</si>
  <si>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</si>
  <si>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677,54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</si>
  <si>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</si>
  <si>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</si>
  <si>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</si>
  <si>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91,40</t>
    </r>
  </si>
  <si>
    <r>
      <rPr>
        <sz val="8.5"/>
        <rFont val="Calibri"/>
        <family val="2"/>
      </rPr>
      <t>1.105,35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</si>
  <si>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</si>
  <si>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</si>
  <si>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</si>
  <si>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</si>
  <si>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819,09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</si>
  <si>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</si>
  <si>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</si>
  <si>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</si>
  <si>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541,43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</si>
  <si>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</si>
  <si>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</si>
  <si>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</si>
  <si>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650,04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</si>
  <si>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</si>
  <si>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</si>
  <si>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</si>
  <si>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</si>
  <si>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</si>
  <si>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</si>
  <si>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8,37</t>
    </r>
  </si>
  <si>
    <r>
      <rPr>
        <sz val="8.5"/>
        <rFont val="Calibri"/>
        <family val="2"/>
      </rPr>
      <t>9,80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</si>
  <si>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</si>
  <si>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</si>
  <si>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</si>
  <si>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</si>
  <si>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</si>
  <si>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22,36</t>
    </r>
  </si>
  <si>
    <r>
      <rPr>
        <sz val="8.5"/>
        <rFont val="Calibri"/>
        <family val="2"/>
      </rPr>
      <t>55,25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</si>
  <si>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</si>
  <si>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</si>
  <si>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</si>
  <si>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77,02</t>
    </r>
  </si>
  <si>
    <r>
      <rPr>
        <sz val="8.5"/>
        <rFont val="Calibri"/>
        <family val="2"/>
      </rPr>
      <t>3.538,33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</si>
  <si>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</si>
  <si>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</si>
  <si>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</si>
  <si>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126,72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</si>
  <si>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</si>
  <si>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</si>
  <si>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</si>
  <si>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401,60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</si>
  <si>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</si>
  <si>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</si>
  <si>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</si>
  <si>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275,85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</si>
  <si>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</si>
  <si>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</si>
  <si>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</si>
  <si>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</si>
  <si>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127,13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</si>
  <si>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</si>
  <si>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</si>
  <si>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</si>
  <si>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</si>
  <si>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</si>
  <si>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</si>
  <si>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70,80</t>
    </r>
  </si>
  <si>
    <r>
      <rPr>
        <sz val="8.5"/>
        <rFont val="Calibri"/>
        <family val="2"/>
      </rPr>
      <t>756,31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</si>
  <si>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</si>
  <si>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</si>
  <si>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</si>
  <si>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1.233,30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</si>
  <si>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</si>
  <si>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</si>
  <si>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</si>
  <si>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</si>
  <si>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</si>
  <si>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764,53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</si>
  <si>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</si>
  <si>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</si>
  <si>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</si>
  <si>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389,54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</si>
  <si>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</si>
  <si>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</si>
  <si>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</si>
  <si>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973,92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</si>
  <si>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</si>
  <si>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</si>
  <si>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</si>
  <si>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822,17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</si>
  <si>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</si>
  <si>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</si>
  <si>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</si>
  <si>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800,14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</si>
  <si>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</si>
  <si>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</si>
  <si>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</si>
  <si>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404,40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</si>
  <si>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</si>
  <si>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</si>
  <si>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</si>
  <si>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863,83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</si>
  <si>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</si>
  <si>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</si>
  <si>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</si>
  <si>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696,45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</si>
  <si>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</si>
  <si>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</si>
  <si>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</si>
  <si>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1.052,63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</si>
  <si>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</si>
  <si>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</si>
  <si>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</si>
  <si>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967,29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</si>
  <si>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</si>
  <si>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</si>
  <si>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</si>
  <si>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</si>
  <si>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</si>
  <si>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</si>
  <si>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37,06</t>
    </r>
  </si>
  <si>
    <r>
      <rPr>
        <sz val="8.5"/>
        <rFont val="Calibri"/>
        <family val="2"/>
      </rPr>
      <t>856,52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</si>
  <si>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</si>
  <si>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</si>
  <si>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</si>
  <si>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1.340,55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</si>
  <si>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</si>
  <si>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</si>
  <si>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</si>
  <si>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1.374,87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</si>
  <si>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</si>
  <si>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</si>
  <si>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</si>
  <si>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777,61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</si>
  <si>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</si>
  <si>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</si>
  <si>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</si>
  <si>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578,06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</si>
  <si>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</si>
  <si>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</si>
  <si>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</si>
  <si>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807,64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</si>
  <si>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</si>
  <si>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</si>
  <si>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</si>
  <si>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27,80</t>
    </r>
  </si>
  <si>
    <r>
      <rPr>
        <sz val="8.5"/>
        <rFont val="Calibri"/>
        <family val="2"/>
      </rPr>
      <t>660,25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</si>
  <si>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</si>
  <si>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</si>
  <si>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</si>
  <si>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738,66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</si>
  <si>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</si>
  <si>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</si>
  <si>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</si>
  <si>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547,99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</si>
  <si>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</si>
  <si>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</si>
  <si>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</si>
  <si>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</si>
  <si>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</si>
  <si>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</si>
  <si>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</si>
  <si>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</si>
  <si>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</si>
  <si>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</si>
  <si>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</si>
  <si>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</si>
  <si>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</si>
  <si>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</si>
  <si>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930,18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</si>
  <si>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</si>
  <si>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</si>
  <si>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</si>
  <si>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1.223,60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</si>
  <si>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</si>
  <si>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</si>
  <si>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</si>
  <si>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921,94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</si>
  <si>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</si>
  <si>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</si>
  <si>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</si>
  <si>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949,57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</si>
  <si>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</si>
  <si>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</si>
  <si>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</si>
  <si>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</si>
  <si>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730,55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</si>
  <si>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</si>
  <si>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</si>
  <si>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</si>
  <si>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1.060,84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</si>
  <si>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</si>
  <si>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</si>
  <si>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</si>
  <si>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1.189,81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</si>
  <si>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</si>
  <si>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</si>
  <si>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</si>
  <si>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689,98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</si>
  <si>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</si>
  <si>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</si>
  <si>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</si>
  <si>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585,99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</si>
  <si>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</si>
  <si>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</si>
  <si>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</si>
  <si>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904,61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</si>
  <si>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</si>
  <si>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</si>
  <si>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</si>
  <si>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584,67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</si>
  <si>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</si>
  <si>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</si>
  <si>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</si>
  <si>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1.078,96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</si>
  <si>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</si>
  <si>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</si>
  <si>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</si>
  <si>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519,52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</si>
  <si>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</si>
  <si>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</si>
  <si>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</si>
  <si>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1.125,83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</si>
  <si>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</si>
  <si>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</si>
  <si>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</si>
  <si>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987,31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</si>
  <si>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</si>
  <si>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</si>
  <si>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</si>
  <si>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909,95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</si>
  <si>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</si>
  <si>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</si>
  <si>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</si>
  <si>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1.057,62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</si>
  <si>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</si>
  <si>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</si>
  <si>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</si>
  <si>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1.134,25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</si>
  <si>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</si>
  <si>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</si>
  <si>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</si>
  <si>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1.084,04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</si>
  <si>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</si>
  <si>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</si>
  <si>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</si>
  <si>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1.104,19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</si>
  <si>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</si>
  <si>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</si>
  <si>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</si>
  <si>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</si>
  <si>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</si>
  <si>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</si>
  <si>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</si>
  <si>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</si>
  <si>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</si>
  <si>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21,87</t>
    </r>
  </si>
  <si>
    <r>
      <rPr>
        <sz val="8.5"/>
        <rFont val="Calibri"/>
        <family val="2"/>
      </rPr>
      <t>105,13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</si>
  <si>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</si>
  <si>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</si>
  <si>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</si>
  <si>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</si>
  <si>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</si>
  <si>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</si>
  <si>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129,98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</si>
  <si>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</si>
  <si>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</si>
  <si>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</si>
  <si>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145,19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</si>
  <si>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</si>
  <si>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</si>
  <si>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</si>
  <si>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399,56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</si>
  <si>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</si>
  <si>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</si>
  <si>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</si>
  <si>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628,38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</si>
  <si>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</si>
  <si>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</si>
  <si>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</si>
  <si>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483,33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</si>
  <si>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</si>
  <si>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</si>
  <si>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</si>
  <si>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237,51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</si>
  <si>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</si>
  <si>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</si>
  <si>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</si>
  <si>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336,63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</si>
  <si>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</si>
  <si>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</si>
  <si>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</si>
  <si>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385,95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</si>
  <si>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</si>
  <si>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</si>
  <si>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</si>
  <si>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444,08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</si>
  <si>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</si>
  <si>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</si>
  <si>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</si>
  <si>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135,60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</si>
  <si>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</si>
  <si>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</si>
  <si>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</si>
  <si>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</si>
  <si>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</si>
  <si>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</si>
  <si>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</si>
  <si>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</si>
  <si>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</si>
  <si>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167,36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</si>
  <si>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</si>
  <si>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</si>
  <si>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</si>
  <si>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</si>
  <si>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</si>
  <si>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</si>
  <si>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</si>
  <si>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</si>
  <si>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</si>
  <si>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</si>
  <si>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</si>
  <si>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</si>
  <si>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</si>
  <si>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</si>
  <si>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</si>
  <si>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</si>
  <si>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</si>
  <si>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</si>
  <si>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</si>
  <si>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</si>
  <si>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</si>
  <si>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</si>
  <si>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</si>
  <si>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</si>
  <si>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</si>
  <si>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</si>
  <si>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</si>
  <si>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</si>
  <si>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</si>
  <si>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</si>
  <si>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</si>
  <si>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</si>
  <si>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</si>
  <si>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</si>
  <si>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</si>
  <si>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</si>
  <si>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</si>
  <si>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</si>
  <si>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</si>
  <si>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</si>
  <si>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</si>
  <si>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</si>
  <si>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</si>
  <si>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</si>
  <si>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</si>
  <si>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573,61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</si>
  <si>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</si>
  <si>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</si>
  <si>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</si>
  <si>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</si>
  <si>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</si>
  <si>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4,47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</si>
  <si>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</si>
  <si>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</si>
  <si>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</si>
  <si>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43,74</t>
    </r>
  </si>
  <si>
    <r>
      <rPr>
        <sz val="8.5"/>
        <rFont val="Calibri"/>
        <family val="2"/>
      </rPr>
      <t>49,70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</si>
  <si>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</si>
  <si>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</si>
  <si>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</si>
  <si>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</si>
  <si>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</si>
  <si>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75,86</t>
    </r>
  </si>
  <si>
    <r>
      <rPr>
        <sz val="8.5"/>
        <rFont val="Calibri"/>
        <family val="2"/>
      </rPr>
      <t>600,35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</si>
  <si>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</si>
  <si>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</si>
  <si>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</si>
  <si>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476,30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</si>
  <si>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</si>
  <si>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</si>
  <si>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</si>
  <si>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752,60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</si>
  <si>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</si>
  <si>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</si>
  <si>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</si>
  <si>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145,29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</si>
  <si>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</si>
  <si>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</si>
  <si>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</si>
  <si>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</si>
  <si>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196,28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</si>
  <si>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</si>
  <si>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</si>
  <si>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</si>
  <si>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</si>
  <si>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75,06</t>
    </r>
  </si>
  <si>
    <r>
      <rPr>
        <sz val="8.5"/>
        <rFont val="Calibri"/>
        <family val="2"/>
      </rPr>
      <t>2.288,65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</si>
  <si>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</si>
  <si>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</si>
  <si>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</si>
  <si>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59,34</t>
    </r>
  </si>
  <si>
    <r>
      <rPr>
        <sz val="8.5"/>
        <rFont val="Calibri"/>
        <family val="2"/>
      </rPr>
      <t>365,80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</si>
  <si>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</si>
  <si>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</si>
  <si>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</si>
  <si>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84,26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</si>
  <si>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</si>
  <si>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</si>
  <si>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</si>
  <si>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159,33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</si>
  <si>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</si>
  <si>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</si>
  <si>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</si>
  <si>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77,94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</si>
  <si>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</si>
  <si>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</si>
  <si>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</si>
  <si>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52,60</t>
    </r>
  </si>
  <si>
    <r>
      <rPr>
        <sz val="8.5"/>
        <rFont val="Calibri"/>
        <family val="2"/>
      </rPr>
      <t>198,75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</si>
  <si>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</si>
  <si>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</si>
  <si>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</si>
  <si>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26,87</t>
    </r>
  </si>
  <si>
    <r>
      <rPr>
        <sz val="8.5"/>
        <rFont val="Calibri"/>
        <family val="2"/>
      </rPr>
      <t>135,21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</si>
  <si>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</si>
  <si>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</si>
  <si>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</si>
  <si>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</si>
  <si>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</si>
  <si>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305,92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</si>
  <si>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</si>
  <si>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</si>
  <si>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</si>
  <si>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557,37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</si>
  <si>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</si>
  <si>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</si>
  <si>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</si>
  <si>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240,10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</si>
  <si>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</si>
  <si>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</si>
  <si>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</si>
  <si>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452,07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</si>
  <si>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</si>
  <si>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</si>
  <si>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</si>
  <si>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206,75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</si>
  <si>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</si>
  <si>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</si>
  <si>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</si>
  <si>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</si>
  <si>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</si>
  <si>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</si>
  <si>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</si>
  <si>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</si>
  <si>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</si>
  <si>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371,95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</si>
  <si>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</si>
  <si>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</si>
  <si>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</si>
  <si>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499,16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</si>
  <si>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</si>
  <si>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</si>
  <si>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</si>
  <si>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15,41</t>
    </r>
  </si>
  <si>
    <r>
      <rPr>
        <sz val="8.5"/>
        <rFont val="Calibri"/>
        <family val="2"/>
      </rPr>
      <t>316,96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</si>
  <si>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</si>
  <si>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</si>
  <si>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</si>
  <si>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300,40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</si>
  <si>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</si>
  <si>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</si>
  <si>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</si>
  <si>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4.346,80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</si>
  <si>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</si>
  <si>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</si>
  <si>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</si>
  <si>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28,88</t>
    </r>
  </si>
  <si>
    <r>
      <rPr>
        <sz val="8.5"/>
        <rFont val="Calibri"/>
        <family val="2"/>
      </rPr>
      <t>538,82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</si>
  <si>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</si>
  <si>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</si>
  <si>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</si>
  <si>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35,94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</si>
  <si>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</si>
  <si>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</si>
  <si>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</si>
  <si>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4,80</t>
    </r>
  </si>
  <si>
    <r>
      <rPr>
        <sz val="8.5"/>
        <rFont val="Calibri"/>
        <family val="2"/>
      </rPr>
      <t>1.105,83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</si>
  <si>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</si>
  <si>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</si>
  <si>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</si>
  <si>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1.586,57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</si>
  <si>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</si>
  <si>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</si>
  <si>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</si>
  <si>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1.228,99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</si>
  <si>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</si>
  <si>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</si>
  <si>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</si>
  <si>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1.037,08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</si>
  <si>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</si>
  <si>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</si>
  <si>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</si>
  <si>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972,13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</si>
  <si>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</si>
  <si>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</si>
  <si>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</si>
  <si>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338,02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</si>
  <si>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</si>
  <si>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</si>
  <si>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</si>
  <si>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</si>
  <si>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</si>
  <si>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</si>
  <si>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</si>
  <si>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</si>
  <si>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</si>
  <si>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</si>
  <si>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</si>
  <si>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</si>
  <si>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</si>
  <si>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</si>
  <si>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</si>
  <si>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</si>
  <si>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</si>
  <si>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</si>
  <si>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</si>
  <si>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</si>
  <si>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</si>
  <si>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</si>
  <si>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818,29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</si>
  <si>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</si>
  <si>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</si>
  <si>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41,49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</si>
  <si>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</si>
  <si>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</si>
  <si>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</si>
  <si>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50,07</t>
    </r>
  </si>
  <si>
    <r>
      <rPr>
        <sz val="8.5"/>
        <rFont val="Calibri"/>
        <family val="2"/>
      </rPr>
      <t>1.348,40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</si>
  <si>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</si>
  <si>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</si>
  <si>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</si>
  <si>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</si>
  <si>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</si>
  <si>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475,18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</si>
  <si>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</si>
  <si>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</si>
  <si>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</si>
  <si>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156,40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</si>
  <si>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</si>
  <si>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</si>
  <si>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</si>
  <si>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3.853,12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</si>
  <si>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</si>
  <si>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</si>
  <si>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</si>
  <si>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412,08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</si>
  <si>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</si>
  <si>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</si>
  <si>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</si>
  <si>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266,86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</si>
  <si>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</si>
  <si>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</si>
  <si>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</si>
  <si>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</si>
  <si>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84,85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</si>
  <si>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</si>
  <si>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</si>
  <si>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</si>
  <si>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63,42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</si>
  <si>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</si>
  <si>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</si>
  <si>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</si>
  <si>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196,31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</si>
  <si>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</si>
  <si>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</si>
  <si>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</si>
  <si>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31,09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</si>
  <si>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</si>
  <si>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</si>
  <si>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</si>
  <si>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43,94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</si>
  <si>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</si>
  <si>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</si>
  <si>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</si>
  <si>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55,01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</si>
  <si>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</si>
  <si>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</si>
  <si>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</si>
  <si>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11,58</t>
    </r>
  </si>
  <si>
    <r>
      <rPr>
        <sz val="8.5"/>
        <rFont val="Calibri"/>
        <family val="2"/>
      </rPr>
      <t>216,25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</si>
  <si>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</si>
  <si>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</si>
  <si>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</si>
  <si>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60,06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</si>
  <si>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</si>
  <si>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</si>
  <si>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</si>
  <si>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95,97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</si>
  <si>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</si>
  <si>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</si>
  <si>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</si>
  <si>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195,67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</si>
  <si>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</si>
  <si>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</si>
  <si>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</si>
  <si>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184,20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</si>
  <si>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</si>
  <si>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</si>
  <si>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</si>
  <si>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57,77</t>
    </r>
  </si>
  <si>
    <r>
      <rPr>
        <sz val="8.5"/>
        <rFont val="Calibri"/>
        <family val="2"/>
      </rPr>
      <t>1.117,08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</si>
  <si>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</si>
  <si>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</si>
  <si>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</si>
  <si>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62,87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</si>
  <si>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</si>
  <si>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</si>
  <si>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</si>
  <si>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184,54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</si>
  <si>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</si>
  <si>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</si>
  <si>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</si>
  <si>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</si>
  <si>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</si>
  <si>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</si>
  <si>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</si>
  <si>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</si>
  <si>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</si>
  <si>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882,40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</si>
  <si>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</si>
  <si>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</si>
  <si>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</si>
  <si>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154,04</t>
    </r>
  </si>
  <si>
    <r>
      <rPr>
        <sz val="8.5"/>
        <rFont val="Calibri"/>
        <family val="2"/>
      </rPr>
      <t>1.757,59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</si>
  <si>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</si>
  <si>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</si>
  <si>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</si>
  <si>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1.333,35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</si>
  <si>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</si>
  <si>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</si>
  <si>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</si>
  <si>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1.472,82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</si>
  <si>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</si>
  <si>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</si>
  <si>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</si>
  <si>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64,95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</si>
  <si>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</si>
  <si>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</si>
  <si>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</si>
  <si>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</si>
  <si>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</si>
  <si>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17,62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</si>
  <si>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</si>
  <si>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</si>
  <si>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</si>
  <si>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51,06</t>
    </r>
  </si>
  <si>
    <r>
      <rPr>
        <sz val="8.5"/>
        <rFont val="Calibri"/>
        <family val="2"/>
      </rPr>
      <t>85,51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</si>
  <si>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</si>
  <si>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</si>
  <si>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</si>
  <si>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</si>
  <si>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</si>
  <si>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</si>
  <si>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</si>
  <si>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28,22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</si>
  <si>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</si>
  <si>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</si>
  <si>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</si>
  <si>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23,16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</si>
  <si>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</si>
  <si>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</si>
  <si>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</si>
  <si>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</si>
  <si>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17,73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</si>
  <si>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</si>
  <si>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</si>
  <si>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</si>
  <si>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23,88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</si>
  <si>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</si>
  <si>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</si>
  <si>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18,75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</si>
  <si>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</si>
  <si>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</si>
  <si>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</si>
  <si>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30,83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</si>
  <si>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</si>
  <si>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</si>
  <si>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</si>
  <si>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</si>
  <si>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57,66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</si>
  <si>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</si>
  <si>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</si>
  <si>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</si>
  <si>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</si>
  <si>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</si>
  <si>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216,48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</si>
  <si>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</si>
  <si>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</si>
  <si>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</si>
  <si>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127,91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</si>
  <si>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</si>
  <si>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</si>
  <si>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</si>
  <si>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182,01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</si>
  <si>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</si>
  <si>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</si>
  <si>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</si>
  <si>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442,83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</si>
  <si>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</si>
  <si>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</si>
  <si>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</si>
  <si>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205,51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</si>
  <si>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</si>
  <si>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</si>
  <si>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</si>
  <si>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182,70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</si>
  <si>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</si>
  <si>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</si>
  <si>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</si>
  <si>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371,23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</si>
  <si>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</si>
  <si>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</si>
  <si>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</si>
  <si>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315,89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</si>
  <si>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</si>
  <si>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</si>
  <si>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</si>
  <si>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146,01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</si>
  <si>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</si>
  <si>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</si>
  <si>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</si>
  <si>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458,53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</si>
  <si>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</si>
  <si>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</si>
  <si>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</si>
  <si>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</si>
  <si>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2.373,43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</si>
  <si>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</si>
  <si>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</si>
  <si>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</si>
  <si>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3.054,75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</si>
  <si>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</si>
  <si>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</si>
  <si>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</si>
  <si>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</si>
  <si>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17,68</t>
    </r>
  </si>
  <si>
    <r>
      <rPr>
        <sz val="8.5"/>
        <rFont val="Calibri"/>
        <family val="2"/>
      </rPr>
      <t>252,91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</si>
  <si>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</si>
  <si>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</si>
  <si>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</si>
  <si>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163,63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</si>
  <si>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</si>
  <si>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</si>
  <si>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</si>
  <si>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127,99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</si>
  <si>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</si>
  <si>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</si>
  <si>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</si>
  <si>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4,75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</si>
  <si>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</si>
  <si>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</si>
  <si>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</si>
  <si>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</si>
  <si>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</si>
  <si>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11,49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</si>
  <si>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</si>
  <si>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</si>
  <si>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</si>
  <si>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12,16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</si>
  <si>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</si>
  <si>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</si>
  <si>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</si>
  <si>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79,15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</si>
  <si>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</si>
  <si>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</si>
  <si>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</si>
  <si>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</si>
  <si>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</si>
  <si>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</si>
  <si>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</si>
  <si>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</si>
  <si>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</si>
  <si>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</si>
  <si>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26,38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</si>
  <si>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</si>
  <si>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</si>
  <si>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45,91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</si>
  <si>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</si>
  <si>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</si>
  <si>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</si>
  <si>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429,37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</si>
  <si>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</si>
  <si>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</si>
  <si>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</si>
  <si>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689,11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</si>
  <si>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</si>
  <si>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</si>
  <si>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</si>
  <si>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25,81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</si>
  <si>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</si>
  <si>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</si>
  <si>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519,95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</si>
  <si>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</si>
  <si>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</si>
  <si>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</si>
  <si>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62,41</t>
    </r>
  </si>
  <si>
    <r>
      <rPr>
        <sz val="8.5"/>
        <rFont val="Calibri"/>
        <family val="2"/>
      </rPr>
      <t>197,20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</si>
  <si>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</si>
  <si>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</si>
  <si>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</si>
  <si>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142,64</t>
    </r>
  </si>
  <si>
    <r>
      <rPr>
        <sz val="8.5"/>
        <rFont val="Calibri"/>
        <family val="2"/>
      </rPr>
      <t>399,36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</si>
  <si>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</si>
  <si>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</si>
  <si>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</si>
  <si>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221,14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</si>
  <si>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</si>
  <si>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</si>
  <si>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</si>
  <si>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19,16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</si>
  <si>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</si>
  <si>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</si>
  <si>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</si>
  <si>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</si>
  <si>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718,65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</si>
  <si>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</si>
  <si>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</si>
  <si>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</si>
  <si>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1.246,26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</si>
  <si>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</si>
  <si>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</si>
  <si>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</si>
  <si>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261,58</t>
    </r>
  </si>
  <si>
    <r>
      <rPr>
        <sz val="8.5"/>
        <rFont val="Calibri"/>
        <family val="2"/>
      </rPr>
      <t>2.888,85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</si>
  <si>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</si>
  <si>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</si>
  <si>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</si>
  <si>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</si>
  <si>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783,95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</si>
  <si>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</si>
  <si>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</si>
  <si>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</si>
  <si>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</si>
  <si>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</si>
  <si>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</si>
  <si>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</si>
  <si>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</si>
  <si>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</si>
  <si>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</si>
  <si>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</si>
  <si>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</si>
  <si>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</si>
  <si>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</si>
  <si>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</si>
  <si>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</si>
  <si>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</si>
  <si>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</si>
  <si>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</si>
  <si>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</si>
  <si>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</si>
  <si>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</si>
  <si>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26,92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</si>
  <si>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</si>
  <si>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</si>
  <si>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</si>
  <si>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40,66</t>
    </r>
  </si>
  <si>
    <r>
      <rPr>
        <sz val="8.5"/>
        <rFont val="Calibri"/>
        <family val="2"/>
      </rPr>
      <t>388,25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</si>
  <si>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</si>
  <si>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</si>
  <si>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</si>
  <si>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</si>
  <si>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113,88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</si>
  <si>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</si>
  <si>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</si>
  <si>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</si>
  <si>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</si>
  <si>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24,50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</si>
  <si>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</si>
  <si>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</si>
  <si>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</si>
  <si>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</si>
  <si>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</si>
  <si>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</si>
  <si>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</si>
  <si>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</si>
  <si>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</si>
  <si>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107,16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</si>
  <si>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</si>
  <si>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</si>
  <si>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</si>
  <si>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</si>
  <si>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</si>
  <si>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</si>
  <si>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6,82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</si>
  <si>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</si>
  <si>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</si>
  <si>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</si>
  <si>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83,47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</si>
  <si>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</si>
  <si>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</si>
  <si>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2,21</t>
    </r>
  </si>
  <si>
    <r>
      <rPr>
        <sz val="8.5"/>
        <rFont val="Calibri"/>
        <family val="2"/>
      </rPr>
      <t>7,19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</si>
  <si>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</si>
  <si>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</si>
  <si>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</si>
  <si>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0,04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</si>
  <si>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</si>
  <si>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</si>
  <si>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</si>
  <si>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10,27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</si>
  <si>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</si>
  <si>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</si>
  <si>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</si>
  <si>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</si>
  <si>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</si>
  <si>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</si>
  <si>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267,99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</si>
  <si>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</si>
  <si>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</si>
  <si>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</si>
  <si>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229,12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</si>
  <si>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</si>
  <si>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</si>
  <si>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</si>
  <si>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143,00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</si>
  <si>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</si>
  <si>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</si>
  <si>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</si>
  <si>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137,58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</si>
  <si>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</si>
  <si>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</si>
  <si>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</si>
  <si>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</si>
  <si>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11,08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</si>
  <si>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</si>
  <si>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</si>
  <si>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</si>
  <si>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17,49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</si>
  <si>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</si>
  <si>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</si>
  <si>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</si>
  <si>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</si>
  <si>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</si>
  <si>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</si>
  <si>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</si>
  <si>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104,63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</si>
  <si>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</si>
  <si>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</si>
  <si>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</si>
  <si>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</si>
  <si>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</si>
  <si>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</si>
  <si>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</si>
  <si>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</si>
  <si>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</si>
  <si>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675,79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</si>
  <si>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</si>
  <si>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</si>
  <si>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</si>
  <si>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997,61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</si>
  <si>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</si>
  <si>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</si>
  <si>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</si>
  <si>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</si>
  <si>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</si>
  <si>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</si>
  <si>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</si>
  <si>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20,93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</si>
  <si>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</si>
  <si>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</si>
  <si>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</si>
  <si>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</si>
  <si>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140,45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</si>
  <si>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</si>
  <si>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</si>
  <si>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</si>
  <si>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5,28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</si>
  <si>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</si>
  <si>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</si>
  <si>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</si>
  <si>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4,01</t>
    </r>
  </si>
  <si>
    <r>
      <rPr>
        <sz val="8.5"/>
        <rFont val="Calibri"/>
        <family val="2"/>
      </rPr>
      <t>10,59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</si>
  <si>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</si>
  <si>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</si>
  <si>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</si>
  <si>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6,00</t>
    </r>
  </si>
  <si>
    <r>
      <rPr>
        <sz val="8.5"/>
        <rFont val="Calibri"/>
        <family val="2"/>
      </rPr>
      <t>15,88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</si>
  <si>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</si>
  <si>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</si>
  <si>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</si>
  <si>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8,01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</si>
  <si>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</si>
  <si>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</si>
  <si>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</si>
  <si>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12,02</t>
    </r>
  </si>
  <si>
    <r>
      <rPr>
        <sz val="8.5"/>
        <rFont val="Calibri"/>
        <family val="2"/>
      </rPr>
      <t>31,81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</si>
  <si>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</si>
  <si>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</si>
  <si>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</si>
  <si>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23,68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</si>
  <si>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</si>
  <si>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</si>
  <si>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</si>
  <si>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1,69</t>
    </r>
  </si>
  <si>
    <r>
      <rPr>
        <sz val="8.5"/>
        <rFont val="Calibri"/>
        <family val="2"/>
      </rPr>
      <t>42,22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</si>
  <si>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</si>
  <si>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</si>
  <si>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</si>
  <si>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70,27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</si>
  <si>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</si>
  <si>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</si>
  <si>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</si>
  <si>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</si>
  <si>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39,51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</si>
  <si>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</si>
  <si>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</si>
  <si>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</si>
  <si>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</si>
  <si>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</si>
  <si>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</si>
  <si>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</si>
  <si>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</si>
  <si>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</si>
  <si>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10,17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</si>
  <si>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</si>
  <si>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</si>
  <si>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10,40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</si>
  <si>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</si>
  <si>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</si>
  <si>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</si>
  <si>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12,30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</si>
  <si>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</si>
  <si>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</si>
  <si>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</si>
  <si>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13,01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</si>
  <si>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</si>
  <si>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</si>
  <si>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13,50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</si>
  <si>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</si>
  <si>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</si>
  <si>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</si>
  <si>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14,14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</si>
  <si>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</si>
  <si>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</si>
  <si>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14,93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</si>
  <si>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</si>
  <si>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</si>
  <si>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</si>
  <si>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15,93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</si>
  <si>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</si>
  <si>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</si>
  <si>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</si>
  <si>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25,85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</si>
  <si>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</si>
  <si>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</si>
  <si>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</si>
  <si>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28,31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</si>
  <si>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</si>
  <si>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</si>
  <si>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31,87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</si>
  <si>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</si>
  <si>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</si>
  <si>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</si>
  <si>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37,11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</si>
  <si>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</si>
  <si>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</si>
  <si>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</si>
  <si>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</si>
  <si>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</si>
  <si>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</si>
  <si>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42,17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</si>
  <si>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</si>
  <si>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</si>
  <si>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</si>
  <si>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50,96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</si>
  <si>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</si>
  <si>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</si>
  <si>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</si>
  <si>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56,28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</si>
  <si>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</si>
  <si>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</si>
  <si>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</si>
  <si>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72,72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</si>
  <si>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</si>
  <si>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</si>
  <si>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</si>
  <si>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88,45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</si>
  <si>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</si>
  <si>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</si>
  <si>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</si>
  <si>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121,89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</si>
  <si>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</si>
  <si>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</si>
  <si>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</si>
  <si>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</si>
  <si>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170,30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</si>
  <si>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</si>
  <si>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</si>
  <si>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</si>
  <si>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20,90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</si>
  <si>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</si>
  <si>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</si>
  <si>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24,04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</si>
  <si>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</si>
  <si>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</si>
  <si>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</si>
  <si>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</si>
  <si>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61,19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</si>
  <si>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</si>
  <si>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</si>
  <si>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</si>
  <si>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64,33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</si>
  <si>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</si>
  <si>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</si>
  <si>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</si>
  <si>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</si>
  <si>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147,92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</si>
  <si>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</si>
  <si>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</si>
  <si>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</si>
  <si>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125,38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</si>
  <si>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</si>
  <si>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</si>
  <si>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</si>
  <si>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</si>
  <si>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</si>
  <si>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13,70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</si>
  <si>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</si>
  <si>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</si>
  <si>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</si>
  <si>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11,33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</si>
  <si>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</si>
  <si>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</si>
  <si>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</si>
  <si>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40,01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</si>
  <si>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</si>
  <si>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</si>
  <si>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66,35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</si>
  <si>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</si>
  <si>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</si>
  <si>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</si>
  <si>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43,24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</si>
  <si>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</si>
  <si>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</si>
  <si>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</si>
  <si>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70,87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</si>
  <si>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</si>
  <si>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</si>
  <si>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</si>
  <si>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18,98</t>
    </r>
  </si>
  <si>
    <r>
      <rPr>
        <sz val="8.5"/>
        <rFont val="Calibri"/>
        <family val="2"/>
      </rPr>
      <t>48,43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</si>
  <si>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</si>
  <si>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</si>
  <si>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</si>
  <si>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</si>
  <si>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251,04</t>
    </r>
  </si>
  <si>
    <r>
      <rPr>
        <sz val="8.5"/>
        <rFont val="Calibri"/>
        <family val="2"/>
      </rPr>
      <t>655,03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</si>
  <si>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</si>
  <si>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</si>
  <si>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</si>
  <si>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</si>
  <si>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</si>
  <si>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</si>
  <si>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6,12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</si>
  <si>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</si>
  <si>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</si>
  <si>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</si>
  <si>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12,24</t>
    </r>
  </si>
  <si>
    <r>
      <rPr>
        <sz val="8.5"/>
        <rFont val="Calibri"/>
        <family val="2"/>
      </rPr>
      <t>23,51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</si>
  <si>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</si>
  <si>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</si>
  <si>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</si>
  <si>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46,90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</si>
  <si>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</si>
  <si>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</si>
  <si>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</si>
  <si>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</si>
  <si>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</si>
  <si>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</si>
  <si>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7,90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</si>
  <si>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</si>
  <si>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</si>
  <si>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5,03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</si>
  <si>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</si>
  <si>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</si>
  <si>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</si>
  <si>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15,51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</si>
  <si>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</si>
  <si>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</si>
  <si>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</si>
  <si>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</si>
  <si>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24,90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</si>
  <si>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</si>
  <si>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</si>
  <si>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</si>
  <si>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</si>
  <si>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</si>
  <si>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</si>
  <si>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</si>
  <si>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11,53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</si>
  <si>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</si>
  <si>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</si>
  <si>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</si>
  <si>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</si>
  <si>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</si>
  <si>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</si>
  <si>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</si>
  <si>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6,81</t>
    </r>
  </si>
  <si>
    <r>
      <rPr>
        <sz val="8.5"/>
        <rFont val="Calibri"/>
        <family val="2"/>
      </rPr>
      <t>12,96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</si>
  <si>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</si>
  <si>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</si>
  <si>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</si>
  <si>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</si>
  <si>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</si>
  <si>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</si>
  <si>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</si>
  <si>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</si>
  <si>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</si>
  <si>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</si>
  <si>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</si>
  <si>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23,45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</si>
  <si>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</si>
  <si>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</si>
  <si>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16,04</t>
    </r>
  </si>
  <si>
    <r>
      <rPr>
        <sz val="8.5"/>
        <rFont val="Calibri"/>
        <family val="2"/>
      </rPr>
      <t>22,38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</si>
  <si>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</si>
  <si>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</si>
  <si>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8,92</t>
    </r>
  </si>
  <si>
    <r>
      <rPr>
        <sz val="8.5"/>
        <rFont val="Calibri"/>
        <family val="2"/>
      </rPr>
      <t>21,84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</si>
  <si>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</si>
  <si>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</si>
  <si>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</si>
  <si>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15,32</t>
    </r>
  </si>
  <si>
    <r>
      <rPr>
        <sz val="8.5"/>
        <rFont val="Calibri"/>
        <family val="2"/>
      </rPr>
      <t>28,47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</si>
  <si>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</si>
  <si>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</si>
  <si>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</si>
  <si>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11,36</t>
    </r>
  </si>
  <si>
    <r>
      <rPr>
        <sz val="8.5"/>
        <rFont val="Calibri"/>
        <family val="2"/>
      </rPr>
      <t>18,08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</si>
  <si>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</si>
  <si>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</si>
  <si>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</si>
  <si>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41,92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</si>
  <si>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</si>
  <si>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</si>
  <si>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</si>
  <si>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32,53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</si>
  <si>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</si>
  <si>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</si>
  <si>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</si>
  <si>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</si>
  <si>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</si>
  <si>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</si>
  <si>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</si>
  <si>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</si>
  <si>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2,11</t>
    </r>
  </si>
  <si>
    <r>
      <rPr>
        <sz val="8.5"/>
        <rFont val="Calibri"/>
        <family val="2"/>
      </rPr>
      <t>4,46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</si>
  <si>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</si>
  <si>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</si>
  <si>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</si>
  <si>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12,82</t>
    </r>
  </si>
  <si>
    <r>
      <rPr>
        <sz val="8.5"/>
        <rFont val="Calibri"/>
        <family val="2"/>
      </rPr>
      <t>20,66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</si>
  <si>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</si>
  <si>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</si>
  <si>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</si>
  <si>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3,76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</si>
  <si>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</si>
  <si>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</si>
  <si>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</si>
  <si>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</si>
  <si>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18,57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</si>
  <si>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</si>
  <si>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</si>
  <si>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</si>
  <si>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</si>
  <si>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28,53</t>
    </r>
  </si>
  <si>
    <r>
      <rPr>
        <sz val="8.5"/>
        <rFont val="Calibri"/>
        <family val="2"/>
      </rPr>
      <t>37,33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</si>
  <si>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</si>
  <si>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</si>
  <si>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</si>
  <si>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</si>
  <si>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</si>
  <si>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</si>
  <si>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</si>
  <si>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</si>
  <si>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142,41</t>
    </r>
  </si>
  <si>
    <r>
      <rPr>
        <sz val="8.5"/>
        <rFont val="Calibri"/>
        <family val="2"/>
      </rPr>
      <t>213,91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</si>
  <si>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</si>
  <si>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</si>
  <si>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</si>
  <si>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165,00</t>
    </r>
  </si>
  <si>
    <r>
      <rPr>
        <sz val="8.5"/>
        <rFont val="Calibri"/>
        <family val="2"/>
      </rPr>
      <t>474,10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</si>
  <si>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</si>
  <si>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</si>
  <si>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</si>
  <si>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1,16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</si>
  <si>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</si>
  <si>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</si>
  <si>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2,30</t>
    </r>
  </si>
  <si>
    <r>
      <rPr>
        <sz val="8.5"/>
        <rFont val="Calibri"/>
        <family val="2"/>
      </rPr>
      <t>3,09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</si>
  <si>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</si>
  <si>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</si>
  <si>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</si>
  <si>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</si>
  <si>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</si>
  <si>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</si>
  <si>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</si>
  <si>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22,40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</si>
  <si>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</si>
  <si>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</si>
  <si>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</si>
  <si>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23,72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</si>
  <si>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</si>
  <si>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</si>
  <si>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</si>
  <si>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25,89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</si>
  <si>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</si>
  <si>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</si>
  <si>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23,77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</si>
  <si>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</si>
  <si>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</si>
  <si>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</si>
  <si>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32,10</t>
    </r>
  </si>
  <si>
    <r>
      <rPr>
        <sz val="8.5"/>
        <rFont val="Calibri"/>
        <family val="2"/>
      </rPr>
      <t>81,88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</si>
  <si>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</si>
  <si>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</si>
  <si>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</si>
  <si>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29,80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</si>
  <si>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</si>
  <si>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</si>
  <si>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</si>
  <si>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21,39</t>
    </r>
  </si>
  <si>
    <r>
      <rPr>
        <sz val="8.5"/>
        <rFont val="Calibri"/>
        <family val="2"/>
      </rPr>
      <t>32,78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</si>
  <si>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</si>
  <si>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</si>
  <si>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</si>
  <si>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</si>
  <si>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</si>
  <si>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</si>
  <si>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</si>
  <si>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</si>
  <si>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</si>
  <si>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</si>
  <si>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34,80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</si>
  <si>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</si>
  <si>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</si>
  <si>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</si>
  <si>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35,13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</si>
  <si>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</si>
  <si>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</si>
  <si>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</si>
  <si>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</si>
  <si>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</si>
  <si>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155,33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</si>
  <si>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</si>
  <si>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</si>
  <si>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</si>
  <si>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</si>
  <si>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</si>
  <si>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2,45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</si>
  <si>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</si>
  <si>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</si>
  <si>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3,67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</si>
  <si>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</si>
  <si>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</si>
  <si>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</si>
  <si>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</si>
  <si>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</si>
  <si>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15,09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</si>
  <si>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</si>
  <si>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</si>
  <si>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38,60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</si>
  <si>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</si>
  <si>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</si>
  <si>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</si>
  <si>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</si>
  <si>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</si>
  <si>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</si>
  <si>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</si>
  <si>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</si>
  <si>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</si>
  <si>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</si>
  <si>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</si>
  <si>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</si>
  <si>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2,68</t>
    </r>
  </si>
  <si>
    <r>
      <rPr>
        <sz val="8.5"/>
        <rFont val="Calibri"/>
        <family val="2"/>
      </rPr>
      <t>39,26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</si>
  <si>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</si>
  <si>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</si>
  <si>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</si>
  <si>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29,28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</si>
  <si>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</si>
  <si>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</si>
  <si>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</si>
  <si>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29,05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</si>
  <si>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</si>
  <si>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</si>
  <si>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</si>
  <si>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36,92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</si>
  <si>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</si>
  <si>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</si>
  <si>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</si>
  <si>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</si>
  <si>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85,57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</si>
  <si>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</si>
  <si>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</si>
  <si>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</si>
  <si>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92,76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</si>
  <si>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</si>
  <si>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</si>
  <si>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</si>
  <si>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108,48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</si>
  <si>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</si>
  <si>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</si>
  <si>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</si>
  <si>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2,63</t>
    </r>
  </si>
  <si>
    <r>
      <rPr>
        <sz val="8.5"/>
        <rFont val="Calibri"/>
        <family val="2"/>
      </rPr>
      <t>166,66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</si>
  <si>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</si>
  <si>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</si>
  <si>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</si>
  <si>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87,30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</si>
  <si>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</si>
  <si>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</si>
  <si>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</si>
  <si>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117,10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</si>
  <si>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</si>
  <si>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</si>
  <si>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</si>
  <si>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249,75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</si>
  <si>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</si>
  <si>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</si>
  <si>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</si>
  <si>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66,01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</si>
  <si>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</si>
  <si>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</si>
  <si>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</si>
  <si>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</si>
  <si>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50,16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</si>
  <si>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</si>
  <si>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</si>
  <si>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</si>
  <si>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59,03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</si>
  <si>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</si>
  <si>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</si>
  <si>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</si>
  <si>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64,19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</si>
  <si>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</si>
  <si>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</si>
  <si>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</si>
  <si>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37,66</t>
    </r>
  </si>
  <si>
    <r>
      <rPr>
        <sz val="8.5"/>
        <rFont val="Calibri"/>
        <family val="2"/>
      </rPr>
      <t>198,99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</si>
  <si>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</si>
  <si>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</si>
  <si>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</si>
  <si>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</si>
  <si>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</si>
  <si>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</si>
  <si>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</si>
  <si>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</si>
  <si>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</si>
  <si>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</si>
  <si>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</si>
  <si>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</si>
  <si>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</si>
  <si>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</si>
  <si>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</si>
  <si>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</si>
  <si>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</si>
  <si>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</si>
  <si>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424,38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</si>
  <si>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</si>
  <si>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</si>
  <si>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</si>
  <si>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</si>
  <si>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</si>
  <si>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</si>
  <si>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72,29</t>
    </r>
  </si>
  <si>
    <r>
      <rPr>
        <sz val="8.5"/>
        <rFont val="Calibri"/>
        <family val="2"/>
      </rPr>
      <t>1.848,44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</si>
  <si>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</si>
  <si>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</si>
  <si>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</si>
  <si>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1.337,69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</si>
  <si>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</si>
  <si>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</si>
  <si>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</si>
  <si>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495,04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</si>
  <si>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</si>
  <si>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</si>
  <si>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</si>
  <si>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673,12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</si>
  <si>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</si>
  <si>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</si>
  <si>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</si>
  <si>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58,25</t>
    </r>
  </si>
  <si>
    <r>
      <rPr>
        <sz val="8.5"/>
        <rFont val="Calibri"/>
        <family val="2"/>
      </rPr>
      <t>1.842,67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</si>
  <si>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</si>
  <si>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</si>
  <si>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</si>
  <si>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72,14</t>
    </r>
  </si>
  <si>
    <r>
      <rPr>
        <sz val="8.5"/>
        <rFont val="Calibri"/>
        <family val="2"/>
      </rPr>
      <t>143,73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</si>
  <si>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</si>
  <si>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</si>
  <si>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</si>
  <si>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37,71</t>
    </r>
  </si>
  <si>
    <r>
      <rPr>
        <sz val="8.5"/>
        <rFont val="Calibri"/>
        <family val="2"/>
      </rPr>
      <t>165,40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</si>
  <si>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</si>
  <si>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</si>
  <si>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</si>
  <si>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</si>
  <si>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115,16</t>
    </r>
  </si>
  <si>
    <r>
      <rPr>
        <sz val="8.5"/>
        <rFont val="Calibri"/>
        <family val="2"/>
      </rPr>
      <t>236,35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</si>
  <si>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</si>
  <si>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</si>
  <si>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</si>
  <si>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143,20</t>
    </r>
  </si>
  <si>
    <r>
      <rPr>
        <sz val="8.5"/>
        <rFont val="Calibri"/>
        <family val="2"/>
      </rPr>
      <t>638,07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</si>
  <si>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</si>
  <si>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</si>
  <si>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</si>
  <si>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258,36</t>
    </r>
  </si>
  <si>
    <r>
      <rPr>
        <sz val="8.5"/>
        <rFont val="Calibri"/>
        <family val="2"/>
      </rPr>
      <t>1.746,44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</si>
  <si>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</si>
  <si>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</si>
  <si>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</si>
  <si>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692,96</t>
    </r>
  </si>
  <si>
    <r>
      <rPr>
        <sz val="8.5"/>
        <rFont val="Calibri"/>
        <family val="2"/>
      </rPr>
      <t>2.761,03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</si>
  <si>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</si>
  <si>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</si>
  <si>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</si>
  <si>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1.385,92</t>
    </r>
  </si>
  <si>
    <r>
      <rPr>
        <sz val="8.5"/>
        <rFont val="Calibri"/>
        <family val="2"/>
      </rPr>
      <t>5.416,84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</si>
  <si>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</si>
  <si>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</si>
  <si>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</si>
  <si>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1.614,24</t>
    </r>
  </si>
  <si>
    <r>
      <rPr>
        <sz val="8.5"/>
        <rFont val="Calibri"/>
        <family val="2"/>
      </rPr>
      <t>7.550,33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</si>
  <si>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</si>
  <si>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</si>
  <si>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</si>
  <si>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</si>
  <si>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</si>
  <si>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</si>
  <si>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</si>
  <si>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</si>
  <si>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7,96</t>
    </r>
  </si>
  <si>
    <r>
      <rPr>
        <sz val="8.5"/>
        <rFont val="Calibri"/>
        <family val="2"/>
      </rPr>
      <t>81,18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</si>
  <si>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</si>
  <si>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</si>
  <si>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</si>
  <si>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</si>
  <si>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</si>
  <si>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12,06</t>
    </r>
  </si>
  <si>
    <r>
      <rPr>
        <sz val="8.5"/>
        <rFont val="Calibri"/>
        <family val="2"/>
      </rPr>
      <t>14,24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</si>
  <si>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</si>
  <si>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</si>
  <si>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</si>
  <si>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16,16</t>
    </r>
  </si>
  <si>
    <r>
      <rPr>
        <sz val="8.5"/>
        <rFont val="Calibri"/>
        <family val="2"/>
      </rPr>
      <t>18,40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</si>
  <si>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</si>
  <si>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</si>
  <si>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</si>
  <si>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131,61</t>
    </r>
  </si>
  <si>
    <r>
      <rPr>
        <sz val="8.5"/>
        <rFont val="Calibri"/>
        <family val="2"/>
      </rPr>
      <t>675,15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</si>
  <si>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</si>
  <si>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</si>
  <si>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</si>
  <si>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795,24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</si>
  <si>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</si>
  <si>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</si>
  <si>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</si>
  <si>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</si>
  <si>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51,80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</si>
  <si>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</si>
  <si>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</si>
  <si>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</si>
  <si>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115,77</t>
    </r>
  </si>
  <si>
    <r>
      <rPr>
        <sz val="8.5"/>
        <rFont val="Calibri"/>
        <family val="2"/>
      </rPr>
      <t>1.333,74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</si>
  <si>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</si>
  <si>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</si>
  <si>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</si>
  <si>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1.458,37</t>
    </r>
  </si>
  <si>
    <r>
      <rPr>
        <sz val="8.5"/>
        <rFont val="Calibri"/>
        <family val="2"/>
      </rPr>
      <t>3.537,70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</si>
  <si>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</si>
  <si>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</si>
  <si>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</si>
  <si>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1.278,48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</si>
  <si>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</si>
  <si>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</si>
  <si>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</si>
  <si>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23,85</t>
    </r>
  </si>
  <si>
    <r>
      <rPr>
        <sz val="8.5"/>
        <rFont val="Calibri"/>
        <family val="2"/>
      </rPr>
      <t>138,01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</si>
  <si>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</si>
  <si>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</si>
  <si>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</si>
  <si>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</si>
  <si>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</si>
  <si>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3.414,52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</si>
  <si>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</si>
  <si>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</si>
  <si>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</si>
  <si>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</si>
  <si>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69,82</t>
    </r>
  </si>
  <si>
    <r>
      <rPr>
        <sz val="8.5"/>
        <rFont val="Calibri"/>
        <family val="2"/>
      </rPr>
      <t>209,20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</si>
  <si>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</si>
  <si>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</si>
  <si>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</si>
  <si>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428,80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</si>
  <si>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</si>
  <si>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</si>
  <si>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</si>
  <si>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43,52</t>
    </r>
  </si>
  <si>
    <r>
      <rPr>
        <sz val="8.5"/>
        <rFont val="Calibri"/>
        <family val="2"/>
      </rPr>
      <t>199,61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</si>
  <si>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</si>
  <si>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</si>
  <si>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</si>
  <si>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486,99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</si>
  <si>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</si>
  <si>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</si>
  <si>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</si>
  <si>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784,99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</si>
  <si>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</si>
  <si>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</si>
  <si>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</si>
  <si>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</si>
  <si>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154,37</t>
    </r>
  </si>
  <si>
    <r>
      <rPr>
        <sz val="8.5"/>
        <rFont val="Calibri"/>
        <family val="2"/>
      </rPr>
      <t>4.287,81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</si>
  <si>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</si>
  <si>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</si>
  <si>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</si>
  <si>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1.456,87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</si>
  <si>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</si>
  <si>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</si>
  <si>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</si>
  <si>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1.063,11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</si>
  <si>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</si>
  <si>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</si>
  <si>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</si>
  <si>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1.309,87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</si>
  <si>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</si>
  <si>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</si>
  <si>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</si>
  <si>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</si>
  <si>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245,49</t>
    </r>
  </si>
  <si>
    <r>
      <rPr>
        <sz val="8.5"/>
        <rFont val="Calibri"/>
        <family val="2"/>
      </rPr>
      <t>4.618,78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</si>
  <si>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</si>
  <si>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</si>
  <si>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</si>
  <si>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6.582,22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</si>
  <si>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</si>
  <si>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</si>
  <si>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</si>
  <si>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36,26</t>
    </r>
  </si>
  <si>
    <r>
      <rPr>
        <sz val="8.5"/>
        <rFont val="Calibri"/>
        <family val="2"/>
      </rPr>
      <t>2.125,24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</si>
  <si>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</si>
  <si>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</si>
  <si>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</si>
  <si>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1.470,80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</si>
  <si>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</si>
  <si>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</si>
  <si>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</si>
  <si>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</si>
  <si>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</si>
  <si>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</si>
  <si>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</si>
  <si>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24,12</t>
    </r>
  </si>
  <si>
    <r>
      <rPr>
        <sz val="8.5"/>
        <rFont val="Calibri"/>
        <family val="2"/>
      </rPr>
      <t>997,34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</si>
  <si>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</si>
  <si>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</si>
  <si>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</si>
  <si>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</si>
  <si>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</si>
  <si>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193,60</t>
    </r>
  </si>
  <si>
    <r>
      <rPr>
        <sz val="8.5"/>
        <rFont val="Calibri"/>
        <family val="2"/>
      </rPr>
      <t>125.423,24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</si>
  <si>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</si>
  <si>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</si>
  <si>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</si>
  <si>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99.900,38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</si>
  <si>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</si>
  <si>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</si>
  <si>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</si>
  <si>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387,20</t>
    </r>
  </si>
  <si>
    <r>
      <rPr>
        <sz val="8.5"/>
        <rFont val="Calibri"/>
        <family val="2"/>
      </rPr>
      <t>106.624,29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</si>
  <si>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</si>
  <si>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</si>
  <si>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</si>
  <si>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</si>
  <si>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125,84</t>
    </r>
  </si>
  <si>
    <r>
      <rPr>
        <sz val="8.5"/>
        <rFont val="Calibri"/>
        <family val="2"/>
      </rPr>
      <t>282,33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</si>
  <si>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</si>
  <si>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</si>
  <si>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</si>
  <si>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412,68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</si>
  <si>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</si>
  <si>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</si>
  <si>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</si>
  <si>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1.048,74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</si>
  <si>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</si>
  <si>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</si>
  <si>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</si>
  <si>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2.318,58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</si>
  <si>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</si>
  <si>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</si>
  <si>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</si>
  <si>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1.732,74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</si>
  <si>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</si>
  <si>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</si>
  <si>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</si>
  <si>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663,47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</si>
  <si>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</si>
  <si>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</si>
  <si>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</si>
  <si>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151,30</t>
    </r>
  </si>
  <si>
    <r>
      <rPr>
        <sz val="8.5"/>
        <rFont val="Calibri"/>
        <family val="2"/>
      </rPr>
      <t>2.792,73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</si>
  <si>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</si>
  <si>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</si>
  <si>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</si>
  <si>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966,20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</si>
  <si>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</si>
  <si>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</si>
  <si>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</si>
  <si>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176,64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</si>
  <si>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</si>
  <si>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</si>
  <si>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</si>
  <si>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324,45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</si>
  <si>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</si>
  <si>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</si>
  <si>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</si>
  <si>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806,40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</si>
  <si>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</si>
  <si>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</si>
  <si>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</si>
  <si>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31,13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</si>
  <si>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</si>
  <si>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</si>
  <si>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</si>
  <si>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41,55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</si>
  <si>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</si>
  <si>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</si>
  <si>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</si>
  <si>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65,80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</si>
  <si>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</si>
  <si>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</si>
  <si>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</si>
  <si>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87,37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</si>
  <si>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</si>
  <si>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</si>
  <si>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</si>
  <si>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</si>
  <si>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34,82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</si>
  <si>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</si>
  <si>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</si>
  <si>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</si>
  <si>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27,61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</si>
  <si>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</si>
  <si>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</si>
  <si>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</si>
  <si>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76,19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</si>
  <si>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</si>
  <si>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</si>
  <si>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</si>
  <si>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74,55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</si>
  <si>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</si>
  <si>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</si>
  <si>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</si>
  <si>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107,92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</si>
  <si>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</si>
  <si>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</si>
  <si>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</si>
  <si>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162,61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</si>
  <si>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</si>
  <si>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</si>
  <si>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</si>
  <si>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</si>
  <si>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494,39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</si>
  <si>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</si>
  <si>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</si>
  <si>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</si>
  <si>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442,98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</si>
  <si>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</si>
  <si>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</si>
  <si>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</si>
  <si>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</si>
  <si>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16,97</t>
    </r>
  </si>
  <si>
    <r>
      <rPr>
        <sz val="8.5"/>
        <rFont val="Calibri"/>
        <family val="2"/>
      </rPr>
      <t>196,51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</si>
  <si>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</si>
  <si>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</si>
  <si>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</si>
  <si>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</si>
  <si>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</si>
  <si>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</si>
  <si>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234,46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</si>
  <si>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</si>
  <si>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</si>
  <si>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</si>
  <si>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190,20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</si>
  <si>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</si>
  <si>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</si>
  <si>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</si>
  <si>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</si>
  <si>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1.402,52</t>
    </r>
  </si>
  <si>
    <r>
      <rPr>
        <sz val="8.5"/>
        <rFont val="Calibri"/>
        <family val="2"/>
      </rPr>
      <t>164.350,65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</si>
  <si>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</si>
  <si>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</si>
  <si>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</si>
  <si>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262.377,36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</si>
  <si>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</si>
  <si>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</si>
  <si>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</si>
  <si>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81.899,93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</si>
  <si>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</si>
  <si>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</si>
  <si>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</si>
  <si>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115.531,32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</si>
  <si>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</si>
  <si>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</si>
  <si>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</si>
  <si>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749,30</t>
    </r>
  </si>
  <si>
    <r>
      <rPr>
        <sz val="8.5"/>
        <rFont val="Calibri"/>
        <family val="2"/>
      </rPr>
      <t>90.565,21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</si>
  <si>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</si>
  <si>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</si>
  <si>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</si>
  <si>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156.155,55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</si>
  <si>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</si>
  <si>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</si>
  <si>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</si>
  <si>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1.552,38</t>
    </r>
  </si>
  <si>
    <r>
      <rPr>
        <sz val="8.5"/>
        <rFont val="Calibri"/>
        <family val="2"/>
      </rPr>
      <t>312.771,88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</si>
  <si>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</si>
  <si>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</si>
  <si>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</si>
  <si>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129.837,52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</si>
  <si>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</si>
  <si>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</si>
  <si>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</si>
  <si>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1.549,52</t>
    </r>
  </si>
  <si>
    <r>
      <rPr>
        <sz val="8.5"/>
        <rFont val="Calibri"/>
        <family val="2"/>
      </rPr>
      <t>320.365,77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</si>
  <si>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</si>
  <si>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</si>
  <si>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</si>
  <si>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251.811,07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</si>
  <si>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</si>
  <si>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</si>
  <si>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</si>
  <si>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</si>
  <si>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23.659,74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</si>
  <si>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</si>
  <si>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</si>
  <si>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</si>
  <si>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17.399,57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</si>
  <si>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</si>
  <si>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</si>
  <si>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</si>
  <si>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1.198,88</t>
    </r>
  </si>
  <si>
    <r>
      <rPr>
        <sz val="8.5"/>
        <rFont val="Calibri"/>
        <family val="2"/>
      </rPr>
      <t>46.910,64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</si>
  <si>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</si>
  <si>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</si>
  <si>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</si>
  <si>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91.631,88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</si>
  <si>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</si>
  <si>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</si>
  <si>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</si>
  <si>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299,72</t>
    </r>
  </si>
  <si>
    <r>
      <rPr>
        <sz val="8.5"/>
        <rFont val="Calibri"/>
        <family val="2"/>
      </rPr>
      <t>4.182,98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</si>
  <si>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</si>
  <si>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</si>
  <si>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</si>
  <si>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4.584,75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</si>
  <si>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</si>
  <si>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</si>
  <si>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</si>
  <si>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14.870,11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</si>
  <si>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</si>
  <si>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</si>
  <si>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</si>
  <si>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26.326,98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</si>
  <si>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</si>
  <si>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</si>
  <si>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</si>
  <si>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13.880,07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</si>
  <si>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</si>
  <si>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</si>
  <si>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</si>
  <si>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70.394,28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</si>
  <si>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</si>
  <si>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</si>
  <si>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</si>
  <si>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14.307,22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</si>
  <si>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</si>
  <si>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</si>
  <si>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</si>
  <si>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47.061,87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</si>
  <si>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</si>
  <si>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</si>
  <si>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</si>
  <si>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59.885,52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</si>
  <si>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</si>
  <si>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</si>
  <si>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</si>
  <si>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92.352,55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</si>
  <si>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</si>
  <si>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</si>
  <si>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</si>
  <si>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55.022,00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</si>
  <si>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</si>
  <si>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</si>
  <si>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</si>
  <si>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21.226,09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</si>
  <si>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</si>
  <si>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</si>
  <si>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</si>
  <si>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95.209,14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</si>
  <si>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</si>
  <si>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</si>
  <si>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</si>
  <si>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26.413,43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</si>
  <si>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</si>
  <si>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</si>
  <si>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</si>
  <si>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32.211,10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</si>
  <si>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</si>
  <si>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</si>
  <si>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</si>
  <si>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</si>
  <si>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74,30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</si>
  <si>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</si>
  <si>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</si>
  <si>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</si>
  <si>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56,31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</si>
  <si>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</si>
  <si>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</si>
  <si>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</si>
  <si>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48,04</t>
    </r>
  </si>
  <si>
    <r>
      <rPr>
        <sz val="8.5"/>
        <rFont val="Calibri"/>
        <family val="2"/>
      </rPr>
      <t>1.218,17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</si>
  <si>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</si>
  <si>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</si>
  <si>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</si>
  <si>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28,72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</si>
  <si>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</si>
  <si>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</si>
  <si>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</si>
  <si>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</si>
  <si>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</si>
  <si>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26,86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</si>
  <si>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</si>
  <si>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</si>
  <si>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</si>
  <si>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525,69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</si>
  <si>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</si>
  <si>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</si>
  <si>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</si>
  <si>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408,95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</si>
  <si>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</si>
  <si>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</si>
  <si>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</si>
  <si>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313,10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</si>
  <si>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</si>
  <si>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</si>
  <si>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</si>
  <si>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323,57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</si>
  <si>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</si>
  <si>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</si>
  <si>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</si>
  <si>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</si>
  <si>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570,62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</si>
  <si>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</si>
  <si>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</si>
  <si>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</si>
  <si>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57,42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</si>
  <si>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</si>
  <si>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</si>
  <si>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</si>
  <si>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428,87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</si>
  <si>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</si>
  <si>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</si>
  <si>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203,64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</si>
  <si>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</si>
  <si>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</si>
  <si>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</si>
  <si>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</si>
  <si>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</si>
  <si>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0,87</t>
    </r>
  </si>
  <si>
    <r>
      <rPr>
        <sz val="8.5"/>
        <rFont val="Calibri"/>
        <family val="2"/>
      </rPr>
      <t>16,17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</si>
  <si>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</si>
  <si>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</si>
  <si>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</si>
  <si>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527,01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</si>
  <si>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</si>
  <si>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</si>
  <si>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</si>
  <si>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655,26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</si>
  <si>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</si>
  <si>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</si>
  <si>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</si>
  <si>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</si>
  <si>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</si>
  <si>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</si>
  <si>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</si>
  <si>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64,34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</si>
  <si>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</si>
  <si>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</si>
  <si>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</si>
  <si>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59,24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</si>
  <si>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</si>
  <si>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</si>
  <si>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</si>
  <si>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221,04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</si>
  <si>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</si>
  <si>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</si>
  <si>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</si>
  <si>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304,03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</si>
  <si>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</si>
  <si>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</si>
  <si>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</si>
  <si>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590,98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</si>
  <si>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</si>
  <si>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</si>
  <si>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</si>
  <si>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2.221,92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</si>
  <si>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</si>
  <si>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</si>
  <si>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</si>
  <si>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3.319,86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</si>
  <si>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</si>
  <si>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</si>
  <si>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</si>
  <si>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4.285,15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</si>
  <si>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</si>
  <si>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</si>
  <si>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</si>
  <si>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</si>
  <si>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</si>
  <si>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62,12</t>
    </r>
  </si>
  <si>
    <r>
      <rPr>
        <sz val="8.5"/>
        <rFont val="Calibri"/>
        <family val="2"/>
      </rPr>
      <t>101,71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</si>
  <si>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</si>
  <si>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</si>
  <si>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</si>
  <si>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86,75</t>
    </r>
  </si>
  <si>
    <r>
      <rPr>
        <sz val="8.5"/>
        <rFont val="Calibri"/>
        <family val="2"/>
      </rPr>
      <t>167,88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</si>
  <si>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</si>
  <si>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</si>
  <si>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</si>
  <si>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111,37</t>
    </r>
  </si>
  <si>
    <r>
      <rPr>
        <sz val="8.5"/>
        <rFont val="Calibri"/>
        <family val="2"/>
      </rPr>
      <t>255,23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</si>
  <si>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</si>
  <si>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</si>
  <si>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</si>
  <si>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138,19</t>
    </r>
  </si>
  <si>
    <r>
      <rPr>
        <sz val="8.5"/>
        <rFont val="Calibri"/>
        <family val="2"/>
      </rPr>
      <t>485,75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</si>
  <si>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</si>
  <si>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</si>
  <si>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</si>
  <si>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185,26</t>
    </r>
  </si>
  <si>
    <r>
      <rPr>
        <sz val="8.5"/>
        <rFont val="Calibri"/>
        <family val="2"/>
      </rPr>
      <t>879,38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</si>
  <si>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</si>
  <si>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</si>
  <si>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</si>
  <si>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</si>
  <si>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121,63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</si>
  <si>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</si>
  <si>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</si>
  <si>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</si>
  <si>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225,73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</si>
  <si>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</si>
  <si>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</si>
  <si>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</si>
  <si>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90,98</t>
    </r>
  </si>
  <si>
    <r>
      <rPr>
        <sz val="8.5"/>
        <rFont val="Calibri"/>
        <family val="2"/>
      </rPr>
      <t>309,33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</si>
  <si>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</si>
  <si>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</si>
  <si>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</si>
  <si>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460,08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</si>
  <si>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</si>
  <si>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</si>
  <si>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</si>
  <si>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</si>
  <si>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108,06</t>
    </r>
  </si>
  <si>
    <r>
      <rPr>
        <sz val="8.5"/>
        <rFont val="Calibri"/>
        <family val="2"/>
      </rPr>
      <t>541,37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</si>
  <si>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</si>
  <si>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</si>
  <si>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</si>
  <si>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585,22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</si>
  <si>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</si>
  <si>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</si>
  <si>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</si>
  <si>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135,08</t>
    </r>
  </si>
  <si>
    <r>
      <rPr>
        <sz val="8.5"/>
        <rFont val="Calibri"/>
        <family val="2"/>
      </rPr>
      <t>685,81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</si>
  <si>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</si>
  <si>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</si>
  <si>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</si>
  <si>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752,85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</si>
  <si>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</si>
  <si>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</si>
  <si>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</si>
  <si>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162,09</t>
    </r>
  </si>
  <si>
    <r>
      <rPr>
        <sz val="8.5"/>
        <rFont val="Calibri"/>
        <family val="2"/>
      </rPr>
      <t>1.150,76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</si>
  <si>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</si>
  <si>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</si>
  <si>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</si>
  <si>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1.458,63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</si>
  <si>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</si>
  <si>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</si>
  <si>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</si>
  <si>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</si>
  <si>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81,05</t>
    </r>
  </si>
  <si>
    <r>
      <rPr>
        <sz val="8.5"/>
        <rFont val="Calibri"/>
        <family val="2"/>
      </rPr>
      <t>597,81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</si>
  <si>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</si>
  <si>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</si>
  <si>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</si>
  <si>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685,75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</si>
  <si>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</si>
  <si>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</si>
  <si>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</si>
  <si>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804,56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</si>
  <si>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</si>
  <si>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</si>
  <si>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</si>
  <si>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917,78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</si>
  <si>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</si>
  <si>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</si>
  <si>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</si>
  <si>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1.190,82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</si>
  <si>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</si>
  <si>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</si>
  <si>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</si>
  <si>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1.638,88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</si>
  <si>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</si>
  <si>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</si>
  <si>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</si>
  <si>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</si>
  <si>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96,80</t>
    </r>
  </si>
  <si>
    <r>
      <rPr>
        <sz val="8.5"/>
        <rFont val="Calibri"/>
        <family val="2"/>
      </rPr>
      <t>2.404,59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</si>
  <si>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</si>
  <si>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</si>
  <si>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</si>
  <si>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</si>
  <si>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117,28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</si>
  <si>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</si>
  <si>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</si>
  <si>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</si>
  <si>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</si>
  <si>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37,72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</si>
  <si>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</si>
  <si>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</si>
  <si>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58,92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</si>
  <si>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</si>
  <si>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</si>
  <si>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</si>
  <si>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83,34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</si>
  <si>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</si>
  <si>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</si>
  <si>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</si>
  <si>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166,05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</si>
  <si>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</si>
  <si>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</si>
  <si>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</si>
  <si>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239,91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</si>
  <si>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</si>
  <si>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</si>
  <si>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</si>
  <si>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43,66</t>
    </r>
  </si>
  <si>
    <r>
      <rPr>
        <sz val="8.5"/>
        <rFont val="Calibri"/>
        <family val="2"/>
      </rPr>
      <t>859,73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</si>
  <si>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</si>
  <si>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</si>
  <si>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</si>
  <si>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343,51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</si>
  <si>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</si>
  <si>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</si>
  <si>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</si>
  <si>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</si>
  <si>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28,33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</si>
  <si>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</si>
  <si>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</si>
  <si>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</si>
  <si>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40,19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</si>
  <si>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</si>
  <si>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</si>
  <si>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</si>
  <si>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77,28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</si>
  <si>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</si>
  <si>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</si>
  <si>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</si>
  <si>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110,26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</si>
  <si>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</si>
  <si>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</si>
  <si>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</si>
  <si>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153,84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</si>
  <si>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</si>
  <si>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</si>
  <si>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</si>
  <si>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314,42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</si>
  <si>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</si>
  <si>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</si>
  <si>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</si>
  <si>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13,56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</si>
  <si>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</si>
  <si>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</si>
  <si>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</si>
  <si>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14,73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</si>
  <si>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</si>
  <si>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</si>
  <si>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</si>
  <si>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35,64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</si>
  <si>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</si>
  <si>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</si>
  <si>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</si>
  <si>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</si>
  <si>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227,66</t>
    </r>
  </si>
  <si>
    <r>
      <rPr>
        <sz val="8.5"/>
        <rFont val="Calibri"/>
        <family val="2"/>
      </rPr>
      <t>17.603,22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</si>
  <si>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</si>
  <si>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</si>
  <si>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</si>
  <si>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28.578,47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</si>
  <si>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</si>
  <si>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</si>
  <si>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</si>
  <si>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300,99</t>
    </r>
  </si>
  <si>
    <r>
      <rPr>
        <sz val="8.5"/>
        <rFont val="Calibri"/>
        <family val="2"/>
      </rPr>
      <t>31.403,77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</si>
  <si>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</si>
  <si>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</si>
  <si>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</si>
  <si>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63.402,28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</si>
  <si>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</si>
  <si>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</si>
  <si>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</si>
  <si>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111.560,28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</si>
  <si>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</si>
  <si>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</si>
  <si>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28,61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</si>
  <si>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</si>
  <si>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</si>
  <si>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</si>
  <si>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38,07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</si>
  <si>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</si>
  <si>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</si>
  <si>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</si>
  <si>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114,08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</si>
  <si>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</si>
  <si>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</si>
  <si>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</si>
  <si>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154,81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</si>
  <si>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</si>
  <si>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</si>
  <si>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</si>
  <si>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</si>
  <si>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138,52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</si>
  <si>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</si>
  <si>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</si>
  <si>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</si>
  <si>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154,56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</si>
  <si>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</si>
  <si>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</si>
  <si>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</si>
  <si>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449,02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</si>
  <si>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</si>
  <si>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</si>
  <si>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</si>
  <si>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667,03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</si>
  <si>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</si>
  <si>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</si>
  <si>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</si>
  <si>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2.033,20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</si>
  <si>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</si>
  <si>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</si>
  <si>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</si>
  <si>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2.710,40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</si>
  <si>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</si>
  <si>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</si>
  <si>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</si>
  <si>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6.765,98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</si>
  <si>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</si>
  <si>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</si>
  <si>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</si>
  <si>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9.781,82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</si>
  <si>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</si>
  <si>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</si>
  <si>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</si>
  <si>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11.208,05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</si>
  <si>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</si>
  <si>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</si>
  <si>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</si>
  <si>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15.202,97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</si>
  <si>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</si>
  <si>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</si>
  <si>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</si>
  <si>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24.071,79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</si>
  <si>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</si>
  <si>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</si>
  <si>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</si>
  <si>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18,29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</si>
  <si>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</si>
  <si>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</si>
  <si>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</si>
  <si>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21,23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</si>
  <si>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</si>
  <si>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</si>
  <si>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</si>
  <si>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49,30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</si>
  <si>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</si>
  <si>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</si>
  <si>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</si>
  <si>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52,80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</si>
  <si>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</si>
  <si>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</si>
  <si>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55,36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</si>
  <si>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</si>
  <si>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</si>
  <si>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</si>
  <si>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148,74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</si>
  <si>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</si>
  <si>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</si>
  <si>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</si>
  <si>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67,45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</si>
  <si>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</si>
  <si>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</si>
  <si>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70,45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</si>
  <si>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</si>
  <si>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</si>
  <si>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</si>
  <si>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77,44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</si>
  <si>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</si>
  <si>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</si>
  <si>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</si>
  <si>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1.452,46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</si>
  <si>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</si>
  <si>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</si>
  <si>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</si>
  <si>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34.185,34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</si>
  <si>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</si>
  <si>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</si>
  <si>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</si>
  <si>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51.833,08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</si>
  <si>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</si>
  <si>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</si>
  <si>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</si>
  <si>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350.613,20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</si>
  <si>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</si>
  <si>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</si>
  <si>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</si>
  <si>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</si>
  <si>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2.735,08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</si>
  <si>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</si>
  <si>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</si>
  <si>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</si>
  <si>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29,12</t>
    </r>
  </si>
  <si>
    <r>
      <rPr>
        <sz val="8.5"/>
        <rFont val="Calibri"/>
        <family val="2"/>
      </rPr>
      <t>1.556,82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</si>
  <si>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</si>
  <si>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</si>
  <si>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</si>
  <si>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1.353,84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</si>
  <si>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</si>
  <si>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</si>
  <si>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</si>
  <si>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1.894,17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</si>
  <si>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</si>
  <si>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</si>
  <si>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</si>
  <si>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2.061,96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</si>
  <si>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</si>
  <si>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</si>
  <si>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</si>
  <si>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4.310,25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</si>
  <si>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</si>
  <si>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</si>
  <si>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</si>
  <si>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8.458,99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</si>
  <si>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</si>
  <si>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</si>
  <si>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</si>
  <si>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1.630,89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</si>
  <si>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</si>
  <si>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</si>
  <si>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</si>
  <si>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1.727,81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</si>
  <si>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</si>
  <si>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</si>
  <si>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</si>
  <si>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3.383,15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</si>
  <si>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</si>
  <si>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</si>
  <si>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</si>
  <si>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3.936,22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</si>
  <si>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</si>
  <si>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</si>
  <si>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</si>
  <si>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8.175,37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</si>
  <si>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</si>
  <si>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</si>
  <si>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</si>
  <si>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341,01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</si>
  <si>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</si>
  <si>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</si>
  <si>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</si>
  <si>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544,65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</si>
  <si>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</si>
  <si>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</si>
  <si>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</si>
  <si>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820,61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</si>
  <si>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</si>
  <si>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</si>
  <si>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</si>
  <si>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1.640,49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</si>
  <si>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</si>
  <si>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</si>
  <si>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</si>
  <si>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4.946,17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</si>
  <si>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</si>
  <si>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</si>
  <si>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</si>
  <si>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6.690,81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</si>
  <si>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</si>
  <si>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</si>
  <si>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</si>
  <si>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</si>
  <si>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10.354,01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</si>
  <si>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</si>
  <si>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</si>
  <si>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</si>
  <si>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</si>
  <si>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9.094,10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</si>
  <si>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</si>
  <si>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</si>
  <si>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</si>
  <si>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64,15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</si>
  <si>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</si>
  <si>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</si>
  <si>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</si>
  <si>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740,84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</si>
  <si>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</si>
  <si>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</si>
  <si>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</si>
  <si>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</si>
  <si>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176,75</t>
    </r>
  </si>
  <si>
    <r>
      <rPr>
        <sz val="8.5"/>
        <rFont val="Calibri"/>
        <family val="2"/>
      </rPr>
      <t>2.235,67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</si>
  <si>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</si>
  <si>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</si>
  <si>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</si>
  <si>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1.710,97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</si>
  <si>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</si>
  <si>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</si>
  <si>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</si>
  <si>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65,32</t>
    </r>
  </si>
  <si>
    <r>
      <rPr>
        <sz val="8.5"/>
        <rFont val="Calibri"/>
        <family val="2"/>
      </rPr>
      <t>320,12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</si>
  <si>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</si>
  <si>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</si>
  <si>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</si>
  <si>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510,31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</si>
  <si>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</si>
  <si>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</si>
  <si>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</si>
  <si>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325,90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</si>
  <si>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</si>
  <si>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</si>
  <si>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</si>
  <si>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1.453,66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</si>
  <si>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</si>
  <si>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</si>
  <si>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</si>
  <si>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1.680,41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</si>
  <si>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</si>
  <si>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</si>
  <si>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</si>
  <si>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</si>
  <si>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</si>
  <si>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221,03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</si>
  <si>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</si>
  <si>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</si>
  <si>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</si>
  <si>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</si>
  <si>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203,69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</si>
  <si>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</si>
  <si>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</si>
  <si>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</si>
  <si>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198,12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</si>
  <si>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</si>
  <si>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</si>
  <si>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</si>
  <si>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251,32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</si>
  <si>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</si>
  <si>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</si>
  <si>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</si>
  <si>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256,32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</si>
  <si>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</si>
  <si>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</si>
  <si>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</si>
  <si>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313,28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</si>
  <si>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</si>
  <si>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</si>
  <si>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</si>
  <si>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380,41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</si>
  <si>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</si>
  <si>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</si>
  <si>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</si>
  <si>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444,19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</si>
  <si>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</si>
  <si>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</si>
  <si>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</si>
  <si>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2.076,71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</si>
  <si>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</si>
  <si>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</si>
  <si>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</si>
  <si>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285,52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</si>
  <si>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</si>
  <si>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</si>
  <si>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</si>
  <si>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</si>
  <si>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55,14</t>
    </r>
  </si>
  <si>
    <r>
      <rPr>
        <sz val="8.5"/>
        <rFont val="Calibri"/>
        <family val="2"/>
      </rPr>
      <t>2.708,79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</si>
  <si>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</si>
  <si>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</si>
  <si>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</si>
  <si>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3.695,88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</si>
  <si>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</si>
  <si>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</si>
  <si>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</si>
  <si>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1.941,34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</si>
  <si>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</si>
  <si>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</si>
  <si>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</si>
  <si>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</si>
  <si>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316,26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</si>
  <si>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</si>
  <si>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</si>
  <si>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</si>
  <si>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275,80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</si>
  <si>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</si>
  <si>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</si>
  <si>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</si>
  <si>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537,90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</si>
  <si>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</si>
  <si>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</si>
  <si>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</si>
  <si>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238,28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</si>
  <si>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</si>
  <si>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</si>
  <si>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</si>
  <si>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982,59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</si>
  <si>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</si>
  <si>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</si>
  <si>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</si>
  <si>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</si>
  <si>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30,32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</si>
  <si>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</si>
  <si>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</si>
  <si>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</si>
  <si>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29,39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</si>
  <si>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</si>
  <si>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</si>
  <si>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</si>
  <si>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22,84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</si>
  <si>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</si>
  <si>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</si>
  <si>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</si>
  <si>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</si>
  <si>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</si>
  <si>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</si>
  <si>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</si>
  <si>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</si>
  <si>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</si>
  <si>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811,35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</si>
  <si>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</si>
  <si>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</si>
  <si>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</si>
  <si>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</si>
  <si>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</si>
  <si>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</si>
  <si>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</si>
  <si>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501,40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</si>
  <si>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</si>
  <si>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</si>
  <si>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</si>
  <si>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40,73</t>
    </r>
  </si>
  <si>
    <r>
      <rPr>
        <sz val="8.5"/>
        <rFont val="Calibri"/>
        <family val="2"/>
      </rPr>
      <t>6.302,07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</si>
  <si>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</si>
  <si>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</si>
  <si>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</si>
  <si>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13.586,29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</si>
  <si>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</si>
  <si>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</si>
  <si>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</si>
  <si>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24.478,93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</si>
  <si>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</si>
  <si>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</si>
  <si>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</si>
  <si>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515,34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</si>
  <si>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</si>
  <si>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</si>
  <si>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</si>
  <si>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</si>
  <si>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912,73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</si>
  <si>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</si>
  <si>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</si>
  <si>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</si>
  <si>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</si>
  <si>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422,38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</si>
  <si>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</si>
  <si>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</si>
  <si>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</si>
  <si>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</si>
  <si>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20,85</t>
    </r>
  </si>
  <si>
    <r>
      <rPr>
        <sz val="8.5"/>
        <rFont val="Calibri"/>
        <family val="2"/>
      </rPr>
      <t>71,07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</si>
  <si>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</si>
  <si>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</si>
  <si>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</si>
  <si>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193,35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</si>
  <si>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</si>
  <si>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</si>
  <si>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</si>
  <si>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196,67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</si>
  <si>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</si>
  <si>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</si>
  <si>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</si>
  <si>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23,30</t>
    </r>
  </si>
  <si>
    <r>
      <rPr>
        <sz val="8.5"/>
        <rFont val="Calibri"/>
        <family val="2"/>
      </rPr>
      <t>639,78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</si>
  <si>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</si>
  <si>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</si>
  <si>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</si>
  <si>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6.857,92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</si>
  <si>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</si>
  <si>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</si>
  <si>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</si>
  <si>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2.456,71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</si>
  <si>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</si>
  <si>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</si>
  <si>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</si>
  <si>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842,70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</si>
  <si>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</si>
  <si>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</si>
  <si>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</si>
  <si>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</si>
  <si>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60,41</t>
    </r>
  </si>
  <si>
    <r>
      <rPr>
        <sz val="8.5"/>
        <rFont val="Calibri"/>
        <family val="2"/>
      </rPr>
      <t>561,88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</si>
  <si>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</si>
  <si>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</si>
  <si>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</si>
  <si>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525,84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</si>
  <si>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</si>
  <si>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</si>
  <si>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</si>
  <si>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529,34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</si>
  <si>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</si>
  <si>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</si>
  <si>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</si>
  <si>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464,71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</si>
  <si>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</si>
  <si>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</si>
  <si>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</si>
  <si>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728,75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</si>
  <si>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</si>
  <si>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</si>
  <si>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</si>
  <si>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29.809,91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</si>
  <si>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</si>
  <si>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</si>
  <si>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</si>
  <si>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</si>
  <si>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</si>
  <si>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24,00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</si>
  <si>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</si>
  <si>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</si>
  <si>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30,30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</si>
  <si>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</si>
  <si>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</si>
  <si>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</si>
  <si>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25,47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</si>
  <si>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</si>
  <si>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</si>
  <si>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</si>
  <si>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</si>
  <si>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44,56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</si>
  <si>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</si>
  <si>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</si>
  <si>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53,09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</si>
  <si>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</si>
  <si>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</si>
  <si>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69,14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</si>
  <si>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</si>
  <si>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</si>
  <si>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</si>
  <si>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82,03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</si>
  <si>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</si>
  <si>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</si>
  <si>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</si>
  <si>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>118,60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</si>
  <si>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</si>
  <si>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</si>
  <si>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</si>
  <si>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31,23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</si>
  <si>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</si>
  <si>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</si>
  <si>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37,14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</si>
  <si>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</si>
  <si>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</si>
  <si>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</si>
  <si>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47,97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</si>
  <si>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</si>
  <si>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</si>
  <si>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</si>
  <si>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55,39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</si>
  <si>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</si>
  <si>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</si>
  <si>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</si>
  <si>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62,10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</si>
  <si>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</si>
  <si>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</si>
  <si>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</si>
  <si>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89,00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</si>
  <si>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</si>
  <si>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</si>
  <si>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</si>
  <si>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113,78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</si>
  <si>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</si>
  <si>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</si>
  <si>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</si>
  <si>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154,88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</si>
  <si>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</si>
  <si>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</si>
  <si>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</si>
  <si>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</si>
  <si>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41,27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</si>
  <si>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</si>
  <si>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</si>
  <si>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</si>
  <si>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45,64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</si>
  <si>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</si>
  <si>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</si>
  <si>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</si>
  <si>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63,91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</si>
  <si>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</si>
  <si>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</si>
  <si>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</si>
  <si>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73,86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</si>
  <si>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</si>
  <si>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</si>
  <si>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</si>
  <si>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86,64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</si>
  <si>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</si>
  <si>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</si>
  <si>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</si>
  <si>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119,25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</si>
  <si>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</si>
  <si>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</si>
  <si>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</si>
  <si>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140,48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</si>
  <si>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</si>
  <si>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</si>
  <si>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</si>
  <si>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>188,64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</si>
  <si>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</si>
  <si>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</si>
  <si>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</si>
  <si>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</si>
  <si>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</si>
  <si>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</si>
  <si>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</si>
  <si>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</si>
  <si>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</si>
  <si>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47,29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</si>
  <si>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</si>
  <si>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</si>
  <si>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</si>
  <si>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</si>
  <si>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</si>
  <si>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</si>
  <si>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72,70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</si>
  <si>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</si>
  <si>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</si>
  <si>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</si>
  <si>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87,14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</si>
  <si>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</si>
  <si>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</si>
  <si>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113,85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</si>
  <si>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</si>
  <si>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</si>
  <si>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</si>
  <si>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135,41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</si>
  <si>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</si>
  <si>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</si>
  <si>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</si>
  <si>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182,76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</si>
  <si>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</si>
  <si>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</si>
  <si>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</si>
  <si>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16,56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</si>
  <si>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</si>
  <si>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</si>
  <si>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</si>
  <si>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</si>
  <si>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</si>
  <si>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</si>
  <si>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</si>
  <si>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</si>
  <si>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</si>
  <si>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8,88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</si>
  <si>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</si>
  <si>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</si>
  <si>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8,62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</si>
  <si>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</si>
  <si>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</si>
  <si>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</si>
  <si>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</si>
  <si>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15,58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</si>
  <si>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</si>
  <si>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</si>
  <si>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5,09</t>
    </r>
  </si>
  <si>
    <r>
      <rPr>
        <sz val="8.5"/>
        <rFont val="Calibri"/>
        <family val="2"/>
      </rPr>
      <t>13,91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</si>
  <si>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</si>
  <si>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</si>
  <si>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</si>
  <si>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9,61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</si>
  <si>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</si>
  <si>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</si>
  <si>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</si>
  <si>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</si>
  <si>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</si>
  <si>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</si>
  <si>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44,96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</si>
  <si>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</si>
  <si>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</si>
  <si>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</si>
  <si>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76,73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</si>
  <si>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</si>
  <si>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</si>
  <si>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</si>
  <si>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45,28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</si>
  <si>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</si>
  <si>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</si>
  <si>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</si>
  <si>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76,26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</si>
  <si>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</si>
  <si>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</si>
  <si>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</si>
  <si>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107,40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</si>
  <si>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</si>
  <si>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</si>
  <si>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</si>
  <si>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134,16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</si>
  <si>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</si>
  <si>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</si>
  <si>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</si>
  <si>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11,29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</si>
  <si>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</si>
  <si>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</si>
  <si>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</si>
  <si>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12,41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</si>
  <si>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</si>
  <si>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</si>
  <si>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</si>
  <si>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12,34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</si>
  <si>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</si>
  <si>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</si>
  <si>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</si>
  <si>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</si>
  <si>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53,66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</si>
  <si>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</si>
  <si>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</si>
  <si>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</si>
  <si>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</si>
  <si>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</si>
  <si>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</si>
  <si>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52,16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</si>
  <si>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</si>
  <si>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</si>
  <si>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</si>
  <si>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137,17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</si>
  <si>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</si>
  <si>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</si>
  <si>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</si>
  <si>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232,34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</si>
  <si>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</si>
  <si>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</si>
  <si>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</si>
  <si>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</si>
  <si>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150,73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</si>
  <si>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</si>
  <si>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</si>
  <si>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</si>
  <si>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182,92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</si>
  <si>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</si>
  <si>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</si>
  <si>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</si>
  <si>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351,27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</si>
  <si>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</si>
  <si>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</si>
  <si>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9,83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</si>
  <si>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</si>
  <si>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</si>
  <si>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</si>
  <si>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</si>
  <si>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207,97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</si>
  <si>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</si>
  <si>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</si>
  <si>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</si>
  <si>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218,15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</si>
  <si>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</si>
  <si>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</si>
  <si>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</si>
  <si>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254,35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</si>
  <si>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</si>
  <si>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</si>
  <si>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</si>
  <si>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236,22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</si>
  <si>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</si>
  <si>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</si>
  <si>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</si>
  <si>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290,56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</si>
  <si>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</si>
  <si>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</si>
  <si>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</si>
  <si>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9,81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</si>
  <si>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</si>
  <si>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</si>
  <si>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</si>
  <si>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11,84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</si>
  <si>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</si>
  <si>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</si>
  <si>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</si>
  <si>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14,13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</si>
  <si>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</si>
  <si>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</si>
  <si>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</si>
  <si>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</si>
  <si>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</si>
  <si>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</si>
  <si>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28,89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</si>
  <si>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</si>
  <si>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</si>
  <si>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</si>
  <si>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43,22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</si>
  <si>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</si>
  <si>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</si>
  <si>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</si>
  <si>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63,87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</si>
  <si>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</si>
  <si>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</si>
  <si>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</si>
  <si>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</si>
  <si>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21,94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</si>
  <si>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</si>
  <si>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</si>
  <si>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26,94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</si>
  <si>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</si>
  <si>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</si>
  <si>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</si>
  <si>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46,46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</si>
  <si>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</si>
  <si>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</si>
  <si>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</si>
  <si>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2,42</t>
    </r>
  </si>
  <si>
    <r>
      <rPr>
        <sz val="8.5"/>
        <rFont val="Calibri"/>
        <family val="2"/>
      </rPr>
      <t>17,41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</si>
  <si>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</si>
  <si>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</si>
  <si>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</si>
  <si>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</si>
  <si>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</si>
  <si>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67,93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</si>
  <si>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</si>
  <si>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</si>
  <si>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</si>
  <si>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19,15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</si>
  <si>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</si>
  <si>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</si>
  <si>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</si>
  <si>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28,75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</si>
  <si>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</si>
  <si>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</si>
  <si>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</si>
  <si>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75,09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</si>
  <si>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</si>
  <si>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</si>
  <si>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</si>
  <si>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</si>
  <si>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61,89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</si>
  <si>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</si>
  <si>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</si>
  <si>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</si>
  <si>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76,00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</si>
  <si>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</si>
  <si>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</si>
  <si>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</si>
  <si>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91,18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</si>
  <si>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</si>
  <si>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</si>
  <si>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</si>
  <si>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23,94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</si>
  <si>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</si>
  <si>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</si>
  <si>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</si>
  <si>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41,75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</si>
  <si>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</si>
  <si>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</si>
  <si>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</si>
  <si>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</si>
  <si>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</si>
  <si>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</si>
  <si>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13,81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</si>
  <si>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</si>
  <si>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</si>
  <si>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</si>
  <si>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55,83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</si>
  <si>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</si>
  <si>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</si>
  <si>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</si>
  <si>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64,37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</si>
  <si>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</si>
  <si>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</si>
  <si>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11,26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</si>
  <si>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</si>
  <si>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</si>
  <si>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</si>
  <si>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60,93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</si>
  <si>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</si>
  <si>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</si>
  <si>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</si>
  <si>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75,40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</si>
  <si>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</si>
  <si>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</si>
  <si>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</si>
  <si>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24,36</t>
    </r>
  </si>
  <si>
    <r>
      <rPr>
        <sz val="8.5"/>
        <rFont val="Calibri"/>
        <family val="2"/>
      </rPr>
      <t>780,40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</si>
  <si>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</si>
  <si>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</si>
  <si>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</si>
  <si>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47,47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</si>
  <si>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</si>
  <si>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</si>
  <si>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</si>
  <si>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</si>
  <si>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</si>
  <si>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</si>
  <si>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</si>
  <si>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</si>
  <si>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</si>
  <si>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</si>
  <si>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</si>
  <si>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15,45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</si>
  <si>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</si>
  <si>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</si>
  <si>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</si>
  <si>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</si>
  <si>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</si>
  <si>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</si>
  <si>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</si>
  <si>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16,55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</si>
  <si>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</si>
  <si>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</si>
  <si>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</si>
  <si>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</si>
  <si>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</si>
  <si>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</si>
  <si>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</si>
  <si>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</si>
  <si>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</si>
  <si>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</si>
  <si>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</si>
  <si>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</si>
  <si>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69,65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</si>
  <si>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</si>
  <si>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</si>
  <si>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</si>
  <si>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85,22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</si>
  <si>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</si>
  <si>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</si>
  <si>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</si>
  <si>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99,94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</si>
  <si>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</si>
  <si>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</si>
  <si>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</si>
  <si>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116,23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</si>
  <si>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</si>
  <si>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</si>
  <si>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</si>
  <si>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132,59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</si>
  <si>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</si>
  <si>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</si>
  <si>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</si>
  <si>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129,83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</si>
  <si>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</si>
  <si>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</si>
  <si>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</si>
  <si>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142,42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</si>
  <si>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</si>
  <si>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</si>
  <si>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</si>
  <si>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158,07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</si>
  <si>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</si>
  <si>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</si>
  <si>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</si>
  <si>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174,35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</si>
  <si>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</si>
  <si>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</si>
  <si>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207,90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</si>
  <si>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</si>
  <si>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</si>
  <si>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</si>
  <si>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294,18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</si>
  <si>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</si>
  <si>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</si>
  <si>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</si>
  <si>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85,66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</si>
  <si>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</si>
  <si>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</si>
  <si>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</si>
  <si>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96,69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</si>
  <si>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</si>
  <si>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</si>
  <si>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</si>
  <si>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114,13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</si>
  <si>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</si>
  <si>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</si>
  <si>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</si>
  <si>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142,21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</si>
  <si>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</si>
  <si>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</si>
  <si>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</si>
  <si>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</si>
  <si>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134,71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</si>
  <si>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</si>
  <si>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</si>
  <si>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</si>
  <si>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152,90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</si>
  <si>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</si>
  <si>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</si>
  <si>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</si>
  <si>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175,36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</si>
  <si>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</si>
  <si>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</si>
  <si>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</si>
  <si>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193,46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</si>
  <si>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</si>
  <si>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</si>
  <si>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</si>
  <si>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260,65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</si>
  <si>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</si>
  <si>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</si>
  <si>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</si>
  <si>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28,52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</si>
  <si>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</si>
  <si>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</si>
  <si>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</si>
  <si>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</si>
  <si>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</si>
  <si>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</si>
  <si>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64,16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</si>
  <si>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</si>
  <si>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</si>
  <si>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</si>
  <si>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90,48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</si>
  <si>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</si>
  <si>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</si>
  <si>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</si>
  <si>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103,00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</si>
  <si>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</si>
  <si>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</si>
  <si>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</si>
  <si>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145,37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</si>
  <si>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</si>
  <si>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</si>
  <si>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</si>
  <si>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174,25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</si>
  <si>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</si>
  <si>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</si>
  <si>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</si>
  <si>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</si>
  <si>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15,61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</si>
  <si>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</si>
  <si>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</si>
  <si>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17,18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</si>
  <si>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</si>
  <si>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</si>
  <si>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</si>
  <si>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20,56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</si>
  <si>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</si>
  <si>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</si>
  <si>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</si>
  <si>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</si>
  <si>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</si>
  <si>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</si>
  <si>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22,59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</si>
  <si>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</si>
  <si>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</si>
  <si>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</si>
  <si>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27,10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</si>
  <si>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</si>
  <si>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</si>
  <si>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19,68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</si>
  <si>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</si>
  <si>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</si>
  <si>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</si>
  <si>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23,32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</si>
  <si>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</si>
  <si>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</si>
  <si>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25,48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</si>
  <si>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</si>
  <si>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</si>
  <si>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</si>
  <si>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26,75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</si>
  <si>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</si>
  <si>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</si>
  <si>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30,20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</si>
  <si>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</si>
  <si>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</si>
  <si>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</si>
  <si>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36,51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</si>
  <si>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</si>
  <si>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</si>
  <si>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21,69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</si>
  <si>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</si>
  <si>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</si>
  <si>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</si>
  <si>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</si>
  <si>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</si>
  <si>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</si>
  <si>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32,29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</si>
  <si>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</si>
  <si>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</si>
  <si>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</si>
  <si>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</si>
  <si>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</si>
  <si>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</si>
  <si>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</si>
  <si>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45,99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</si>
  <si>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</si>
  <si>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</si>
  <si>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</si>
  <si>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56,35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</si>
  <si>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</si>
  <si>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</si>
  <si>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</si>
  <si>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</si>
  <si>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</si>
  <si>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</si>
  <si>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</si>
  <si>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</si>
  <si>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</si>
  <si>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</si>
  <si>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</si>
  <si>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</si>
  <si>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</si>
  <si>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</si>
  <si>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6,27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</si>
  <si>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</si>
  <si>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</si>
  <si>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</si>
  <si>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2,55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</si>
  <si>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</si>
  <si>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</si>
  <si>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</si>
  <si>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14,05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</si>
  <si>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</si>
  <si>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</si>
  <si>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</si>
  <si>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3,31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</si>
  <si>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</si>
  <si>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</si>
  <si>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4,72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</si>
  <si>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</si>
  <si>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</si>
  <si>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</si>
  <si>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</si>
  <si>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</si>
  <si>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</si>
  <si>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9,14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</si>
  <si>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</si>
  <si>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</si>
  <si>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</si>
  <si>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</si>
  <si>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</si>
  <si>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</si>
  <si>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</si>
  <si>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10,49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</si>
  <si>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</si>
  <si>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</si>
  <si>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</si>
  <si>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</si>
  <si>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</si>
  <si>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24,84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</si>
  <si>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</si>
  <si>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</si>
  <si>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</si>
  <si>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36,45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</si>
  <si>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</si>
  <si>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</si>
  <si>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</si>
  <si>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53,59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</si>
  <si>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</si>
  <si>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</si>
  <si>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</si>
  <si>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66,85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</si>
  <si>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</si>
  <si>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</si>
  <si>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</si>
  <si>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103,46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</si>
  <si>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</si>
  <si>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</si>
  <si>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</si>
  <si>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218,04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</si>
  <si>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</si>
  <si>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</si>
  <si>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</si>
  <si>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</si>
  <si>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32,72</t>
    </r>
  </si>
  <si>
    <r>
      <rPr>
        <sz val="8.5"/>
        <rFont val="Calibri"/>
        <family val="2"/>
      </rPr>
      <t>294,47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</si>
  <si>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</si>
  <si>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</si>
  <si>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</si>
  <si>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</si>
  <si>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19,63</t>
    </r>
  </si>
  <si>
    <r>
      <rPr>
        <sz val="8.5"/>
        <rFont val="Calibri"/>
        <family val="2"/>
      </rPr>
      <t>75,56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</si>
  <si>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</si>
  <si>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</si>
  <si>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</si>
  <si>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23,62</t>
    </r>
  </si>
  <si>
    <r>
      <rPr>
        <sz val="8.5"/>
        <rFont val="Calibri"/>
        <family val="2"/>
      </rPr>
      <t>99,64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</si>
  <si>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</si>
  <si>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</si>
  <si>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</si>
  <si>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137,57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</si>
  <si>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</si>
  <si>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</si>
  <si>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</si>
  <si>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239,50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</si>
  <si>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</si>
  <si>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</si>
  <si>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</si>
  <si>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</si>
  <si>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10,31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</si>
  <si>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</si>
  <si>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</si>
  <si>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</si>
  <si>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8,33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</si>
  <si>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</si>
  <si>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</si>
  <si>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</si>
  <si>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</si>
  <si>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</si>
  <si>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</si>
  <si>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</si>
  <si>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</si>
  <si>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</si>
  <si>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</si>
  <si>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17,37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</si>
  <si>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</si>
  <si>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</si>
  <si>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</si>
  <si>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18,77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</si>
  <si>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</si>
  <si>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</si>
  <si>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22,90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</si>
  <si>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</si>
  <si>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</si>
  <si>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</si>
  <si>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26,12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</si>
  <si>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</si>
  <si>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</si>
  <si>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</si>
  <si>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</si>
  <si>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3,72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</si>
  <si>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</si>
  <si>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</si>
  <si>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</si>
  <si>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</si>
  <si>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</si>
  <si>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</si>
  <si>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12,67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</si>
  <si>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</si>
  <si>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</si>
  <si>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</si>
  <si>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</si>
  <si>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13,10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</si>
  <si>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</si>
  <si>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</si>
  <si>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</si>
  <si>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17,32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</si>
  <si>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</si>
  <si>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</si>
  <si>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</si>
  <si>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17,07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</si>
  <si>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</si>
  <si>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</si>
  <si>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</si>
  <si>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23,74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</si>
  <si>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</si>
  <si>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</si>
  <si>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</si>
  <si>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31,55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</si>
  <si>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</si>
  <si>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</si>
  <si>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32,99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</si>
  <si>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</si>
  <si>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</si>
  <si>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</si>
  <si>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40,82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</si>
  <si>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</si>
  <si>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</si>
  <si>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</si>
  <si>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</si>
  <si>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</si>
  <si>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</si>
  <si>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</si>
  <si>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</si>
  <si>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</si>
  <si>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17,08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</si>
  <si>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</si>
  <si>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</si>
  <si>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</si>
  <si>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</si>
  <si>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</si>
  <si>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</si>
  <si>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</si>
  <si>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</si>
  <si>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13,32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</si>
  <si>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</si>
  <si>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</si>
  <si>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</si>
  <si>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10,50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</si>
  <si>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</si>
  <si>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</si>
  <si>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</si>
  <si>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7,43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</si>
  <si>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</si>
  <si>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</si>
  <si>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4,73</t>
    </r>
  </si>
  <si>
    <r>
      <rPr>
        <sz val="8.5"/>
        <rFont val="Calibri"/>
        <family val="2"/>
      </rPr>
      <t>18,55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</si>
  <si>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</si>
  <si>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</si>
  <si>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</si>
  <si>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</si>
  <si>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</si>
  <si>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63,61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</si>
  <si>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</si>
  <si>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</si>
  <si>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</si>
  <si>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</si>
  <si>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</si>
  <si>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21,99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</si>
  <si>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</si>
  <si>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</si>
  <si>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</si>
  <si>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38,36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</si>
  <si>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</si>
  <si>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</si>
  <si>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</si>
  <si>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15,60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</si>
  <si>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</si>
  <si>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</si>
  <si>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</si>
  <si>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24,96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</si>
  <si>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</si>
  <si>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</si>
  <si>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</si>
  <si>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46,77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</si>
  <si>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</si>
  <si>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</si>
  <si>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</si>
  <si>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9,33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</si>
  <si>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</si>
  <si>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</si>
  <si>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</si>
  <si>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10,81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</si>
  <si>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</si>
  <si>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</si>
  <si>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</si>
  <si>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</si>
  <si>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</si>
  <si>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</si>
  <si>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</si>
  <si>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5,23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</si>
  <si>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</si>
  <si>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</si>
  <si>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</si>
  <si>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8,78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</si>
  <si>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</si>
  <si>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</si>
  <si>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</si>
  <si>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</si>
  <si>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</si>
  <si>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</si>
  <si>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12,62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</si>
  <si>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</si>
  <si>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</si>
  <si>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</si>
  <si>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</si>
  <si>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</si>
  <si>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18,23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</si>
  <si>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</si>
  <si>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</si>
  <si>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</si>
  <si>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8,50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</si>
  <si>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</si>
  <si>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</si>
  <si>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</si>
  <si>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</si>
  <si>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</si>
  <si>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</si>
  <si>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</si>
  <si>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</si>
  <si>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</si>
  <si>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25,14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</si>
  <si>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</si>
  <si>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</si>
  <si>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</si>
  <si>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7,81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</si>
  <si>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</si>
  <si>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</si>
  <si>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</si>
  <si>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</si>
  <si>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6,07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</si>
  <si>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</si>
  <si>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</si>
  <si>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</si>
  <si>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</si>
  <si>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</si>
  <si>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10,47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</si>
  <si>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</si>
  <si>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</si>
  <si>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</si>
  <si>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</si>
  <si>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</si>
  <si>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</si>
  <si>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3,37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</si>
  <si>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</si>
  <si>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</si>
  <si>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</si>
  <si>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4,99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</si>
  <si>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</si>
  <si>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</si>
  <si>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</si>
  <si>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</si>
  <si>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</si>
  <si>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12,69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</si>
  <si>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</si>
  <si>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</si>
  <si>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</si>
  <si>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</si>
  <si>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</si>
  <si>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</si>
  <si>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26,49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</si>
  <si>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</si>
  <si>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</si>
  <si>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38,21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</si>
  <si>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</si>
  <si>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</si>
  <si>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52,30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</si>
  <si>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</si>
  <si>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</si>
  <si>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</si>
  <si>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66,77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</si>
  <si>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</si>
  <si>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</si>
  <si>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</si>
  <si>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86,69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</si>
  <si>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</si>
  <si>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</si>
  <si>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</si>
  <si>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117,78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</si>
  <si>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</si>
  <si>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</si>
  <si>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</si>
  <si>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145,45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</si>
  <si>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</si>
  <si>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</si>
  <si>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</si>
  <si>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179,74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</si>
  <si>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</si>
  <si>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</si>
  <si>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</si>
  <si>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228,34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</si>
  <si>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</si>
  <si>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</si>
  <si>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7,76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</si>
  <si>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</si>
  <si>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</si>
  <si>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</si>
  <si>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6,52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</si>
  <si>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</si>
  <si>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</si>
  <si>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</si>
  <si>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</si>
  <si>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</si>
  <si>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</si>
  <si>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35,52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</si>
  <si>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</si>
  <si>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</si>
  <si>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</si>
  <si>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87,79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</si>
  <si>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</si>
  <si>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</si>
  <si>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</si>
  <si>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125,22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</si>
  <si>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</si>
  <si>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</si>
  <si>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</si>
  <si>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44,72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</si>
  <si>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</si>
  <si>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</si>
  <si>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</si>
  <si>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</si>
  <si>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</si>
  <si>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</si>
  <si>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</si>
  <si>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14,88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</si>
  <si>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</si>
  <si>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</si>
  <si>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21,01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</si>
  <si>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</si>
  <si>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</si>
  <si>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</si>
  <si>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28,94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</si>
  <si>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</si>
  <si>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</si>
  <si>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</si>
  <si>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22,73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</si>
  <si>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</si>
  <si>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</si>
  <si>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</si>
  <si>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10,19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</si>
  <si>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</si>
  <si>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</si>
  <si>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</si>
  <si>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64,63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</si>
  <si>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</si>
  <si>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</si>
  <si>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</si>
  <si>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>90,39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</si>
  <si>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</si>
  <si>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</si>
  <si>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</si>
  <si>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</si>
  <si>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4,19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</si>
  <si>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</si>
  <si>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</si>
  <si>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</si>
  <si>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</si>
  <si>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</si>
  <si>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7,52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</si>
  <si>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</si>
  <si>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</si>
  <si>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</si>
  <si>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</si>
  <si>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</si>
  <si>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</si>
  <si>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14,67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</si>
  <si>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</si>
  <si>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</si>
  <si>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</si>
  <si>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</si>
  <si>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</si>
  <si>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31,99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</si>
  <si>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</si>
  <si>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</si>
  <si>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42,58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</si>
  <si>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</si>
  <si>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</si>
  <si>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</si>
  <si>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</si>
  <si>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</si>
  <si>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</si>
  <si>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84,45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</si>
  <si>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</si>
  <si>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</si>
  <si>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</si>
  <si>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108,75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</si>
  <si>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</si>
  <si>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</si>
  <si>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</si>
  <si>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</si>
  <si>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</si>
  <si>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</si>
  <si>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170,10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</si>
  <si>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</si>
  <si>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</si>
  <si>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</si>
  <si>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201,52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</si>
  <si>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</si>
  <si>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</si>
  <si>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</si>
  <si>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260,75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</si>
  <si>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</si>
  <si>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</si>
  <si>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</si>
  <si>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</si>
  <si>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</si>
  <si>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</si>
  <si>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</si>
  <si>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12,27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</si>
  <si>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</si>
  <si>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</si>
  <si>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</si>
  <si>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</si>
  <si>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</si>
  <si>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17,29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</si>
  <si>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</si>
  <si>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</si>
  <si>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26,21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</si>
  <si>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</si>
  <si>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</si>
  <si>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</si>
  <si>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</si>
  <si>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</si>
  <si>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</si>
  <si>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4,43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</si>
  <si>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</si>
  <si>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</si>
  <si>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</si>
  <si>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6,45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</si>
  <si>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</si>
  <si>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</si>
  <si>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</si>
  <si>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</si>
  <si>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</si>
  <si>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12,88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</si>
  <si>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</si>
  <si>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</si>
  <si>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</si>
  <si>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</si>
  <si>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>14,12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</si>
  <si>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</si>
  <si>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</si>
  <si>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</si>
  <si>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</si>
  <si>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</si>
  <si>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</si>
  <si>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15,84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</si>
  <si>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</si>
  <si>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</si>
  <si>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15,40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</si>
  <si>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</si>
  <si>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</si>
  <si>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</si>
  <si>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12,81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</si>
  <si>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</si>
  <si>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</si>
  <si>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</si>
  <si>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</si>
  <si>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56,23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</si>
  <si>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</si>
  <si>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</si>
  <si>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</si>
  <si>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23,20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</si>
  <si>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</si>
  <si>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</si>
  <si>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29,81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</si>
  <si>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</si>
  <si>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</si>
  <si>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34,58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</si>
  <si>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</si>
  <si>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</si>
  <si>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</si>
  <si>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71,63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</si>
  <si>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</si>
  <si>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</si>
  <si>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</si>
  <si>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182,45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</si>
  <si>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</si>
  <si>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</si>
  <si>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</si>
  <si>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199,68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</si>
  <si>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</si>
  <si>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</si>
  <si>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</si>
  <si>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256,74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</si>
  <si>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</si>
  <si>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</si>
  <si>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</si>
  <si>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374,48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</si>
  <si>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</si>
  <si>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</si>
  <si>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</si>
  <si>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377,28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</si>
  <si>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</si>
  <si>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</si>
  <si>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</si>
  <si>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1.200,22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</si>
  <si>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</si>
  <si>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</si>
  <si>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</si>
  <si>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37,20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</si>
  <si>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</si>
  <si>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</si>
  <si>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79,38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</si>
  <si>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</si>
  <si>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</si>
  <si>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</si>
  <si>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176,38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</si>
  <si>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</si>
  <si>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</si>
  <si>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</si>
  <si>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22,56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</si>
  <si>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</si>
  <si>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</si>
  <si>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</si>
  <si>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26,78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</si>
  <si>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</si>
  <si>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</si>
  <si>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</si>
  <si>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63,01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</si>
  <si>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</si>
  <si>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</si>
  <si>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</si>
  <si>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239,88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</si>
  <si>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</si>
  <si>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</si>
  <si>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</si>
  <si>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221,12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</si>
  <si>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</si>
  <si>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</si>
  <si>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</si>
  <si>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26,91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</si>
  <si>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</si>
  <si>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</si>
  <si>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</si>
  <si>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295,18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</si>
  <si>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</si>
  <si>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</si>
  <si>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</si>
  <si>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</si>
  <si>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</si>
  <si>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22,78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</si>
  <si>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</si>
  <si>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</si>
  <si>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</si>
  <si>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26,30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</si>
  <si>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</si>
  <si>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</si>
  <si>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</si>
  <si>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32,47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</si>
  <si>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</si>
  <si>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</si>
  <si>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</si>
  <si>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31,11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</si>
  <si>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</si>
  <si>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</si>
  <si>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</si>
  <si>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36,79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</si>
  <si>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</si>
  <si>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</si>
  <si>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</si>
  <si>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12,38</t>
    </r>
  </si>
  <si>
    <r>
      <rPr>
        <sz val="8.5"/>
        <rFont val="Calibri"/>
        <family val="2"/>
      </rPr>
      <t>20,97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</si>
  <si>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</si>
  <si>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</si>
  <si>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30,07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</si>
  <si>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</si>
  <si>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</si>
  <si>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</si>
  <si>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44,10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</si>
  <si>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</si>
  <si>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</si>
  <si>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</si>
  <si>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21,96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</si>
  <si>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</si>
  <si>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</si>
  <si>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29,17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</si>
  <si>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</si>
  <si>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</si>
  <si>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13,83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</si>
  <si>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</si>
  <si>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</si>
  <si>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</si>
  <si>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</si>
  <si>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</si>
  <si>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</si>
  <si>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40,65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</si>
  <si>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</si>
  <si>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</si>
  <si>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</si>
  <si>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</si>
  <si>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</si>
  <si>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43,42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</si>
  <si>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</si>
  <si>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</si>
  <si>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20,15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</si>
  <si>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</si>
  <si>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</si>
  <si>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</si>
  <si>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89,49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</si>
  <si>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</si>
  <si>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</si>
  <si>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</si>
  <si>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37,09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</si>
  <si>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</si>
  <si>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</si>
  <si>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</si>
  <si>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102,91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</si>
  <si>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</si>
  <si>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</si>
  <si>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</si>
  <si>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</si>
  <si>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</si>
  <si>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</si>
  <si>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35,18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</si>
  <si>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</si>
  <si>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</si>
  <si>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</si>
  <si>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46,24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</si>
  <si>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</si>
  <si>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</si>
  <si>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</si>
  <si>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46,88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</si>
  <si>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</si>
  <si>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</si>
  <si>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</si>
  <si>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90,85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</si>
  <si>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</si>
  <si>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</si>
  <si>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</si>
  <si>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174,15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</si>
  <si>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</si>
  <si>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</si>
  <si>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</si>
  <si>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188,26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</si>
  <si>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</si>
  <si>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</si>
  <si>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</si>
  <si>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273,35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</si>
  <si>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</si>
  <si>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</si>
  <si>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</si>
  <si>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</si>
  <si>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</si>
  <si>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</si>
  <si>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</si>
  <si>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</si>
  <si>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</si>
  <si>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15,78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</si>
  <si>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</si>
  <si>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</si>
  <si>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</si>
  <si>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16,72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</si>
  <si>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</si>
  <si>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</si>
  <si>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</si>
  <si>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</si>
  <si>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234,82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</si>
  <si>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</si>
  <si>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</si>
  <si>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</si>
  <si>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259,39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</si>
  <si>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</si>
  <si>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</si>
  <si>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</si>
  <si>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291,44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</si>
  <si>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</si>
  <si>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</si>
  <si>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</si>
  <si>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276,57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</si>
  <si>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</si>
  <si>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</si>
  <si>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</si>
  <si>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334,77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</si>
  <si>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</si>
  <si>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</si>
  <si>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</si>
  <si>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538,48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</si>
  <si>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</si>
  <si>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</si>
  <si>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</si>
  <si>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740,74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</si>
  <si>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</si>
  <si>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</si>
  <si>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</si>
  <si>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903,80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</si>
  <si>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</si>
  <si>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</si>
  <si>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</si>
  <si>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1.103,67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</si>
  <si>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</si>
  <si>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</si>
  <si>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</si>
  <si>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2.457,63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</si>
  <si>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</si>
  <si>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</si>
  <si>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</si>
  <si>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2.720,66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</si>
  <si>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</si>
  <si>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</si>
  <si>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</si>
  <si>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5.550,61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</si>
  <si>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</si>
  <si>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</si>
  <si>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</si>
  <si>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112,22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</si>
  <si>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</si>
  <si>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</si>
  <si>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</si>
  <si>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138,88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</si>
  <si>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</si>
  <si>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</si>
  <si>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</si>
  <si>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166,58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</si>
  <si>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</si>
  <si>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</si>
  <si>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</si>
  <si>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81,98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</si>
  <si>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</si>
  <si>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</si>
  <si>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</si>
  <si>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128,80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</si>
  <si>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</si>
  <si>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</si>
  <si>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</si>
  <si>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434,09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</si>
  <si>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</si>
  <si>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</si>
  <si>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</si>
  <si>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315,85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</si>
  <si>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</si>
  <si>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</si>
  <si>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</si>
  <si>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121,67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</si>
  <si>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</si>
  <si>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</si>
  <si>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</si>
  <si>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2.141,07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</si>
  <si>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</si>
  <si>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</si>
  <si>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</si>
  <si>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111,72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</si>
  <si>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</si>
  <si>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</si>
  <si>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</si>
  <si>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184,85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</si>
  <si>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</si>
  <si>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</si>
  <si>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</si>
  <si>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2.540,04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</si>
  <si>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</si>
  <si>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</si>
  <si>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</si>
  <si>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118,55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</si>
  <si>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</si>
  <si>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</si>
  <si>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</si>
  <si>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230,42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</si>
  <si>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</si>
  <si>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</si>
  <si>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</si>
  <si>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</si>
  <si>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531,43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</si>
  <si>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</si>
  <si>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</si>
  <si>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</si>
  <si>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263,32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</si>
  <si>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</si>
  <si>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</si>
  <si>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</si>
  <si>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153,34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</si>
  <si>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</si>
  <si>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</si>
  <si>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</si>
  <si>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338,70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</si>
  <si>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</si>
  <si>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</si>
  <si>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</si>
  <si>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</si>
  <si>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154,44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</si>
  <si>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</si>
  <si>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</si>
  <si>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</si>
  <si>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379,16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</si>
  <si>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</si>
  <si>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</si>
  <si>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</si>
  <si>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</si>
  <si>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</si>
  <si>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</si>
  <si>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</si>
  <si>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</si>
  <si>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160,63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</si>
  <si>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</si>
  <si>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</si>
  <si>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</si>
  <si>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</si>
  <si>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118,23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</si>
  <si>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</si>
  <si>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</si>
  <si>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</si>
  <si>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84,47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</si>
  <si>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</si>
  <si>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</si>
  <si>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</si>
  <si>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41,35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</si>
  <si>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</si>
  <si>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</si>
  <si>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</si>
  <si>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159,01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</si>
  <si>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</si>
  <si>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</si>
  <si>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389,05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</si>
  <si>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</si>
  <si>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</si>
  <si>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</si>
  <si>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</si>
  <si>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</si>
  <si>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9,19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</si>
  <si>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</si>
  <si>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</si>
  <si>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</si>
  <si>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</si>
  <si>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</si>
  <si>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</si>
  <si>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</si>
  <si>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</si>
  <si>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15,35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</si>
  <si>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</si>
  <si>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</si>
  <si>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</si>
  <si>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463,42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</si>
  <si>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</si>
  <si>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</si>
  <si>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16,27</t>
    </r>
  </si>
  <si>
    <r>
      <rPr>
        <sz val="8.5"/>
        <rFont val="Calibri"/>
        <family val="2"/>
      </rPr>
      <t>41,84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</si>
  <si>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</si>
  <si>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</si>
  <si>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38,72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</si>
  <si>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</si>
  <si>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</si>
  <si>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</si>
  <si>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</si>
  <si>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</si>
  <si>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</si>
  <si>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</si>
  <si>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</si>
  <si>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</si>
  <si>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39,28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</si>
  <si>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</si>
  <si>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</si>
  <si>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</si>
  <si>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80,09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</si>
  <si>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</si>
  <si>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</si>
  <si>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</si>
  <si>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32,11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</si>
  <si>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</si>
  <si>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</si>
  <si>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</si>
  <si>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</si>
  <si>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2,92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</si>
  <si>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</si>
  <si>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</si>
  <si>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</si>
  <si>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127,66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</si>
  <si>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</si>
  <si>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</si>
  <si>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</si>
  <si>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</si>
  <si>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121,42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</si>
  <si>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</si>
  <si>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</si>
  <si>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</si>
  <si>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125,58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</si>
  <si>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</si>
  <si>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</si>
  <si>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</si>
  <si>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87,70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</si>
  <si>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</si>
  <si>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</si>
  <si>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</si>
  <si>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</si>
  <si>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30,06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</si>
  <si>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</si>
  <si>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</si>
  <si>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</si>
  <si>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22,80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</si>
  <si>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</si>
  <si>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</si>
  <si>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</si>
  <si>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17,23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</si>
  <si>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</si>
  <si>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</si>
  <si>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</si>
  <si>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23,09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</si>
  <si>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</si>
  <si>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</si>
  <si>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</si>
  <si>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</si>
  <si>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</si>
  <si>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</si>
  <si>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12,56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</si>
  <si>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</si>
  <si>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</si>
  <si>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</si>
  <si>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</si>
  <si>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</si>
  <si>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12,48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</si>
  <si>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</si>
  <si>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</si>
  <si>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16,83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</si>
  <si>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</si>
  <si>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</si>
  <si>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10,45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</si>
  <si>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</si>
  <si>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</si>
  <si>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16,64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</si>
  <si>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</si>
  <si>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</si>
  <si>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</si>
  <si>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</si>
  <si>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21,11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</si>
  <si>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</si>
  <si>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</si>
  <si>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</si>
  <si>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15,62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</si>
  <si>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</si>
  <si>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</si>
  <si>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31,94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</si>
  <si>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</si>
  <si>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</si>
  <si>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</si>
  <si>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17,70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</si>
  <si>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</si>
  <si>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</si>
  <si>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18,17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</si>
  <si>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</si>
  <si>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</si>
  <si>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42,04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</si>
  <si>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</si>
  <si>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</si>
  <si>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</si>
  <si>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18,42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</si>
  <si>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</si>
  <si>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</si>
  <si>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</si>
  <si>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</si>
  <si>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</si>
  <si>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</si>
  <si>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</si>
  <si>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93,89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</si>
  <si>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</si>
  <si>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</si>
  <si>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</si>
  <si>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127,86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</si>
  <si>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</si>
  <si>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</si>
  <si>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</si>
  <si>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</si>
  <si>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</si>
  <si>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</si>
  <si>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410,35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</si>
  <si>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</si>
  <si>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</si>
  <si>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</si>
  <si>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91,50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</si>
  <si>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</si>
  <si>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</si>
  <si>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</si>
  <si>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95,91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</si>
  <si>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</si>
  <si>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</si>
  <si>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</si>
  <si>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117,00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</si>
  <si>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</si>
  <si>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</si>
  <si>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</si>
  <si>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121,92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</si>
  <si>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</si>
  <si>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</si>
  <si>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</si>
  <si>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</si>
  <si>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46,73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</si>
  <si>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</si>
  <si>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</si>
  <si>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</si>
  <si>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73,81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</si>
  <si>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</si>
  <si>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</si>
  <si>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</si>
  <si>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48,07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</si>
  <si>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</si>
  <si>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</si>
  <si>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</si>
  <si>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115,64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</si>
  <si>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</si>
  <si>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</si>
  <si>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33,92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</si>
  <si>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</si>
  <si>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</si>
  <si>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</si>
  <si>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</si>
  <si>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</si>
  <si>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</si>
  <si>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</si>
  <si>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</si>
  <si>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108,77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</si>
  <si>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</si>
  <si>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</si>
  <si>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</si>
  <si>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710,79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</si>
  <si>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</si>
  <si>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</si>
  <si>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</si>
  <si>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545,48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</si>
  <si>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</si>
  <si>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</si>
  <si>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</si>
  <si>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218,20</t>
    </r>
  </si>
  <si>
    <r>
      <rPr>
        <sz val="8.5"/>
        <rFont val="Calibri"/>
        <family val="2"/>
      </rPr>
      <t>2.267,13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</si>
  <si>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</si>
  <si>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</si>
  <si>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</si>
  <si>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80,96</t>
    </r>
  </si>
  <si>
    <r>
      <rPr>
        <sz val="8.5"/>
        <rFont val="Calibri"/>
        <family val="2"/>
      </rPr>
      <t>2.794,15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</si>
  <si>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</si>
  <si>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</si>
  <si>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</si>
  <si>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2.171,16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</si>
  <si>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</si>
  <si>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</si>
  <si>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</si>
  <si>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52,15</t>
    </r>
  </si>
  <si>
    <r>
      <rPr>
        <sz val="8.5"/>
        <rFont val="Calibri"/>
        <family val="2"/>
      </rPr>
      <t>713,13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</si>
  <si>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</si>
  <si>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</si>
  <si>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</si>
  <si>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850,68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</si>
  <si>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</si>
  <si>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</si>
  <si>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</si>
  <si>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1.407,45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</si>
  <si>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</si>
  <si>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</si>
  <si>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</si>
  <si>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367,40</t>
    </r>
  </si>
  <si>
    <r>
      <rPr>
        <sz val="8.5"/>
        <rFont val="Calibri"/>
        <family val="2"/>
      </rPr>
      <t>1.613,05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</si>
  <si>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</si>
  <si>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</si>
  <si>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</si>
  <si>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1.145,72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</si>
  <si>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</si>
  <si>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</si>
  <si>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</si>
  <si>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</si>
  <si>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580,64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</si>
  <si>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</si>
  <si>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</si>
  <si>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</si>
  <si>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88,76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</si>
  <si>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</si>
  <si>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</si>
  <si>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</si>
  <si>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</si>
  <si>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</si>
  <si>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</si>
  <si>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</si>
  <si>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430,34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</si>
  <si>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</si>
  <si>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</si>
  <si>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</si>
  <si>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90,61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</si>
  <si>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</si>
  <si>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</si>
  <si>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</si>
  <si>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110,77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</si>
  <si>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</si>
  <si>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</si>
  <si>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</si>
  <si>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123,87</t>
    </r>
  </si>
  <si>
    <r>
      <rPr>
        <sz val="8.5"/>
        <rFont val="Calibri"/>
        <family val="2"/>
      </rPr>
      <t>6.327,41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</si>
  <si>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</si>
  <si>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</si>
  <si>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</si>
  <si>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1.276,07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</si>
  <si>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</si>
  <si>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</si>
  <si>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</si>
  <si>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811,94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</si>
  <si>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</si>
  <si>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</si>
  <si>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</si>
  <si>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138,04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</si>
  <si>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</si>
  <si>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</si>
  <si>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</si>
  <si>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952,14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</si>
  <si>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</si>
  <si>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</si>
  <si>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</si>
  <si>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</si>
  <si>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1.202,89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</si>
  <si>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</si>
  <si>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</si>
  <si>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</si>
  <si>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948,69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</si>
  <si>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</si>
  <si>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</si>
  <si>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</si>
  <si>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678,85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</si>
  <si>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</si>
  <si>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</si>
  <si>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</si>
  <si>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366,35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</si>
  <si>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</si>
  <si>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</si>
  <si>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</si>
  <si>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833,55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</si>
  <si>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</si>
  <si>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</si>
  <si>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</si>
  <si>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966,01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</si>
  <si>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</si>
  <si>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</si>
  <si>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</si>
  <si>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</si>
  <si>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318,38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</si>
  <si>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</si>
  <si>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</si>
  <si>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</si>
  <si>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264,73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</si>
  <si>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</si>
  <si>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</si>
  <si>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</si>
  <si>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215,29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</si>
  <si>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</si>
  <si>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</si>
  <si>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</si>
  <si>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227,01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</si>
  <si>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</si>
  <si>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</si>
  <si>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100,76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</si>
  <si>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</si>
  <si>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</si>
  <si>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</si>
  <si>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</si>
  <si>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163,34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</si>
  <si>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</si>
  <si>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</si>
  <si>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</si>
  <si>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72,37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</si>
  <si>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</si>
  <si>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</si>
  <si>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</si>
  <si>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166,32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</si>
  <si>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</si>
  <si>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</si>
  <si>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</si>
  <si>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146,90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</si>
  <si>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</si>
  <si>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</si>
  <si>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</si>
  <si>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76,50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</si>
  <si>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</si>
  <si>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</si>
  <si>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</si>
  <si>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104,49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</si>
  <si>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</si>
  <si>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</si>
  <si>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</si>
  <si>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128,30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</si>
  <si>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</si>
  <si>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</si>
  <si>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</si>
  <si>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192,38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</si>
  <si>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</si>
  <si>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</si>
  <si>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</si>
  <si>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151,10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</si>
  <si>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</si>
  <si>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</si>
  <si>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</si>
  <si>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65,46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</si>
  <si>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</si>
  <si>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</si>
  <si>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</si>
  <si>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143,21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</si>
  <si>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</si>
  <si>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</si>
  <si>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</si>
  <si>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</si>
  <si>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</si>
  <si>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</si>
  <si>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112,44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</si>
  <si>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</si>
  <si>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</si>
  <si>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</si>
  <si>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161,55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</si>
  <si>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</si>
  <si>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</si>
  <si>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</si>
  <si>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108,61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</si>
  <si>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</si>
  <si>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</si>
  <si>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</si>
  <si>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89,66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</si>
  <si>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</si>
  <si>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</si>
  <si>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</si>
  <si>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226,77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</si>
  <si>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</si>
  <si>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</si>
  <si>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</si>
  <si>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</si>
  <si>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</si>
  <si>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114,37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</si>
  <si>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</si>
  <si>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</si>
  <si>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</si>
  <si>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355,15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</si>
  <si>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</si>
  <si>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</si>
  <si>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</si>
  <si>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214,71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</si>
  <si>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</si>
  <si>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</si>
  <si>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</si>
  <si>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209,35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</si>
  <si>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</si>
  <si>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</si>
  <si>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</si>
  <si>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168,56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</si>
  <si>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</si>
  <si>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</si>
  <si>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</si>
  <si>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</si>
  <si>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47,16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</si>
  <si>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</si>
  <si>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</si>
  <si>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</si>
  <si>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</si>
  <si>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</si>
  <si>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</si>
  <si>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</si>
  <si>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</si>
  <si>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</si>
  <si>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</si>
  <si>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</si>
  <si>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</si>
  <si>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</si>
  <si>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</si>
  <si>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322,87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</si>
  <si>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</si>
  <si>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</si>
  <si>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</si>
  <si>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252,45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</si>
  <si>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</si>
  <si>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</si>
  <si>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</si>
  <si>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159,84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</si>
  <si>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</si>
  <si>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</si>
  <si>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256,89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</si>
  <si>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</si>
  <si>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</si>
  <si>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</si>
  <si>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50,24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</si>
  <si>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</si>
  <si>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</si>
  <si>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</si>
  <si>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</si>
  <si>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</si>
  <si>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82,36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</si>
  <si>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</si>
  <si>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</si>
  <si>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</si>
  <si>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85,79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</si>
  <si>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</si>
  <si>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</si>
  <si>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</si>
  <si>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78,97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</si>
  <si>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</si>
  <si>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</si>
  <si>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58,89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</si>
  <si>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</si>
  <si>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</si>
  <si>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</si>
  <si>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</si>
  <si>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</si>
  <si>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</si>
  <si>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</si>
  <si>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</si>
  <si>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</si>
  <si>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20,08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</si>
  <si>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</si>
  <si>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</si>
  <si>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</si>
  <si>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22,35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</si>
  <si>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</si>
  <si>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</si>
  <si>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</si>
  <si>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</si>
  <si>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</si>
  <si>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</si>
  <si>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</si>
  <si>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</si>
  <si>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22,95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</si>
  <si>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</si>
  <si>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</si>
  <si>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</si>
  <si>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13,95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</si>
  <si>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</si>
  <si>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</si>
  <si>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</si>
  <si>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16,23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</si>
  <si>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</si>
  <si>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</si>
  <si>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</si>
  <si>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</si>
  <si>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23,97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</si>
  <si>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</si>
  <si>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</si>
  <si>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</si>
  <si>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</si>
  <si>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</si>
  <si>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</si>
  <si>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</si>
  <si>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</si>
  <si>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</si>
  <si>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</si>
  <si>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</si>
  <si>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</si>
  <si>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</si>
  <si>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</si>
  <si>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</si>
  <si>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21,32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</si>
  <si>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</si>
  <si>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</si>
  <si>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</si>
  <si>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20,41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</si>
  <si>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</si>
  <si>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</si>
  <si>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</si>
  <si>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62,05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</si>
  <si>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</si>
  <si>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</si>
  <si>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</si>
  <si>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189,00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</si>
  <si>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</si>
  <si>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</si>
  <si>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</si>
  <si>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</si>
  <si>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</si>
  <si>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</si>
  <si>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</si>
  <si>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</si>
  <si>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</si>
  <si>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36,59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</si>
  <si>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</si>
  <si>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</si>
  <si>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</si>
  <si>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47,09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</si>
  <si>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</si>
  <si>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</si>
  <si>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</si>
  <si>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</si>
  <si>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</si>
  <si>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</si>
  <si>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80,27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</si>
  <si>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</si>
  <si>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</si>
  <si>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</si>
  <si>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66,32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</si>
  <si>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</si>
  <si>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</si>
  <si>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</si>
  <si>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128,05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</si>
  <si>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</si>
  <si>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</si>
  <si>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55,31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</si>
  <si>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</si>
  <si>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</si>
  <si>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</si>
  <si>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22,42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</si>
  <si>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</si>
  <si>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</si>
  <si>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</si>
  <si>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</si>
  <si>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</si>
  <si>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</si>
  <si>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16,93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</si>
  <si>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</si>
  <si>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</si>
  <si>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</si>
  <si>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</si>
  <si>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</si>
  <si>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27,92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</si>
  <si>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</si>
  <si>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</si>
  <si>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</si>
  <si>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27,03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</si>
  <si>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</si>
  <si>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</si>
  <si>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205,83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</si>
  <si>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</si>
  <si>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</si>
  <si>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</si>
  <si>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125,88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</si>
  <si>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</si>
  <si>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</si>
  <si>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</si>
  <si>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153,57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</si>
  <si>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</si>
  <si>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</si>
  <si>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</si>
  <si>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57,45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</si>
  <si>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</si>
  <si>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</si>
  <si>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</si>
  <si>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10,97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</si>
  <si>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</si>
  <si>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</si>
  <si>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</si>
  <si>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</si>
  <si>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</si>
  <si>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</si>
  <si>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33,89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</si>
  <si>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</si>
  <si>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</si>
  <si>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</si>
  <si>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20,28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</si>
  <si>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</si>
  <si>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</si>
  <si>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</si>
  <si>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41,05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</si>
  <si>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</si>
  <si>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</si>
  <si>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13,58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</si>
  <si>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</si>
  <si>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</si>
  <si>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</si>
  <si>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46,22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</si>
  <si>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</si>
  <si>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</si>
  <si>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</si>
  <si>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</si>
  <si>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</si>
  <si>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</si>
  <si>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</si>
  <si>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59,33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</si>
  <si>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</si>
  <si>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</si>
  <si>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</si>
  <si>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</si>
  <si>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</si>
  <si>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</si>
  <si>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587,04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</si>
  <si>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</si>
  <si>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</si>
  <si>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</si>
  <si>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407,19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</si>
  <si>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</si>
  <si>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</si>
  <si>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</si>
  <si>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2,83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</si>
  <si>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</si>
  <si>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</si>
  <si>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</si>
  <si>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</si>
  <si>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</si>
  <si>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</si>
  <si>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</si>
  <si>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</si>
  <si>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</si>
  <si>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</si>
  <si>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</si>
  <si>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</si>
  <si>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</si>
  <si>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</si>
  <si>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13,44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</si>
  <si>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</si>
  <si>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</si>
  <si>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</si>
  <si>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76,90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</si>
  <si>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</si>
  <si>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</si>
  <si>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</si>
  <si>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68,20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</si>
  <si>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</si>
  <si>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</si>
  <si>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</si>
  <si>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</si>
  <si>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</si>
  <si>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14,84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</si>
  <si>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</si>
  <si>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</si>
  <si>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</si>
  <si>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</si>
  <si>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</si>
  <si>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20,22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</si>
  <si>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</si>
  <si>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</si>
  <si>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</si>
  <si>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</si>
  <si>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</si>
  <si>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</si>
  <si>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85,92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</si>
  <si>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</si>
  <si>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</si>
  <si>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</si>
  <si>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169,41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</si>
  <si>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</si>
  <si>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</si>
  <si>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</si>
  <si>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</si>
  <si>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25,45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</si>
  <si>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</si>
  <si>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</si>
  <si>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</si>
  <si>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32,49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</si>
  <si>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</si>
  <si>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</si>
  <si>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32,46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</si>
  <si>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</si>
  <si>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</si>
  <si>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</si>
  <si>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43,54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</si>
  <si>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</si>
  <si>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</si>
  <si>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</si>
  <si>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</si>
  <si>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32,42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</si>
  <si>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</si>
  <si>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</si>
  <si>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</si>
  <si>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</si>
  <si>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43,79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</si>
  <si>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</si>
  <si>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</si>
  <si>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</si>
  <si>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32,69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</si>
  <si>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</si>
  <si>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</si>
  <si>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</si>
  <si>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43,70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</si>
  <si>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</si>
  <si>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</si>
  <si>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32,97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</si>
  <si>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</si>
  <si>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</si>
  <si>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</si>
  <si>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31,92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</si>
  <si>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</si>
  <si>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</si>
  <si>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</si>
  <si>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32,50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</si>
  <si>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</si>
  <si>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</si>
  <si>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</si>
  <si>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25,70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</si>
  <si>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</si>
  <si>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</si>
  <si>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</si>
  <si>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33,85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</si>
  <si>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</si>
  <si>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</si>
  <si>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32,57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</si>
  <si>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</si>
  <si>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</si>
  <si>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</si>
  <si>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</si>
  <si>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</si>
  <si>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</si>
  <si>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25,37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</si>
  <si>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</si>
  <si>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</si>
  <si>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25,82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</si>
  <si>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</si>
  <si>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</si>
  <si>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</si>
  <si>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32,65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</si>
  <si>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</si>
  <si>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</si>
  <si>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</si>
  <si>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</si>
  <si>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</si>
  <si>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1.264,06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</si>
  <si>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</si>
  <si>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</si>
  <si>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</si>
  <si>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1.422,88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</si>
  <si>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</si>
  <si>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</si>
  <si>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</si>
  <si>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</si>
  <si>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27,74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</si>
  <si>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</si>
  <si>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</si>
  <si>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</si>
  <si>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34,57</t>
    </r>
  </si>
  <si>
    <r>
      <rPr>
        <sz val="8.5"/>
        <rFont val="Calibri"/>
        <family val="2"/>
      </rPr>
      <t>642,01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</si>
  <si>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</si>
  <si>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</si>
  <si>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</si>
  <si>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</si>
  <si>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</si>
  <si>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</si>
  <si>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</si>
  <si>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170,98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</si>
  <si>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</si>
  <si>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</si>
  <si>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</si>
  <si>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</si>
  <si>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</si>
  <si>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103,27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</si>
  <si>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</si>
  <si>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</si>
  <si>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</si>
  <si>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3.097,26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</si>
  <si>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</si>
  <si>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</si>
  <si>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</si>
  <si>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469,49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</si>
  <si>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</si>
  <si>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</si>
  <si>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</si>
  <si>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173,78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</si>
  <si>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</si>
  <si>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</si>
  <si>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</si>
  <si>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</si>
  <si>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14.665,72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</si>
  <si>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</si>
  <si>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</si>
  <si>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</si>
  <si>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163,76</t>
    </r>
  </si>
  <si>
    <r>
      <rPr>
        <sz val="8.5"/>
        <rFont val="Calibri"/>
        <family val="2"/>
      </rPr>
      <t>12.864,10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</si>
  <si>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</si>
  <si>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</si>
  <si>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</si>
  <si>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711,25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</si>
  <si>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</si>
  <si>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</si>
  <si>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</si>
  <si>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3.840,48</t>
    </r>
  </si>
  <si>
    <r>
      <rPr>
        <sz val="8.5"/>
        <rFont val="Calibri"/>
        <family val="2"/>
      </rPr>
      <t>14.990,29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</si>
  <si>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</si>
  <si>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</si>
  <si>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</si>
  <si>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4.320,54</t>
    </r>
  </si>
  <si>
    <r>
      <rPr>
        <sz val="8.5"/>
        <rFont val="Calibri"/>
        <family val="2"/>
      </rPr>
      <t>24.412,01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</si>
  <si>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</si>
  <si>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</si>
  <si>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</si>
  <si>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5.080,73</t>
    </r>
  </si>
  <si>
    <r>
      <rPr>
        <sz val="8.5"/>
        <rFont val="Calibri"/>
        <family val="2"/>
      </rPr>
      <t>30.167,38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</si>
  <si>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</si>
  <si>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</si>
  <si>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</si>
  <si>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37,87</t>
    </r>
  </si>
  <si>
    <r>
      <rPr>
        <sz val="8.5"/>
        <rFont val="Calibri"/>
        <family val="2"/>
      </rPr>
      <t>1.088,22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</si>
  <si>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</si>
  <si>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</si>
  <si>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</si>
  <si>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47,33</t>
    </r>
  </si>
  <si>
    <r>
      <rPr>
        <sz val="8.5"/>
        <rFont val="Calibri"/>
        <family val="2"/>
      </rPr>
      <t>1.377,55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</si>
  <si>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</si>
  <si>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</si>
  <si>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</si>
  <si>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2.728,43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</si>
  <si>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</si>
  <si>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</si>
  <si>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</si>
  <si>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</si>
  <si>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205,14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</si>
  <si>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</si>
  <si>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</si>
  <si>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</si>
  <si>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</si>
  <si>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417,42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</si>
  <si>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</si>
  <si>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</si>
  <si>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</si>
  <si>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325,87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</si>
  <si>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</si>
  <si>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</si>
  <si>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</si>
  <si>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</si>
  <si>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51,38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</si>
  <si>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</si>
  <si>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</si>
  <si>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</si>
  <si>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</si>
  <si>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297,69</t>
    </r>
  </si>
  <si>
    <r>
      <rPr>
        <sz val="8.5"/>
        <rFont val="Calibri"/>
        <family val="2"/>
      </rPr>
      <t>7.519,90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</si>
  <si>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</si>
  <si>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</si>
  <si>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</si>
  <si>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288,41</t>
    </r>
  </si>
  <si>
    <r>
      <rPr>
        <sz val="8.5"/>
        <rFont val="Calibri"/>
        <family val="2"/>
      </rPr>
      <t>6.699,23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</si>
  <si>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</si>
  <si>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</si>
  <si>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</si>
  <si>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8.063,95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</si>
  <si>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</si>
  <si>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</si>
  <si>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</si>
  <si>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11.605,23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</si>
  <si>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</si>
  <si>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</si>
  <si>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</si>
  <si>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3.063,60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</si>
  <si>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</si>
  <si>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</si>
  <si>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</si>
  <si>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4.044,36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</si>
  <si>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</si>
  <si>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</si>
  <si>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</si>
  <si>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5.970,72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</si>
  <si>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</si>
  <si>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</si>
  <si>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</si>
  <si>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6.475,13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</si>
  <si>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</si>
  <si>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</si>
  <si>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</si>
  <si>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6.518,77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</si>
  <si>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</si>
  <si>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</si>
  <si>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</si>
  <si>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9.619,15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</si>
  <si>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</si>
  <si>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</si>
  <si>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</si>
  <si>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</si>
  <si>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675,44</t>
    </r>
  </si>
  <si>
    <r>
      <rPr>
        <sz val="8.5"/>
        <rFont val="Calibri"/>
        <family val="2"/>
      </rPr>
      <t>36.913,67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</si>
  <si>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</si>
  <si>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</si>
  <si>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</si>
  <si>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42.565,21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</si>
  <si>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</si>
  <si>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</si>
  <si>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</si>
  <si>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49.075,99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</si>
  <si>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</si>
  <si>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</si>
  <si>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</si>
  <si>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54.612,38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</si>
  <si>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</si>
  <si>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</si>
  <si>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</si>
  <si>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591,01</t>
    </r>
  </si>
  <si>
    <r>
      <rPr>
        <sz val="8.5"/>
        <rFont val="Calibri"/>
        <family val="2"/>
      </rPr>
      <t>4.075,33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</si>
  <si>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</si>
  <si>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</si>
  <si>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</si>
  <si>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5.095,62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</si>
  <si>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</si>
  <si>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</si>
  <si>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</si>
  <si>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6.647,93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</si>
  <si>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</si>
  <si>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</si>
  <si>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</si>
  <si>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4.469,84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</si>
  <si>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</si>
  <si>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</si>
  <si>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</si>
  <si>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5.057,36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</si>
  <si>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</si>
  <si>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</si>
  <si>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</si>
  <si>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5.893,68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</si>
  <si>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</si>
  <si>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</si>
  <si>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</si>
  <si>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6.732,68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</si>
  <si>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</si>
  <si>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</si>
  <si>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</si>
  <si>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4.170,84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</si>
  <si>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</si>
  <si>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</si>
  <si>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</si>
  <si>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4.658,15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</si>
  <si>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</si>
  <si>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</si>
  <si>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</si>
  <si>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5.005,44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</si>
  <si>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</si>
  <si>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</si>
  <si>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</si>
  <si>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5.150,25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</si>
  <si>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</si>
  <si>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</si>
  <si>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</si>
  <si>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</si>
  <si>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7.655,47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</si>
  <si>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</si>
  <si>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</si>
  <si>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</si>
  <si>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13.327,45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</si>
  <si>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</si>
  <si>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</si>
  <si>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</si>
  <si>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3.804,26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</si>
  <si>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</si>
  <si>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</si>
  <si>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</si>
  <si>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2.128,01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</si>
  <si>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</si>
  <si>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</si>
  <si>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</si>
  <si>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35.078,59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</si>
  <si>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</si>
  <si>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</si>
  <si>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</si>
  <si>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2.583,80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</si>
  <si>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</si>
  <si>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</si>
  <si>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</si>
  <si>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7.860,42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</si>
  <si>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</si>
  <si>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</si>
  <si>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</si>
  <si>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3.873,10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</si>
  <si>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</si>
  <si>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</si>
  <si>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</si>
  <si>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14.162,59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</si>
  <si>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</si>
  <si>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</si>
  <si>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</si>
  <si>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3.157,38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</si>
  <si>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</si>
  <si>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</si>
  <si>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</si>
  <si>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4.274,45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</si>
  <si>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</si>
  <si>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</si>
  <si>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</si>
  <si>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4.713,69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</si>
  <si>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</si>
  <si>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</si>
  <si>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</si>
  <si>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6.414,03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</si>
  <si>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</si>
  <si>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</si>
  <si>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</si>
  <si>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4.937,57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</si>
  <si>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</si>
  <si>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</si>
  <si>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</si>
  <si>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1.398,36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</si>
  <si>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</si>
  <si>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</si>
  <si>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</si>
  <si>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1.180,25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</si>
  <si>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</si>
  <si>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</si>
  <si>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</si>
  <si>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13.421,03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</si>
  <si>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</si>
  <si>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</si>
  <si>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</si>
  <si>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9.803,67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</si>
  <si>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</si>
  <si>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</si>
  <si>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</si>
  <si>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1.414,26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</si>
  <si>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</si>
  <si>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</si>
  <si>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</si>
  <si>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24.824,96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</si>
  <si>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</si>
  <si>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</si>
  <si>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</si>
  <si>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27.964,46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</si>
  <si>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</si>
  <si>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</si>
  <si>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</si>
  <si>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1.896,40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</si>
  <si>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</si>
  <si>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</si>
  <si>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</si>
  <si>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2.726,50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</si>
  <si>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</si>
  <si>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</si>
  <si>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</si>
  <si>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</si>
  <si>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436,68</t>
    </r>
  </si>
  <si>
    <r>
      <rPr>
        <sz val="8.5"/>
        <rFont val="Calibri"/>
        <family val="2"/>
      </rPr>
      <t>7.025,92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</si>
  <si>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</si>
  <si>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</si>
  <si>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</si>
  <si>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7.857,44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</si>
  <si>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</si>
  <si>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</si>
  <si>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</si>
  <si>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16.807,29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</si>
  <si>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</si>
  <si>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</si>
  <si>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</si>
  <si>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7.421,84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</si>
  <si>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</si>
  <si>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</si>
  <si>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</si>
  <si>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8.679,85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</si>
  <si>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</si>
  <si>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</si>
  <si>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</si>
  <si>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15.093,28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</si>
  <si>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</si>
  <si>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</si>
  <si>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</si>
  <si>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5.370,26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</si>
  <si>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</si>
  <si>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</si>
  <si>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</si>
  <si>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7.092,69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</si>
  <si>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</si>
  <si>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</si>
  <si>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</si>
  <si>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2.316,43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</si>
  <si>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</si>
  <si>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</si>
  <si>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</si>
  <si>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2.749,22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</si>
  <si>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</si>
  <si>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</si>
  <si>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</si>
  <si>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5.534,29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</si>
  <si>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</si>
  <si>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</si>
  <si>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</si>
  <si>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3.709,32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</si>
  <si>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</si>
  <si>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</si>
  <si>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</si>
  <si>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12.890,65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</si>
  <si>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</si>
  <si>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</si>
  <si>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</si>
  <si>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20.170,08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</si>
  <si>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</si>
  <si>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</si>
  <si>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</si>
  <si>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6.486,56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</si>
  <si>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</si>
  <si>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</si>
  <si>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</si>
  <si>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22.399,71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</si>
  <si>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</si>
  <si>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</si>
  <si>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</si>
  <si>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</si>
  <si>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3.154,23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</si>
  <si>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</si>
  <si>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</si>
  <si>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</si>
  <si>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36,47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</si>
  <si>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</si>
  <si>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</si>
  <si>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</si>
  <si>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685,84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</si>
  <si>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</si>
  <si>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</si>
  <si>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</si>
  <si>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298,69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</si>
  <si>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</si>
  <si>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</si>
  <si>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</si>
  <si>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651,74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</si>
  <si>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</si>
  <si>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</si>
  <si>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</si>
  <si>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63,26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</si>
  <si>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</si>
  <si>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</si>
  <si>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</si>
  <si>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</si>
  <si>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</si>
  <si>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539,12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</si>
  <si>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</si>
  <si>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</si>
  <si>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</si>
  <si>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781,64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</si>
  <si>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</si>
  <si>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</si>
  <si>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</si>
  <si>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245,98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</si>
  <si>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</si>
  <si>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</si>
  <si>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</si>
  <si>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428,72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</si>
  <si>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</si>
  <si>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</si>
  <si>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120,92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</si>
  <si>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</si>
  <si>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</si>
  <si>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</si>
  <si>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238,71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</si>
  <si>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</si>
  <si>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</si>
  <si>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</si>
  <si>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602,79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</si>
  <si>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</si>
  <si>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</si>
  <si>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54,15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</si>
  <si>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</si>
  <si>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</si>
  <si>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</si>
  <si>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387,68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</si>
  <si>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</si>
  <si>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</si>
  <si>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</si>
  <si>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462,89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</si>
  <si>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</si>
  <si>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</si>
  <si>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</si>
  <si>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101,06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</si>
  <si>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</si>
  <si>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</si>
  <si>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</si>
  <si>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685,55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</si>
  <si>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</si>
  <si>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</si>
  <si>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</si>
  <si>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577,31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</si>
  <si>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</si>
  <si>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</si>
  <si>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</si>
  <si>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236,15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</si>
  <si>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</si>
  <si>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</si>
  <si>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</si>
  <si>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179,90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</si>
  <si>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</si>
  <si>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</si>
  <si>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</si>
  <si>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12,01</t>
    </r>
  </si>
  <si>
    <r>
      <rPr>
        <sz val="8.5"/>
        <rFont val="Calibri"/>
        <family val="2"/>
      </rPr>
      <t>88,69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</si>
  <si>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</si>
  <si>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</si>
  <si>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</si>
  <si>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560,35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</si>
  <si>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</si>
  <si>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</si>
  <si>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</si>
  <si>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589,23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</si>
  <si>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</si>
  <si>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</si>
  <si>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</si>
  <si>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</si>
  <si>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</si>
  <si>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</si>
  <si>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</si>
  <si>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537,54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</si>
  <si>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</si>
  <si>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</si>
  <si>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</si>
  <si>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1.050,38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</si>
  <si>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</si>
  <si>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</si>
  <si>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</si>
  <si>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1.235,06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</si>
  <si>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</si>
  <si>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</si>
  <si>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</si>
  <si>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</si>
  <si>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</si>
  <si>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</si>
  <si>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</si>
  <si>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239,41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</si>
  <si>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</si>
  <si>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</si>
  <si>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</si>
  <si>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</si>
  <si>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</si>
  <si>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55,89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</si>
  <si>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</si>
  <si>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</si>
  <si>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</si>
  <si>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54,07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</si>
  <si>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</si>
  <si>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</si>
  <si>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</si>
  <si>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80,50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</si>
  <si>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</si>
  <si>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</si>
  <si>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</si>
  <si>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53,91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</si>
  <si>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</si>
  <si>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</si>
  <si>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45,29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</si>
  <si>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</si>
  <si>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</si>
  <si>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</si>
  <si>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42,29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</si>
  <si>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</si>
  <si>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</si>
  <si>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</si>
  <si>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58,90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</si>
  <si>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</si>
  <si>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</si>
  <si>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</si>
  <si>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75,92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</si>
  <si>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</si>
  <si>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</si>
  <si>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143,87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</si>
  <si>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</si>
  <si>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</si>
  <si>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</si>
  <si>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191,46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</si>
  <si>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</si>
  <si>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</si>
  <si>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</si>
  <si>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857,78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</si>
  <si>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</si>
  <si>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</si>
  <si>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</si>
  <si>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</si>
  <si>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</si>
  <si>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456,05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</si>
  <si>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</si>
  <si>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</si>
  <si>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</si>
  <si>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454,14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</si>
  <si>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</si>
  <si>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</si>
  <si>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</si>
  <si>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40,70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</si>
  <si>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</si>
  <si>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</si>
  <si>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40,42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</si>
  <si>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</si>
  <si>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</si>
  <si>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</si>
  <si>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48,13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</si>
  <si>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</si>
  <si>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</si>
  <si>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</si>
  <si>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</si>
  <si>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</si>
  <si>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</si>
  <si>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37,54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</si>
  <si>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</si>
  <si>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</si>
  <si>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</si>
  <si>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39,15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</si>
  <si>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</si>
  <si>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</si>
  <si>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</si>
  <si>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60,53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</si>
  <si>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</si>
  <si>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</si>
  <si>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</si>
  <si>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87,59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</si>
  <si>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</si>
  <si>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</si>
  <si>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</si>
  <si>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194,55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</si>
  <si>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</si>
  <si>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</si>
  <si>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</si>
  <si>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546,29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</si>
  <si>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</si>
  <si>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</si>
  <si>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</si>
  <si>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29,10</t>
    </r>
  </si>
  <si>
    <r>
      <rPr>
        <sz val="8.5"/>
        <rFont val="Calibri"/>
        <family val="2"/>
      </rPr>
      <t>400,61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</si>
  <si>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</si>
  <si>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</si>
  <si>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</si>
  <si>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183,50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</si>
  <si>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</si>
  <si>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</si>
  <si>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</si>
  <si>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64,03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</si>
  <si>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</si>
  <si>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</si>
  <si>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</si>
  <si>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373,06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</si>
  <si>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</si>
  <si>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</si>
  <si>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</si>
  <si>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50,36</t>
    </r>
  </si>
  <si>
    <r>
      <rPr>
        <sz val="8.5"/>
        <rFont val="Calibri"/>
        <family val="2"/>
      </rPr>
      <t>859,23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</si>
  <si>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</si>
  <si>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</si>
  <si>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16,41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</si>
  <si>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</si>
  <si>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</si>
  <si>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</si>
  <si>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16,81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</si>
  <si>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</si>
  <si>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</si>
  <si>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</si>
  <si>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618,42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</si>
  <si>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</si>
  <si>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</si>
  <si>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</si>
  <si>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641,06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</si>
  <si>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</si>
  <si>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</si>
  <si>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</si>
  <si>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1.431,17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</si>
  <si>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</si>
  <si>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</si>
  <si>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</si>
  <si>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1.136,23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</si>
  <si>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</si>
  <si>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</si>
  <si>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</si>
  <si>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370,22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</si>
  <si>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</si>
  <si>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</si>
  <si>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66,27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</si>
  <si>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</si>
  <si>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</si>
  <si>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</si>
  <si>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284,55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</si>
  <si>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</si>
  <si>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</si>
  <si>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</si>
  <si>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446,87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</si>
  <si>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</si>
  <si>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</si>
  <si>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</si>
  <si>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</si>
  <si>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396,26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</si>
  <si>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</si>
  <si>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</si>
  <si>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</si>
  <si>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263,91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</si>
  <si>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</si>
  <si>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</si>
  <si>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</si>
  <si>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744,61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</si>
  <si>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</si>
  <si>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</si>
  <si>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</si>
  <si>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</si>
  <si>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1.205,22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</si>
  <si>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</si>
  <si>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</si>
  <si>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</si>
  <si>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759,78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</si>
  <si>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</si>
  <si>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</si>
  <si>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</si>
  <si>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1.000,31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</si>
  <si>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</si>
  <si>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</si>
  <si>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</si>
  <si>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163,77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</si>
  <si>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</si>
  <si>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</si>
  <si>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</si>
  <si>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212,33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</si>
  <si>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</si>
  <si>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</si>
  <si>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</si>
  <si>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237,90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</si>
  <si>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</si>
  <si>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</si>
  <si>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</si>
  <si>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292,65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</si>
  <si>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</si>
  <si>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</si>
  <si>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</si>
  <si>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657,21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</si>
  <si>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</si>
  <si>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</si>
  <si>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</si>
  <si>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</si>
  <si>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</si>
  <si>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</si>
  <si>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</si>
  <si>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487,58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</si>
  <si>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</si>
  <si>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</si>
  <si>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</si>
  <si>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580,43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</si>
  <si>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</si>
  <si>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</si>
  <si>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</si>
  <si>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734,12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</si>
  <si>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</si>
  <si>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</si>
  <si>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</si>
  <si>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892,79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</si>
  <si>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</si>
  <si>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</si>
  <si>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</si>
  <si>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957,41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</si>
  <si>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</si>
  <si>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</si>
  <si>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</si>
  <si>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1.427,68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</si>
  <si>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</si>
  <si>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</si>
  <si>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</si>
  <si>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3.856,48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</si>
  <si>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</si>
  <si>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</si>
  <si>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</si>
  <si>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1.641,07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</si>
  <si>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</si>
  <si>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</si>
  <si>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</si>
  <si>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616,74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</si>
  <si>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</si>
  <si>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</si>
  <si>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</si>
  <si>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579,45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</si>
  <si>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</si>
  <si>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</si>
  <si>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</si>
  <si>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1.029,51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</si>
  <si>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</si>
  <si>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</si>
  <si>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</si>
  <si>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</si>
  <si>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29,74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</si>
  <si>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</si>
  <si>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</si>
  <si>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</si>
  <si>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18,25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</si>
  <si>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</si>
  <si>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</si>
  <si>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</si>
  <si>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</si>
  <si>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</si>
  <si>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</si>
  <si>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</si>
  <si>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51,66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</si>
  <si>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</si>
  <si>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</si>
  <si>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</si>
  <si>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</si>
  <si>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</si>
  <si>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39,53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</si>
  <si>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</si>
  <si>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</si>
  <si>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12,20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</si>
  <si>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</si>
  <si>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</si>
  <si>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</si>
  <si>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2,47</t>
    </r>
  </si>
  <si>
    <r>
      <rPr>
        <sz val="8.5"/>
        <rFont val="Calibri"/>
        <family val="2"/>
      </rPr>
      <t>115,85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</si>
  <si>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</si>
  <si>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</si>
  <si>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34,03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</si>
  <si>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</si>
  <si>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</si>
  <si>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</si>
  <si>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64,72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</si>
  <si>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</si>
  <si>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</si>
  <si>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</si>
  <si>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50,13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</si>
  <si>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</si>
  <si>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</si>
  <si>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</si>
  <si>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56,26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</si>
  <si>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</si>
  <si>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</si>
  <si>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</si>
  <si>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92,06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</si>
  <si>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</si>
  <si>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</si>
  <si>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</si>
  <si>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167,07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</si>
  <si>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</si>
  <si>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</si>
  <si>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</si>
  <si>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164,26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</si>
  <si>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</si>
  <si>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</si>
  <si>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</si>
  <si>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46,74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</si>
  <si>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</si>
  <si>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</si>
  <si>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</si>
  <si>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40,30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</si>
  <si>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</si>
  <si>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</si>
  <si>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</si>
  <si>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29,68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</si>
  <si>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</si>
  <si>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</si>
  <si>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</si>
  <si>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</si>
  <si>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6,19</t>
    </r>
  </si>
  <si>
    <r>
      <rPr>
        <sz val="8.5"/>
        <rFont val="Calibri"/>
        <family val="2"/>
      </rPr>
      <t>12,74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</si>
  <si>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</si>
  <si>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</si>
  <si>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</si>
  <si>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320,59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</si>
  <si>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</si>
  <si>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</si>
  <si>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6,16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</si>
  <si>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</si>
  <si>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</si>
  <si>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</si>
  <si>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51,47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</si>
  <si>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</si>
  <si>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</si>
  <si>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</si>
  <si>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108,76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</si>
  <si>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</si>
  <si>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</si>
  <si>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</si>
  <si>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</si>
  <si>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</si>
  <si>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</si>
  <si>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</si>
  <si>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</si>
  <si>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441,73</t>
    </r>
  </si>
  <si>
    <r>
      <rPr>
        <sz val="8.5"/>
        <rFont val="Calibri"/>
        <family val="2"/>
      </rPr>
      <t>1.287,19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</si>
  <si>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</si>
  <si>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</si>
  <si>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</si>
  <si>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1.349,01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</si>
  <si>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</si>
  <si>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</si>
  <si>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</si>
  <si>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776,76</t>
    </r>
  </si>
  <si>
    <r>
      <rPr>
        <sz val="8.5"/>
        <rFont val="Calibri"/>
        <family val="2"/>
      </rPr>
      <t>3.286,91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</si>
  <si>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</si>
  <si>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</si>
  <si>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</si>
  <si>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3.559,84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</si>
  <si>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</si>
  <si>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</si>
  <si>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</si>
  <si>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3.854,46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</si>
  <si>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</si>
  <si>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</si>
  <si>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</si>
  <si>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4.140,02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</si>
  <si>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</si>
  <si>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</si>
  <si>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</si>
  <si>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</si>
  <si>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559,37</t>
    </r>
  </si>
  <si>
    <r>
      <rPr>
        <sz val="8.5"/>
        <rFont val="Calibri"/>
        <family val="2"/>
      </rPr>
      <t>2.483,00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</si>
  <si>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</si>
  <si>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</si>
  <si>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</si>
  <si>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1.196,87</t>
    </r>
  </si>
  <si>
    <r>
      <rPr>
        <sz val="8.5"/>
        <rFont val="Calibri"/>
        <family val="2"/>
      </rPr>
      <t>5.385,88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</si>
  <si>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</si>
  <si>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</si>
  <si>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</si>
  <si>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1.577,67</t>
    </r>
  </si>
  <si>
    <r>
      <rPr>
        <sz val="8.5"/>
        <rFont val="Calibri"/>
        <family val="2"/>
      </rPr>
      <t>8.545,60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</si>
  <si>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</si>
  <si>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</si>
  <si>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</si>
  <si>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1.912,88</t>
    </r>
  </si>
  <si>
    <r>
      <rPr>
        <sz val="8.5"/>
        <rFont val="Calibri"/>
        <family val="2"/>
      </rPr>
      <t>11.637,29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</si>
  <si>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</si>
  <si>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</si>
  <si>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</si>
  <si>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382,09</t>
    </r>
  </si>
  <si>
    <r>
      <rPr>
        <sz val="8.5"/>
        <rFont val="Calibri"/>
        <family val="2"/>
      </rPr>
      <t>1.039,98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</si>
  <si>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</si>
  <si>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</si>
  <si>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</si>
  <si>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</si>
  <si>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2.465,63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</si>
  <si>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</si>
  <si>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</si>
  <si>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</si>
  <si>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3.421,28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</si>
  <si>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</si>
  <si>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</si>
  <si>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</si>
  <si>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596,93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</si>
  <si>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</si>
  <si>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</si>
  <si>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</si>
  <si>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899,16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</si>
  <si>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</si>
  <si>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</si>
  <si>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</si>
  <si>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2.257,60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</si>
  <si>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</si>
  <si>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</si>
  <si>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</si>
  <si>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</si>
  <si>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</si>
  <si>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</si>
  <si>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</si>
  <si>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</si>
  <si>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24,42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</si>
  <si>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</si>
  <si>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</si>
  <si>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</si>
  <si>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</si>
  <si>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</si>
  <si>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33,91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</si>
  <si>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</si>
  <si>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</si>
  <si>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</si>
  <si>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41,56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</si>
  <si>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</si>
  <si>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</si>
  <si>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45,75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</si>
  <si>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</si>
  <si>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</si>
  <si>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</si>
  <si>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67,92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</si>
  <si>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</si>
  <si>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</si>
  <si>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</si>
  <si>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97,77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</si>
  <si>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</si>
  <si>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</si>
  <si>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</si>
  <si>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115,40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</si>
  <si>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</si>
  <si>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</si>
  <si>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</si>
  <si>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183,98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</si>
  <si>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</si>
  <si>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</si>
  <si>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</si>
  <si>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29,97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</si>
  <si>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</si>
  <si>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</si>
  <si>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38,81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</si>
  <si>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</si>
  <si>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</si>
  <si>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</si>
  <si>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61,04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</si>
  <si>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</si>
  <si>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</si>
  <si>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</si>
  <si>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65,00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</si>
  <si>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</si>
  <si>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</si>
  <si>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</si>
  <si>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44,97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</si>
  <si>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</si>
  <si>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</si>
  <si>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</si>
  <si>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67,83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</si>
  <si>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</si>
  <si>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</si>
  <si>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90,55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</si>
  <si>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</si>
  <si>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</si>
  <si>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</si>
  <si>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134,78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</si>
  <si>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</si>
  <si>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</si>
  <si>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</si>
  <si>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>37,78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</si>
  <si>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</si>
  <si>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</si>
  <si>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</si>
  <si>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</si>
  <si>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37,58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</si>
  <si>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</si>
  <si>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</si>
  <si>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</si>
  <si>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58,06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</si>
  <si>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</si>
  <si>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</si>
  <si>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</si>
  <si>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99,21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</si>
  <si>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</si>
  <si>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</si>
  <si>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</si>
  <si>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</si>
  <si>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</si>
  <si>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</si>
  <si>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</si>
  <si>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</si>
  <si>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</si>
  <si>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</si>
  <si>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277,48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</si>
  <si>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</si>
  <si>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</si>
  <si>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</si>
  <si>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408,25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</si>
  <si>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</si>
  <si>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</si>
  <si>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603,67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</si>
  <si>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</si>
  <si>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</si>
  <si>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</si>
  <si>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</si>
  <si>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</si>
  <si>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</si>
  <si>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77,56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</si>
  <si>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</si>
  <si>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</si>
  <si>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</si>
  <si>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126,77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</si>
  <si>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</si>
  <si>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</si>
  <si>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</si>
  <si>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195,47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</si>
  <si>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</si>
  <si>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</si>
  <si>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</si>
  <si>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310,15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</si>
  <si>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</si>
  <si>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</si>
  <si>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</si>
  <si>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473,69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</si>
  <si>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</si>
  <si>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</si>
  <si>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</si>
  <si>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</si>
  <si>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</si>
  <si>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</si>
  <si>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</si>
  <si>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100,60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</si>
  <si>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</si>
  <si>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</si>
  <si>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</si>
  <si>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</si>
  <si>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</si>
  <si>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</si>
  <si>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161,59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</si>
  <si>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</si>
  <si>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</si>
  <si>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</si>
  <si>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58,22</t>
    </r>
  </si>
  <si>
    <r>
      <rPr>
        <sz val="8.5"/>
        <rFont val="Calibri"/>
        <family val="2"/>
      </rPr>
      <t>143,58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</si>
  <si>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</si>
  <si>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</si>
  <si>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</si>
  <si>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230,65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</si>
  <si>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</si>
  <si>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</si>
  <si>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</si>
  <si>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286,49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</si>
  <si>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</si>
  <si>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</si>
  <si>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</si>
  <si>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326,60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</si>
  <si>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</si>
  <si>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</si>
  <si>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</si>
  <si>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447,01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</si>
  <si>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</si>
  <si>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</si>
  <si>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</si>
  <si>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100,07</t>
    </r>
  </si>
  <si>
    <r>
      <rPr>
        <sz val="8.5"/>
        <rFont val="Calibri"/>
        <family val="2"/>
      </rPr>
      <t>514,50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</si>
  <si>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</si>
  <si>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</si>
  <si>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</si>
  <si>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</si>
  <si>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</si>
  <si>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</si>
  <si>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</si>
  <si>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124,91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</si>
  <si>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</si>
  <si>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</si>
  <si>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</si>
  <si>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140,75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</si>
  <si>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</si>
  <si>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</si>
  <si>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</si>
  <si>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</si>
  <si>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</si>
  <si>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</si>
  <si>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</si>
  <si>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208,87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</si>
  <si>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</si>
  <si>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</si>
  <si>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</si>
  <si>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231,68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</si>
  <si>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</si>
  <si>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</si>
  <si>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</si>
  <si>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331,18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</si>
  <si>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</si>
  <si>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</si>
  <si>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</si>
  <si>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407,66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</si>
  <si>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</si>
  <si>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</si>
  <si>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</si>
  <si>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537,27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</si>
  <si>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</si>
  <si>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</si>
  <si>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</si>
  <si>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>872,34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</si>
  <si>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</si>
  <si>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</si>
  <si>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</si>
  <si>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</si>
  <si>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82,67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</si>
  <si>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</si>
  <si>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</si>
  <si>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</si>
  <si>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105,39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</si>
  <si>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</si>
  <si>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</si>
  <si>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</si>
  <si>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123,29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</si>
  <si>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</si>
  <si>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</si>
  <si>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</si>
  <si>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194,81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</si>
  <si>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</si>
  <si>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</si>
  <si>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</si>
  <si>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106,28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</si>
  <si>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</si>
  <si>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</si>
  <si>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</si>
  <si>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</si>
  <si>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</si>
  <si>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181,41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</si>
  <si>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</si>
  <si>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</si>
  <si>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</si>
  <si>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313,81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</si>
  <si>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</si>
  <si>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</si>
  <si>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</si>
  <si>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70,95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</si>
  <si>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</si>
  <si>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</si>
  <si>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</si>
  <si>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90,23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</si>
  <si>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</si>
  <si>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</si>
  <si>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</si>
  <si>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101,43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</si>
  <si>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</si>
  <si>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</si>
  <si>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</si>
  <si>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140,91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</si>
  <si>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</si>
  <si>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</si>
  <si>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</si>
  <si>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65,05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</si>
  <si>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</si>
  <si>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</si>
  <si>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</si>
  <si>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80,41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</si>
  <si>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</si>
  <si>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</si>
  <si>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125,13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</si>
  <si>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</si>
  <si>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</si>
  <si>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</si>
  <si>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159,08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</si>
  <si>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</si>
  <si>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</si>
  <si>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</si>
  <si>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195,25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</si>
  <si>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</si>
  <si>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</si>
  <si>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</si>
  <si>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166,22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</si>
  <si>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</si>
  <si>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</si>
  <si>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</si>
  <si>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198,04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</si>
  <si>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</si>
  <si>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</si>
  <si>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</si>
  <si>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225,69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</si>
  <si>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</si>
  <si>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</si>
  <si>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</si>
  <si>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254,50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</si>
  <si>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</si>
  <si>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</si>
  <si>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</si>
  <si>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311,53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</si>
  <si>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</si>
  <si>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</si>
  <si>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</si>
  <si>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118,77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</si>
  <si>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</si>
  <si>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</si>
  <si>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</si>
  <si>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140,53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</si>
  <si>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</si>
  <si>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</si>
  <si>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</si>
  <si>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156,15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</si>
  <si>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</si>
  <si>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</si>
  <si>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</si>
  <si>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152,33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</si>
  <si>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</si>
  <si>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</si>
  <si>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163,43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</si>
  <si>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</si>
  <si>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</si>
  <si>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</si>
  <si>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207,35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</si>
  <si>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</si>
  <si>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</si>
  <si>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</si>
  <si>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</si>
  <si>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</si>
  <si>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</si>
  <si>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67,07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</si>
  <si>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</si>
  <si>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</si>
  <si>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</si>
  <si>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136,70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</si>
  <si>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</si>
  <si>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</si>
  <si>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</si>
  <si>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</si>
  <si>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</si>
  <si>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</si>
  <si>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</si>
  <si>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106,22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</si>
  <si>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</si>
  <si>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</si>
  <si>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</si>
  <si>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130,85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</si>
  <si>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</si>
  <si>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</si>
  <si>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</si>
  <si>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212,11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</si>
  <si>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</si>
  <si>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</si>
  <si>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</si>
  <si>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244,85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</si>
  <si>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</si>
  <si>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</si>
  <si>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</si>
  <si>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25,11</t>
    </r>
  </si>
  <si>
    <r>
      <rPr>
        <sz val="8.5"/>
        <rFont val="Calibri"/>
        <family val="2"/>
      </rPr>
      <t>324,53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</si>
  <si>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</si>
  <si>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</si>
  <si>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</si>
  <si>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29,47</t>
    </r>
  </si>
  <si>
    <r>
      <rPr>
        <sz val="8.5"/>
        <rFont val="Calibri"/>
        <family val="2"/>
      </rPr>
      <t>418,40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</si>
  <si>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</si>
  <si>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</si>
  <si>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</si>
  <si>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31,66</t>
    </r>
  </si>
  <si>
    <r>
      <rPr>
        <sz val="8.5"/>
        <rFont val="Calibri"/>
        <family val="2"/>
      </rPr>
      <t>530,53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</si>
  <si>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</si>
  <si>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</si>
  <si>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</si>
  <si>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</si>
  <si>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678,94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</si>
  <si>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</si>
  <si>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</si>
  <si>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</si>
  <si>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79,94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</si>
  <si>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</si>
  <si>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</si>
  <si>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</si>
  <si>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</si>
  <si>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</si>
  <si>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</si>
  <si>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156,37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</si>
  <si>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</si>
  <si>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</si>
  <si>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</si>
  <si>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179,06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</si>
  <si>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</si>
  <si>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</si>
  <si>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</si>
  <si>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256,88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</si>
  <si>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</si>
  <si>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</si>
  <si>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</si>
  <si>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344,47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</si>
  <si>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</si>
  <si>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</si>
  <si>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</si>
  <si>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</si>
  <si>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23,59</t>
    </r>
  </si>
  <si>
    <r>
      <rPr>
        <sz val="8.5"/>
        <rFont val="Calibri"/>
        <family val="2"/>
      </rPr>
      <t>68,58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</si>
  <si>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</si>
  <si>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</si>
  <si>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</si>
  <si>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27,39</t>
    </r>
  </si>
  <si>
    <r>
      <rPr>
        <sz val="8.5"/>
        <rFont val="Calibri"/>
        <family val="2"/>
      </rPr>
      <t>83,40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</si>
  <si>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</si>
  <si>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</si>
  <si>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</si>
  <si>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75,44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</si>
  <si>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</si>
  <si>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</si>
  <si>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</si>
  <si>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91,95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</si>
  <si>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</si>
  <si>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</si>
  <si>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</si>
  <si>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33,81</t>
    </r>
  </si>
  <si>
    <r>
      <rPr>
        <sz val="8.5"/>
        <rFont val="Calibri"/>
        <family val="2"/>
      </rPr>
      <t>124,69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</si>
  <si>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</si>
  <si>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</si>
  <si>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</si>
  <si>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38,49</t>
    </r>
  </si>
  <si>
    <r>
      <rPr>
        <sz val="8.5"/>
        <rFont val="Calibri"/>
        <family val="2"/>
      </rPr>
      <t>164,80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</si>
  <si>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</si>
  <si>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</si>
  <si>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</si>
  <si>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289,47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</si>
  <si>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</si>
  <si>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</si>
  <si>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</si>
  <si>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62,45</t>
    </r>
  </si>
  <si>
    <r>
      <rPr>
        <sz val="8.5"/>
        <rFont val="Calibri"/>
        <family val="2"/>
      </rPr>
      <t>389,64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</si>
  <si>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</si>
  <si>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</si>
  <si>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</si>
  <si>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588,90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</si>
  <si>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</si>
  <si>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</si>
  <si>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</si>
  <si>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163,13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</si>
  <si>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</si>
  <si>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</si>
  <si>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310,70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</si>
  <si>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</si>
  <si>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</si>
  <si>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</si>
  <si>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429,03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</si>
  <si>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</si>
  <si>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</si>
  <si>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</si>
  <si>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230,02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</si>
  <si>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</si>
  <si>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</si>
  <si>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</si>
  <si>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347,35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</si>
  <si>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</si>
  <si>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</si>
  <si>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</si>
  <si>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495,22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</si>
  <si>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</si>
  <si>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</si>
  <si>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22,86</t>
    </r>
  </si>
  <si>
    <r>
      <rPr>
        <sz val="8.5"/>
        <rFont val="Calibri"/>
        <family val="2"/>
      </rPr>
      <t>52,00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</si>
  <si>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</si>
  <si>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</si>
  <si>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29,13</t>
    </r>
  </si>
  <si>
    <r>
      <rPr>
        <sz val="8.5"/>
        <rFont val="Calibri"/>
        <family val="2"/>
      </rPr>
      <t>59,78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</si>
  <si>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</si>
  <si>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</si>
  <si>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</si>
  <si>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49,23</t>
    </r>
  </si>
  <si>
    <r>
      <rPr>
        <sz val="8.5"/>
        <rFont val="Calibri"/>
        <family val="2"/>
      </rPr>
      <t>104,99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</si>
  <si>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</si>
  <si>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</si>
  <si>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</si>
  <si>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140,04</t>
    </r>
  </si>
  <si>
    <r>
      <rPr>
        <sz val="8.5"/>
        <rFont val="Calibri"/>
        <family val="2"/>
      </rPr>
      <t>969,79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</si>
  <si>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</si>
  <si>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</si>
  <si>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</si>
  <si>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112,34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</si>
  <si>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</si>
  <si>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</si>
  <si>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</si>
  <si>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100,45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</si>
  <si>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</si>
  <si>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</si>
  <si>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</si>
  <si>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130,65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</si>
  <si>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</si>
  <si>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</si>
  <si>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</si>
  <si>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43,15</t>
    </r>
  </si>
  <si>
    <r>
      <rPr>
        <sz val="8.5"/>
        <rFont val="Calibri"/>
        <family val="2"/>
      </rPr>
      <t>230,41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</si>
  <si>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</si>
  <si>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</si>
  <si>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</si>
  <si>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135,05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</si>
  <si>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</si>
  <si>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</si>
  <si>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</si>
  <si>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370,57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</si>
  <si>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</si>
  <si>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</si>
  <si>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</si>
  <si>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99,91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</si>
  <si>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</si>
  <si>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</si>
  <si>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</si>
  <si>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98,63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</si>
  <si>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</si>
  <si>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</si>
  <si>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8,32</t>
    </r>
  </si>
  <si>
    <r>
      <rPr>
        <sz val="8.5"/>
        <rFont val="Calibri"/>
        <family val="2"/>
      </rPr>
      <t>25,95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</si>
  <si>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</si>
  <si>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</si>
  <si>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</si>
  <si>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</si>
  <si>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</si>
  <si>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</si>
  <si>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17,20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</si>
  <si>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</si>
  <si>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</si>
  <si>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</si>
  <si>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</si>
  <si>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</si>
  <si>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56,09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</si>
  <si>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</si>
  <si>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</si>
  <si>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</si>
  <si>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63,32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</si>
  <si>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</si>
  <si>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</si>
  <si>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</si>
  <si>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104,66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</si>
  <si>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</si>
  <si>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</si>
  <si>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</si>
  <si>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146,10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</si>
  <si>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</si>
  <si>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</si>
  <si>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</si>
  <si>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222,83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</si>
  <si>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</si>
  <si>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</si>
  <si>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</si>
  <si>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348,86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</si>
  <si>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</si>
  <si>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</si>
  <si>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</si>
  <si>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502,30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</si>
  <si>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</si>
  <si>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</si>
  <si>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</si>
  <si>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804,85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</si>
  <si>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</si>
  <si>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</si>
  <si>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</si>
  <si>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1.196,68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</si>
  <si>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</si>
  <si>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</si>
  <si>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</si>
  <si>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1.684,86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</si>
  <si>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</si>
  <si>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</si>
  <si>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</si>
  <si>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</si>
  <si>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605,77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</si>
  <si>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</si>
  <si>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</si>
  <si>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</si>
  <si>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716,56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</si>
  <si>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</si>
  <si>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</si>
  <si>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</si>
  <si>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884,88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</si>
  <si>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</si>
  <si>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</si>
  <si>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</si>
  <si>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1.380,37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</si>
  <si>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</si>
  <si>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</si>
  <si>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</si>
  <si>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1.014,31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</si>
  <si>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</si>
  <si>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</si>
  <si>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</si>
  <si>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506,88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</si>
  <si>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</si>
  <si>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</si>
  <si>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</si>
  <si>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509,53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</si>
  <si>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</si>
  <si>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</si>
  <si>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</si>
  <si>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628,86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</si>
  <si>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</si>
  <si>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</si>
  <si>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</si>
  <si>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760,21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</si>
  <si>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</si>
  <si>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</si>
  <si>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</si>
  <si>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891,05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</si>
  <si>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</si>
  <si>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</si>
  <si>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</si>
  <si>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1.045,86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</si>
  <si>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</si>
  <si>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</si>
  <si>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</si>
  <si>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1.373,79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</si>
  <si>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</si>
  <si>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</si>
  <si>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</si>
  <si>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177,09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</si>
  <si>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</si>
  <si>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</si>
  <si>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</si>
  <si>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</si>
  <si>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282,36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</si>
  <si>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</si>
  <si>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</si>
  <si>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</si>
  <si>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310,30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</si>
  <si>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</si>
  <si>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</si>
  <si>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</si>
  <si>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</si>
  <si>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29,09</t>
    </r>
  </si>
  <si>
    <r>
      <rPr>
        <sz val="8.5"/>
        <rFont val="Calibri"/>
        <family val="2"/>
      </rPr>
      <t>570,31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</si>
  <si>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</si>
  <si>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</si>
  <si>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</si>
  <si>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636,41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</si>
  <si>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</si>
  <si>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</si>
  <si>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</si>
  <si>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779,19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</si>
  <si>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</si>
  <si>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</si>
  <si>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</si>
  <si>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912,91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</si>
  <si>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</si>
  <si>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</si>
  <si>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</si>
  <si>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31,27</t>
    </r>
  </si>
  <si>
    <r>
      <rPr>
        <sz val="8.5"/>
        <rFont val="Calibri"/>
        <family val="2"/>
      </rPr>
      <t>1.037,11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</si>
  <si>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</si>
  <si>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</si>
  <si>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</si>
  <si>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1.320,05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</si>
  <si>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</si>
  <si>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</si>
  <si>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</si>
  <si>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16,01</t>
    </r>
  </si>
  <si>
    <r>
      <rPr>
        <sz val="8.5"/>
        <rFont val="Calibri"/>
        <family val="2"/>
      </rPr>
      <t>131,05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</si>
  <si>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</si>
  <si>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</si>
  <si>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</si>
  <si>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175,05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</si>
  <si>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</si>
  <si>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</si>
  <si>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</si>
  <si>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17,47</t>
    </r>
  </si>
  <si>
    <r>
      <rPr>
        <sz val="8.5"/>
        <rFont val="Calibri"/>
        <family val="2"/>
      </rPr>
      <t>229,53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</si>
  <si>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</si>
  <si>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</si>
  <si>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</si>
  <si>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348,92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</si>
  <si>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</si>
  <si>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</si>
  <si>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</si>
  <si>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20,38</t>
    </r>
  </si>
  <si>
    <r>
      <rPr>
        <sz val="8.5"/>
        <rFont val="Calibri"/>
        <family val="2"/>
      </rPr>
      <t>409,08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</si>
  <si>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</si>
  <si>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</si>
  <si>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513,27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</si>
  <si>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</si>
  <si>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</si>
  <si>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</si>
  <si>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23,29</t>
    </r>
  </si>
  <si>
    <r>
      <rPr>
        <sz val="8.5"/>
        <rFont val="Calibri"/>
        <family val="2"/>
      </rPr>
      <t>647,54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</si>
  <si>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</si>
  <si>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</si>
  <si>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</si>
  <si>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298,53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</si>
  <si>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</si>
  <si>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</si>
  <si>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</si>
  <si>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402,52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</si>
  <si>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</si>
  <si>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</si>
  <si>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</si>
  <si>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427,81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</si>
  <si>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</si>
  <si>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</si>
  <si>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</si>
  <si>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728,16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</si>
  <si>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</si>
  <si>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</si>
  <si>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</si>
  <si>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562,50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</si>
  <si>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</si>
  <si>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</si>
  <si>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</si>
  <si>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602,13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</si>
  <si>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</si>
  <si>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</si>
  <si>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</si>
  <si>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1.076,24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</si>
  <si>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</si>
  <si>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</si>
  <si>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</si>
  <si>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198,70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</si>
  <si>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</si>
  <si>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</si>
  <si>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</si>
  <si>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227,05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</si>
  <si>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</si>
  <si>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</si>
  <si>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</si>
  <si>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</si>
  <si>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468,01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</si>
  <si>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</si>
  <si>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</si>
  <si>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</si>
  <si>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647,90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</si>
  <si>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</si>
  <si>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</si>
  <si>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</si>
  <si>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26,20</t>
    </r>
  </si>
  <si>
    <r>
      <rPr>
        <sz val="8.5"/>
        <rFont val="Calibri"/>
        <family val="2"/>
      </rPr>
      <t>842,29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</si>
  <si>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</si>
  <si>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</si>
  <si>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</si>
  <si>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1.387,34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</si>
  <si>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</si>
  <si>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</si>
  <si>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</si>
  <si>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</si>
  <si>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</si>
  <si>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</si>
  <si>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</si>
  <si>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386,49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</si>
  <si>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</si>
  <si>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</si>
  <si>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</si>
  <si>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717,26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</si>
  <si>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</si>
  <si>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</si>
  <si>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</si>
  <si>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887,55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</si>
  <si>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</si>
  <si>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</si>
  <si>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</si>
  <si>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1.310,70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</si>
  <si>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</si>
  <si>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</si>
  <si>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</si>
  <si>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</si>
  <si>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</si>
  <si>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</si>
  <si>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75,22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</si>
  <si>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</si>
  <si>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</si>
  <si>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</si>
  <si>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</si>
  <si>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114,59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</si>
  <si>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</si>
  <si>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</si>
  <si>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</si>
  <si>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129,96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</si>
  <si>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</si>
  <si>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</si>
  <si>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</si>
  <si>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136,19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</si>
  <si>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</si>
  <si>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</si>
  <si>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</si>
  <si>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164,68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</si>
  <si>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</si>
  <si>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</si>
  <si>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</si>
  <si>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243,67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</si>
  <si>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</si>
  <si>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</si>
  <si>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</si>
  <si>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274,93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</si>
  <si>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</si>
  <si>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</si>
  <si>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</si>
  <si>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87,34</t>
    </r>
  </si>
  <si>
    <r>
      <rPr>
        <sz val="8.5"/>
        <rFont val="Calibri"/>
        <family val="2"/>
      </rPr>
      <t>360,21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</si>
  <si>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</si>
  <si>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</si>
  <si>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</si>
  <si>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356,44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</si>
  <si>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</si>
  <si>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</si>
  <si>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</si>
  <si>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96,44</t>
    </r>
  </si>
  <si>
    <r>
      <rPr>
        <sz val="8.5"/>
        <rFont val="Calibri"/>
        <family val="2"/>
      </rPr>
      <t>465,01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</si>
  <si>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</si>
  <si>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</si>
  <si>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</si>
  <si>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626,47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</si>
  <si>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</si>
  <si>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</si>
  <si>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</si>
  <si>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885,48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</si>
  <si>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</si>
  <si>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</si>
  <si>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</si>
  <si>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120,09</t>
    </r>
  </si>
  <si>
    <r>
      <rPr>
        <sz val="8.5"/>
        <rFont val="Calibri"/>
        <family val="2"/>
      </rPr>
      <t>910,62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</si>
  <si>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</si>
  <si>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</si>
  <si>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</si>
  <si>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127,37</t>
    </r>
  </si>
  <si>
    <r>
      <rPr>
        <sz val="8.5"/>
        <rFont val="Calibri"/>
        <family val="2"/>
      </rPr>
      <t>1.192,11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</si>
  <si>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</si>
  <si>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</si>
  <si>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</si>
  <si>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</si>
  <si>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129,89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</si>
  <si>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</si>
  <si>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</si>
  <si>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</si>
  <si>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17,42</t>
    </r>
  </si>
  <si>
    <r>
      <rPr>
        <sz val="8.5"/>
        <rFont val="Calibri"/>
        <family val="2"/>
      </rPr>
      <t>168,68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</si>
  <si>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</si>
  <si>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</si>
  <si>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</si>
  <si>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20,33</t>
    </r>
  </si>
  <si>
    <r>
      <rPr>
        <sz val="8.5"/>
        <rFont val="Calibri"/>
        <family val="2"/>
      </rPr>
      <t>213,08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</si>
  <si>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</si>
  <si>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</si>
  <si>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</si>
  <si>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301,67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</si>
  <si>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</si>
  <si>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</si>
  <si>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</si>
  <si>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381,44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</si>
  <si>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</si>
  <si>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</si>
  <si>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</si>
  <si>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34,85</t>
    </r>
  </si>
  <si>
    <r>
      <rPr>
        <sz val="8.5"/>
        <rFont val="Calibri"/>
        <family val="2"/>
      </rPr>
      <t>478,96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</si>
  <si>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</si>
  <si>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</si>
  <si>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</si>
  <si>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528,08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</si>
  <si>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</si>
  <si>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</si>
  <si>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</si>
  <si>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778,07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</si>
  <si>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</si>
  <si>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</si>
  <si>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</si>
  <si>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</si>
  <si>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172,40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</si>
  <si>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</si>
  <si>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</si>
  <si>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</si>
  <si>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178,15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</si>
  <si>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</si>
  <si>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</si>
  <si>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</si>
  <si>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</si>
  <si>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</si>
  <si>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</si>
  <si>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279,18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</si>
  <si>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</si>
  <si>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</si>
  <si>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</si>
  <si>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636,28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</si>
  <si>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</si>
  <si>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</si>
  <si>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</si>
  <si>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112,62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</si>
  <si>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</si>
  <si>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</si>
  <si>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131,81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</si>
  <si>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</si>
  <si>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</si>
  <si>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</si>
  <si>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155,94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</si>
  <si>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</si>
  <si>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</si>
  <si>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</si>
  <si>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272,59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</si>
  <si>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</si>
  <si>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</si>
  <si>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</si>
  <si>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435,98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</si>
  <si>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</si>
  <si>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</si>
  <si>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</si>
  <si>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1.175,11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</si>
  <si>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</si>
  <si>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</si>
  <si>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</si>
  <si>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1.193,26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</si>
  <si>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</si>
  <si>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</si>
  <si>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</si>
  <si>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1.337,15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</si>
  <si>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</si>
  <si>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</si>
  <si>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</si>
  <si>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1.398,65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</si>
  <si>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</si>
  <si>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</si>
  <si>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</si>
  <si>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</si>
  <si>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</si>
  <si>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</si>
  <si>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2.943,61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</si>
  <si>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</si>
  <si>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</si>
  <si>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</si>
  <si>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347,92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</si>
  <si>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</si>
  <si>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</si>
  <si>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</si>
  <si>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828,96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</si>
  <si>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</si>
  <si>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</si>
  <si>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</si>
  <si>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167,45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</si>
  <si>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</si>
  <si>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</si>
  <si>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</si>
  <si>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201,36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</si>
  <si>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</si>
  <si>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</si>
  <si>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</si>
  <si>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232,17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</si>
  <si>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</si>
  <si>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</si>
  <si>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372,67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</si>
  <si>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</si>
  <si>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</si>
  <si>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376,92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</si>
  <si>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</si>
  <si>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</si>
  <si>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</si>
  <si>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785,76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</si>
  <si>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</si>
  <si>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</si>
  <si>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</si>
  <si>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194,05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</si>
  <si>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</si>
  <si>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</si>
  <si>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190,97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</si>
  <si>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</si>
  <si>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</si>
  <si>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</si>
  <si>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216,66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</si>
  <si>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</si>
  <si>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</si>
  <si>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</si>
  <si>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507,90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</si>
  <si>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</si>
  <si>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</si>
  <si>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</si>
  <si>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803,48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</si>
  <si>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</si>
  <si>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</si>
  <si>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</si>
  <si>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267,98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</si>
  <si>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</si>
  <si>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</si>
  <si>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</si>
  <si>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297,16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</si>
  <si>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</si>
  <si>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</si>
  <si>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</si>
  <si>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322,41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</si>
  <si>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</si>
  <si>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</si>
  <si>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387,26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</si>
  <si>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</si>
  <si>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</si>
  <si>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</si>
  <si>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389,48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</si>
  <si>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</si>
  <si>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</si>
  <si>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</si>
  <si>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897,46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</si>
  <si>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</si>
  <si>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</si>
  <si>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</si>
  <si>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255,96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</si>
  <si>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</si>
  <si>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</si>
  <si>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</si>
  <si>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628,76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</si>
  <si>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</si>
  <si>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</si>
  <si>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</si>
  <si>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200,32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</si>
  <si>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</si>
  <si>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</si>
  <si>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</si>
  <si>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242,49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</si>
  <si>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</si>
  <si>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</si>
  <si>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</si>
  <si>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262,45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</si>
  <si>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</si>
  <si>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</si>
  <si>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</si>
  <si>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284,10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</si>
  <si>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</si>
  <si>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</si>
  <si>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</si>
  <si>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641,98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</si>
  <si>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</si>
  <si>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</si>
  <si>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</si>
  <si>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633,56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</si>
  <si>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</si>
  <si>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</si>
  <si>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</si>
  <si>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649,32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</si>
  <si>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</si>
  <si>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</si>
  <si>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</si>
  <si>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674,07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</si>
  <si>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</si>
  <si>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</si>
  <si>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</si>
  <si>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1.238,21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</si>
  <si>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</si>
  <si>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</si>
  <si>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</si>
  <si>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647,75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</si>
  <si>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</si>
  <si>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</si>
  <si>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</si>
  <si>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798,16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</si>
  <si>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</si>
  <si>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</si>
  <si>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</si>
  <si>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1.070,04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</si>
  <si>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</si>
  <si>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</si>
  <si>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</si>
  <si>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1.502,93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</si>
  <si>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</si>
  <si>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</si>
  <si>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</si>
  <si>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2.722,79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</si>
  <si>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</si>
  <si>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</si>
  <si>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</si>
  <si>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502,88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</si>
  <si>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</si>
  <si>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</si>
  <si>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</si>
  <si>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461,85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</si>
  <si>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</si>
  <si>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</si>
  <si>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</si>
  <si>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572,87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</si>
  <si>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</si>
  <si>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</si>
  <si>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</si>
  <si>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802,79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</si>
  <si>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</si>
  <si>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</si>
  <si>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</si>
  <si>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349,30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</si>
  <si>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</si>
  <si>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</si>
  <si>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</si>
  <si>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784,36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</si>
  <si>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</si>
  <si>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</si>
  <si>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</si>
  <si>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696,33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</si>
  <si>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</si>
  <si>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</si>
  <si>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</si>
  <si>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1.016,59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</si>
  <si>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</si>
  <si>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</si>
  <si>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</si>
  <si>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2.108,23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</si>
  <si>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</si>
  <si>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</si>
  <si>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</si>
  <si>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3.828,96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</si>
  <si>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</si>
  <si>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</si>
  <si>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</si>
  <si>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</si>
  <si>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6,01</t>
    </r>
  </si>
  <si>
    <r>
      <rPr>
        <sz val="8.5"/>
        <rFont val="Calibri"/>
        <family val="2"/>
      </rPr>
      <t>14,82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</si>
  <si>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</si>
  <si>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</si>
  <si>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</si>
  <si>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</si>
  <si>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</si>
  <si>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</si>
  <si>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</si>
  <si>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20,20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</si>
  <si>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</si>
  <si>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</si>
  <si>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</si>
  <si>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28,00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</si>
  <si>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</si>
  <si>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</si>
  <si>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35,04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</si>
  <si>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</si>
  <si>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</si>
  <si>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</si>
  <si>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</si>
  <si>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</si>
  <si>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</si>
  <si>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47,52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</si>
  <si>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</si>
  <si>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</si>
  <si>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</si>
  <si>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</si>
  <si>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58,79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</si>
  <si>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</si>
  <si>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</si>
  <si>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</si>
  <si>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</si>
  <si>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</si>
  <si>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92,01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</si>
  <si>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</si>
  <si>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</si>
  <si>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</si>
  <si>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112,17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</si>
  <si>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</si>
  <si>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</si>
  <si>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129,28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</si>
  <si>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</si>
  <si>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</si>
  <si>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</si>
  <si>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145,48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</si>
  <si>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</si>
  <si>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</si>
  <si>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</si>
  <si>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164,44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</si>
  <si>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</si>
  <si>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</si>
  <si>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</si>
  <si>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183,92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</si>
  <si>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</si>
  <si>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</si>
  <si>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</si>
  <si>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200,40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</si>
  <si>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</si>
  <si>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</si>
  <si>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</si>
  <si>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216,24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</si>
  <si>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</si>
  <si>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</si>
  <si>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</si>
  <si>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236,90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</si>
  <si>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</si>
  <si>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</si>
  <si>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</si>
  <si>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</si>
  <si>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63,27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</si>
  <si>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</si>
  <si>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</si>
  <si>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73,47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</si>
  <si>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</si>
  <si>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</si>
  <si>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</si>
  <si>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</si>
  <si>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</si>
  <si>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</si>
  <si>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19,09</t>
    </r>
  </si>
  <si>
    <r>
      <rPr>
        <sz val="8.5"/>
        <rFont val="Calibri"/>
        <family val="2"/>
      </rPr>
      <t>149,30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</si>
  <si>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</si>
  <si>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</si>
  <si>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</si>
  <si>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23,57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</si>
  <si>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</si>
  <si>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</si>
  <si>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</si>
  <si>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</si>
  <si>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</si>
  <si>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34,75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</si>
  <si>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</si>
  <si>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</si>
  <si>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50,58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</si>
  <si>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</si>
  <si>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</si>
  <si>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</si>
  <si>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</si>
  <si>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</si>
  <si>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26,63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</si>
  <si>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</si>
  <si>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</si>
  <si>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35,07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</si>
  <si>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</si>
  <si>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</si>
  <si>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</si>
  <si>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74,16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</si>
  <si>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</si>
  <si>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</si>
  <si>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</si>
  <si>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25,24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</si>
  <si>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</si>
  <si>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</si>
  <si>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</si>
  <si>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27,08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</si>
  <si>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</si>
  <si>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</si>
  <si>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</si>
  <si>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39,17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</si>
  <si>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</si>
  <si>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</si>
  <si>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</si>
  <si>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53,10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</si>
  <si>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</si>
  <si>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</si>
  <si>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</si>
  <si>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20,29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</si>
  <si>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</si>
  <si>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</si>
  <si>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</si>
  <si>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31,76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</si>
  <si>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</si>
  <si>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</si>
  <si>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</si>
  <si>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45,09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</si>
  <si>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</si>
  <si>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</si>
  <si>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</si>
  <si>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51,74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</si>
  <si>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</si>
  <si>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</si>
  <si>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</si>
  <si>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68,37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</si>
  <si>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</si>
  <si>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</si>
  <si>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</si>
  <si>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106,55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</si>
  <si>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</si>
  <si>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</si>
  <si>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</si>
  <si>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86,91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</si>
  <si>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</si>
  <si>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</si>
  <si>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</si>
  <si>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242,80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</si>
  <si>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</si>
  <si>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</si>
  <si>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</si>
  <si>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</si>
  <si>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</si>
  <si>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</si>
  <si>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</si>
  <si>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</si>
  <si>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</si>
  <si>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90,08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</si>
  <si>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</si>
  <si>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</si>
  <si>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</si>
  <si>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52,81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</si>
  <si>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</si>
  <si>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</si>
  <si>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</si>
  <si>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</si>
  <si>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</si>
  <si>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</si>
  <si>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77,72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</si>
  <si>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</si>
  <si>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</si>
  <si>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</si>
  <si>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85,13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</si>
  <si>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</si>
  <si>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</si>
  <si>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</si>
  <si>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161,86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</si>
  <si>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</si>
  <si>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</si>
  <si>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88,87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</si>
  <si>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</si>
  <si>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</si>
  <si>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</si>
  <si>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68,60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</si>
  <si>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</si>
  <si>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</si>
  <si>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</si>
  <si>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22,96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</si>
  <si>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</si>
  <si>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</si>
  <si>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</si>
  <si>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45,65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</si>
  <si>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</si>
  <si>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</si>
  <si>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</si>
  <si>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45,35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</si>
  <si>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</si>
  <si>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</si>
  <si>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</si>
  <si>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>91,45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</si>
  <si>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</si>
  <si>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</si>
  <si>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</si>
  <si>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</si>
  <si>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</si>
  <si>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46,89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</si>
  <si>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</si>
  <si>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</si>
  <si>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</si>
  <si>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61,08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</si>
  <si>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</si>
  <si>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</si>
  <si>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</si>
  <si>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81,75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</si>
  <si>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</si>
  <si>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</si>
  <si>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103,92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</si>
  <si>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</si>
  <si>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</si>
  <si>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</si>
  <si>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116,93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</si>
  <si>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</si>
  <si>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</si>
  <si>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</si>
  <si>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45,49</t>
    </r>
  </si>
  <si>
    <r>
      <rPr>
        <sz val="8.5"/>
        <rFont val="Calibri"/>
        <family val="2"/>
      </rPr>
      <t>171,28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</si>
  <si>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</si>
  <si>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</si>
  <si>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</si>
  <si>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336,49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</si>
  <si>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</si>
  <si>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</si>
  <si>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</si>
  <si>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498,20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</si>
  <si>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</si>
  <si>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</si>
  <si>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</si>
  <si>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852,55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</si>
  <si>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</si>
  <si>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</si>
  <si>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</si>
  <si>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79,79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</si>
  <si>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</si>
  <si>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</si>
  <si>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</si>
  <si>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</si>
  <si>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</si>
  <si>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</si>
  <si>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60,97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</si>
  <si>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</si>
  <si>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</si>
  <si>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</si>
  <si>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57,16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</si>
  <si>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</si>
  <si>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</si>
  <si>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102,63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</si>
  <si>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</si>
  <si>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</si>
  <si>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</si>
  <si>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159,78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</si>
  <si>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</si>
  <si>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</si>
  <si>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</si>
  <si>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926,66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</si>
  <si>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</si>
  <si>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</si>
  <si>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</si>
  <si>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</si>
  <si>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93,70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</si>
  <si>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</si>
  <si>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</si>
  <si>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</si>
  <si>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94,46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</si>
  <si>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</si>
  <si>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</si>
  <si>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</si>
  <si>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108,18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</si>
  <si>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</si>
  <si>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</si>
  <si>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</si>
  <si>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144,41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</si>
  <si>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</si>
  <si>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</si>
  <si>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</si>
  <si>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146,18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</si>
  <si>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</si>
  <si>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</si>
  <si>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</si>
  <si>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91,38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</si>
  <si>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</si>
  <si>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</si>
  <si>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</si>
  <si>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90,21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</si>
  <si>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</si>
  <si>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</si>
  <si>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</si>
  <si>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</si>
  <si>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</si>
  <si>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</si>
  <si>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74,21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</si>
  <si>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</si>
  <si>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</si>
  <si>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</si>
  <si>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</si>
  <si>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358,67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</si>
  <si>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</si>
  <si>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</si>
  <si>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</si>
  <si>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310,72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</si>
  <si>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</si>
  <si>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</si>
  <si>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</si>
  <si>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325,75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</si>
  <si>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</si>
  <si>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</si>
  <si>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</si>
  <si>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464,06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</si>
  <si>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</si>
  <si>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</si>
  <si>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</si>
  <si>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1.012,51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</si>
  <si>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</si>
  <si>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</si>
  <si>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</si>
  <si>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416,51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</si>
  <si>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</si>
  <si>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</si>
  <si>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</si>
  <si>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305,71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</si>
  <si>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</si>
  <si>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</si>
  <si>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</si>
  <si>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722,10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</si>
  <si>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</si>
  <si>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</si>
  <si>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</si>
  <si>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385,48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</si>
  <si>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</si>
  <si>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</si>
  <si>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354,44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</si>
  <si>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</si>
  <si>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</si>
  <si>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</si>
  <si>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</si>
  <si>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100,10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</si>
  <si>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</si>
  <si>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</si>
  <si>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</si>
  <si>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116,21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</si>
  <si>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</si>
  <si>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</si>
  <si>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</si>
  <si>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158,70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</si>
  <si>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</si>
  <si>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</si>
  <si>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</si>
  <si>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180,46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</si>
  <si>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</si>
  <si>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</si>
  <si>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</si>
  <si>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238,78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</si>
  <si>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</si>
  <si>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</si>
  <si>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</si>
  <si>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399,07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</si>
  <si>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</si>
  <si>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</si>
  <si>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</si>
  <si>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481,07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</si>
  <si>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</si>
  <si>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</si>
  <si>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</si>
  <si>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822,31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</si>
  <si>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</si>
  <si>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</si>
  <si>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</si>
  <si>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81,55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</si>
  <si>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</si>
  <si>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</si>
  <si>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</si>
  <si>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107,64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</si>
  <si>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</si>
  <si>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</si>
  <si>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</si>
  <si>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129,72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</si>
  <si>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</si>
  <si>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</si>
  <si>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</si>
  <si>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178,34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</si>
  <si>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</si>
  <si>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</si>
  <si>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281,83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</si>
  <si>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</si>
  <si>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</si>
  <si>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</si>
  <si>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408,26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</si>
  <si>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</si>
  <si>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</si>
  <si>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</si>
  <si>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687,87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</si>
  <si>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</si>
  <si>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</si>
  <si>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</si>
  <si>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</si>
  <si>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</si>
  <si>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</si>
  <si>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105,59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</si>
  <si>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</si>
  <si>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</si>
  <si>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</si>
  <si>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</si>
  <si>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</si>
  <si>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</si>
  <si>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167,37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</si>
  <si>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</si>
  <si>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</si>
  <si>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</si>
  <si>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259,68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</si>
  <si>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</si>
  <si>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</si>
  <si>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</si>
  <si>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4.840,39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</si>
  <si>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</si>
  <si>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</si>
  <si>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</si>
  <si>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153,61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</si>
  <si>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</si>
  <si>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</si>
  <si>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</si>
  <si>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374,73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</si>
  <si>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</si>
  <si>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</si>
  <si>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</si>
  <si>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378,38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</si>
  <si>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</si>
  <si>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</si>
  <si>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</si>
  <si>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724,76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</si>
  <si>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</si>
  <si>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</si>
  <si>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</si>
  <si>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311,38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</si>
  <si>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</si>
  <si>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</si>
  <si>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</si>
  <si>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115,82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</si>
  <si>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</si>
  <si>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</si>
  <si>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</si>
  <si>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4.263,57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</si>
  <si>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</si>
  <si>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</si>
  <si>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</si>
  <si>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1.560,81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</si>
  <si>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</si>
  <si>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</si>
  <si>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</si>
  <si>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315,07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</si>
  <si>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</si>
  <si>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</si>
  <si>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</si>
  <si>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165,13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</si>
  <si>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</si>
  <si>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</si>
  <si>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</si>
  <si>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216,00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</si>
  <si>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</si>
  <si>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</si>
  <si>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</si>
  <si>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420,00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</si>
  <si>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</si>
  <si>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</si>
  <si>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</si>
  <si>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545,87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</si>
  <si>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</si>
  <si>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</si>
  <si>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</si>
  <si>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825,32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</si>
  <si>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</si>
  <si>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</si>
  <si>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</si>
  <si>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1.760,24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</si>
  <si>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</si>
  <si>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</si>
  <si>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</si>
  <si>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4.557,66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</si>
  <si>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</si>
  <si>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</si>
  <si>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</si>
  <si>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</si>
  <si>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</si>
  <si>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80,01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</si>
  <si>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</si>
  <si>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</si>
  <si>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</si>
  <si>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97,66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</si>
  <si>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</si>
  <si>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</si>
  <si>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</si>
  <si>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104,17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</si>
  <si>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</si>
  <si>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</si>
  <si>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</si>
  <si>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378,28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</si>
  <si>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</si>
  <si>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</si>
  <si>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</si>
  <si>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511,47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</si>
  <si>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</si>
  <si>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</si>
  <si>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</si>
  <si>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3.665,31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</si>
  <si>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</si>
  <si>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</si>
  <si>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</si>
  <si>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5.293,45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</si>
  <si>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</si>
  <si>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</si>
  <si>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</si>
  <si>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428,25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</si>
  <si>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</si>
  <si>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</si>
  <si>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</si>
  <si>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</si>
  <si>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1.239,69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</si>
  <si>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</si>
  <si>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</si>
  <si>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</si>
  <si>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1.794,22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</si>
  <si>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</si>
  <si>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</si>
  <si>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</si>
  <si>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2.598,61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</si>
  <si>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</si>
  <si>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</si>
  <si>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</si>
  <si>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1.433,24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</si>
  <si>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</si>
  <si>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</si>
  <si>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</si>
  <si>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2.707,08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</si>
  <si>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</si>
  <si>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</si>
  <si>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</si>
  <si>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1.920,06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</si>
  <si>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</si>
  <si>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</si>
  <si>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</si>
  <si>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3.163,87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</si>
  <si>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</si>
  <si>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</si>
  <si>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</si>
  <si>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1.166,64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</si>
  <si>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</si>
  <si>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</si>
  <si>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</si>
  <si>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807,54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</si>
  <si>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</si>
  <si>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</si>
  <si>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</si>
  <si>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7.304,87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</si>
  <si>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</si>
  <si>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</si>
  <si>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</si>
  <si>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3.503,51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</si>
  <si>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</si>
  <si>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</si>
  <si>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</si>
  <si>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1.017,46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</si>
  <si>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</si>
  <si>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</si>
  <si>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</si>
  <si>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1.067,23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</si>
  <si>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</si>
  <si>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</si>
  <si>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</si>
  <si>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8.915,25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</si>
  <si>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</si>
  <si>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</si>
  <si>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</si>
  <si>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1.994,71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</si>
  <si>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</si>
  <si>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</si>
  <si>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</si>
  <si>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2.930,60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</si>
  <si>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</si>
  <si>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</si>
  <si>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</si>
  <si>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1.860,43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</si>
  <si>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</si>
  <si>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</si>
  <si>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</si>
  <si>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</si>
  <si>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99,13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</si>
  <si>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</si>
  <si>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</si>
  <si>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135,17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</si>
  <si>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</si>
  <si>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</si>
  <si>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</si>
  <si>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174,29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</si>
  <si>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</si>
  <si>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</si>
  <si>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</si>
  <si>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176,66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</si>
  <si>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</si>
  <si>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</si>
  <si>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</si>
  <si>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536,31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</si>
  <si>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</si>
  <si>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</si>
  <si>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</si>
  <si>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</si>
  <si>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376,91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</si>
  <si>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</si>
  <si>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</si>
  <si>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</si>
  <si>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488,67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</si>
  <si>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</si>
  <si>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</si>
  <si>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</si>
  <si>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901,42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</si>
  <si>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</si>
  <si>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</si>
  <si>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</si>
  <si>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1.242,13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</si>
  <si>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</si>
  <si>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</si>
  <si>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</si>
  <si>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</si>
  <si>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657,44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</si>
  <si>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</si>
  <si>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</si>
  <si>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</si>
  <si>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</si>
  <si>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76,46</t>
    </r>
  </si>
  <si>
    <r>
      <rPr>
        <sz val="8.5"/>
        <rFont val="Calibri"/>
        <family val="2"/>
      </rPr>
      <t>498,18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</si>
  <si>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</si>
  <si>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</si>
  <si>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</si>
  <si>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158,69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</si>
  <si>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</si>
  <si>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</si>
  <si>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</si>
  <si>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181,38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</si>
  <si>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</si>
  <si>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</si>
  <si>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</si>
  <si>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9.016,12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</si>
  <si>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</si>
  <si>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</si>
  <si>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</si>
  <si>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</si>
  <si>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125,48</t>
    </r>
  </si>
  <si>
    <r>
      <rPr>
        <sz val="8.5"/>
        <rFont val="Calibri"/>
        <family val="2"/>
      </rPr>
      <t>2.977,14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</si>
  <si>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</si>
  <si>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</si>
  <si>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</si>
  <si>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1.204,94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</si>
  <si>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</si>
  <si>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</si>
  <si>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</si>
  <si>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1.495,40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</si>
  <si>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</si>
  <si>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</si>
  <si>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</si>
  <si>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2.003,56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</si>
  <si>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</si>
  <si>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</si>
  <si>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</si>
  <si>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2.932,28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</si>
  <si>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</si>
  <si>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</si>
  <si>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</si>
  <si>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6.199,71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</si>
  <si>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</si>
  <si>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</si>
  <si>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</si>
  <si>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1.265,32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</si>
  <si>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</si>
  <si>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</si>
  <si>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</si>
  <si>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1.854,94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</si>
  <si>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</si>
  <si>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</si>
  <si>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</si>
  <si>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969,93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</si>
  <si>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</si>
  <si>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</si>
  <si>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</si>
  <si>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2.350,73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</si>
  <si>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</si>
  <si>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</si>
  <si>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</si>
  <si>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</si>
  <si>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25,28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</si>
  <si>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</si>
  <si>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</si>
  <si>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54,29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</si>
  <si>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</si>
  <si>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</si>
  <si>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</si>
  <si>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</si>
  <si>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99,96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</si>
  <si>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</si>
  <si>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</si>
  <si>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</si>
  <si>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369,42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</si>
  <si>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</si>
  <si>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</si>
  <si>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</si>
  <si>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666,93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</si>
  <si>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</si>
  <si>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</si>
  <si>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</si>
  <si>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41,06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</si>
  <si>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</si>
  <si>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</si>
  <si>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</si>
  <si>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717,02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</si>
  <si>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</si>
  <si>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</si>
  <si>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</si>
  <si>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335,43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</si>
  <si>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</si>
  <si>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</si>
  <si>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</si>
  <si>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97,95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</si>
  <si>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</si>
  <si>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</si>
  <si>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</si>
  <si>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4.724,61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</si>
  <si>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</si>
  <si>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</si>
  <si>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250,26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</si>
  <si>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</si>
  <si>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</si>
  <si>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</si>
  <si>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462,33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</si>
  <si>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</si>
  <si>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</si>
  <si>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</si>
  <si>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259,43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</si>
  <si>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</si>
  <si>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</si>
  <si>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</si>
  <si>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317,78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</si>
  <si>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</si>
  <si>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</si>
  <si>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</si>
  <si>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</si>
  <si>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</si>
  <si>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79,95</t>
    </r>
  </si>
  <si>
    <r>
      <rPr>
        <sz val="8.5"/>
        <rFont val="Calibri"/>
        <family val="2"/>
      </rPr>
      <t>5.693,30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</si>
  <si>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</si>
  <si>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</si>
  <si>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</si>
  <si>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108,99</t>
    </r>
  </si>
  <si>
    <r>
      <rPr>
        <sz val="8.5"/>
        <rFont val="Calibri"/>
        <family val="2"/>
      </rPr>
      <t>10.531,34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</si>
  <si>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</si>
  <si>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</si>
  <si>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</si>
  <si>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1.190,19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</si>
  <si>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</si>
  <si>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</si>
  <si>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</si>
  <si>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1.836,92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</si>
  <si>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</si>
  <si>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</si>
  <si>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</si>
  <si>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2.951,05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</si>
  <si>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</si>
  <si>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</si>
  <si>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</si>
  <si>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65,43</t>
    </r>
  </si>
  <si>
    <r>
      <rPr>
        <sz val="8.5"/>
        <rFont val="Calibri"/>
        <family val="2"/>
      </rPr>
      <t>5.091,76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</si>
  <si>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</si>
  <si>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</si>
  <si>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</si>
  <si>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58,17</t>
    </r>
  </si>
  <si>
    <r>
      <rPr>
        <sz val="8.5"/>
        <rFont val="Calibri"/>
        <family val="2"/>
      </rPr>
      <t>7.839,62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</si>
  <si>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</si>
  <si>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</si>
  <si>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</si>
  <si>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13.818,61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</si>
  <si>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</si>
  <si>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</si>
  <si>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</si>
  <si>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1.003,33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</si>
  <si>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</si>
  <si>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</si>
  <si>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</si>
  <si>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595,69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</si>
  <si>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</si>
  <si>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</si>
  <si>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</si>
  <si>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</si>
  <si>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3.015,54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</si>
  <si>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</si>
  <si>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</si>
  <si>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</si>
  <si>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5.274,87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</si>
  <si>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</si>
  <si>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</si>
  <si>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</si>
  <si>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7.614,40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</si>
  <si>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</si>
  <si>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</si>
  <si>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</si>
  <si>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13.305,19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</si>
  <si>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</si>
  <si>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</si>
  <si>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</si>
  <si>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</si>
  <si>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2.699,08</t>
    </r>
  </si>
  <si>
    <r>
      <rPr>
        <sz val="8.5"/>
        <rFont val="Calibri"/>
        <family val="2"/>
      </rPr>
      <t>18.391,62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</si>
  <si>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</si>
  <si>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</si>
  <si>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</si>
  <si>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5.753,32</t>
    </r>
  </si>
  <si>
    <r>
      <rPr>
        <sz val="8.5"/>
        <rFont val="Calibri"/>
        <family val="2"/>
      </rPr>
      <t>37.780,17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</si>
  <si>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</si>
  <si>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</si>
  <si>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</si>
  <si>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87,24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</si>
  <si>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</si>
  <si>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</si>
  <si>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</si>
  <si>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111,35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</si>
  <si>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</si>
  <si>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</si>
  <si>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217,46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</si>
  <si>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</si>
  <si>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</si>
  <si>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</si>
  <si>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220,43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</si>
  <si>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</si>
  <si>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</si>
  <si>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</si>
  <si>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280,90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</si>
  <si>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</si>
  <si>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</si>
  <si>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</si>
  <si>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1.071,34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</si>
  <si>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</si>
  <si>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</si>
  <si>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</si>
  <si>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1.923,94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</si>
  <si>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</si>
  <si>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</si>
  <si>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</si>
  <si>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</si>
  <si>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</si>
  <si>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116,16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</si>
  <si>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</si>
  <si>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</si>
  <si>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261,36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</si>
  <si>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</si>
  <si>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</si>
  <si>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</si>
  <si>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</si>
  <si>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69,29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</si>
  <si>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</si>
  <si>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</si>
  <si>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</si>
  <si>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81,43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</si>
  <si>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</si>
  <si>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</si>
  <si>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</si>
  <si>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92,34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</si>
  <si>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</si>
  <si>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</si>
  <si>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</si>
  <si>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100,69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</si>
  <si>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</si>
  <si>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</si>
  <si>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</si>
  <si>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114,70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</si>
  <si>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</si>
  <si>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</si>
  <si>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</si>
  <si>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139,45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</si>
  <si>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</si>
  <si>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</si>
  <si>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</si>
  <si>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</si>
  <si>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161,32</t>
    </r>
  </si>
  <si>
    <r>
      <rPr>
        <sz val="8.5"/>
        <rFont val="Calibri"/>
        <family val="2"/>
      </rPr>
      <t>250,11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</si>
  <si>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</si>
  <si>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</si>
  <si>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39,91</t>
    </r>
  </si>
  <si>
    <r>
      <rPr>
        <sz val="8.5"/>
        <rFont val="Calibri"/>
        <family val="2"/>
      </rPr>
      <t>97,88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</si>
  <si>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</si>
  <si>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</si>
  <si>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</si>
  <si>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520,22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</si>
  <si>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</si>
  <si>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</si>
  <si>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</si>
  <si>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</si>
  <si>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65,88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</si>
  <si>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</si>
  <si>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</si>
  <si>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</si>
  <si>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</si>
  <si>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167,78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</si>
  <si>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</si>
  <si>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</si>
  <si>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</si>
  <si>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409,36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</si>
  <si>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</si>
  <si>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</si>
  <si>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</si>
  <si>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15,01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</si>
  <si>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</si>
  <si>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</si>
  <si>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</si>
  <si>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1.253,98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</si>
  <si>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</si>
  <si>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</si>
  <si>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</si>
  <si>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10,62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</si>
  <si>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</si>
  <si>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</si>
  <si>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</si>
  <si>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306,01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</si>
  <si>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</si>
  <si>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</si>
  <si>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</si>
  <si>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35,71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</si>
  <si>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</si>
  <si>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</si>
  <si>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10,32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</si>
  <si>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</si>
  <si>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</si>
  <si>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</si>
  <si>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1.264,40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</si>
  <si>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</si>
  <si>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</si>
  <si>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</si>
  <si>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1.130,99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</si>
  <si>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</si>
  <si>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</si>
  <si>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78,51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</si>
  <si>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</si>
  <si>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</si>
  <si>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</si>
  <si>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4.050,03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</si>
  <si>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</si>
  <si>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</si>
  <si>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</si>
  <si>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5.224,91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</si>
  <si>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</si>
  <si>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</si>
  <si>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</si>
  <si>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433,70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</si>
  <si>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</si>
  <si>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</si>
  <si>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</si>
  <si>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464,34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</si>
  <si>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</si>
  <si>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</si>
  <si>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</si>
  <si>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451,59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</si>
  <si>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</si>
  <si>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</si>
  <si>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</si>
  <si>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214,76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</si>
  <si>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</si>
  <si>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</si>
  <si>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</si>
  <si>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</si>
  <si>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</si>
  <si>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</si>
  <si>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348,73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</si>
  <si>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</si>
  <si>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</si>
  <si>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</si>
  <si>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450,23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</si>
  <si>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</si>
  <si>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</si>
  <si>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</si>
  <si>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348,00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</si>
  <si>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</si>
  <si>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</si>
  <si>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</si>
  <si>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15,11</t>
    </r>
  </si>
  <si>
    <r>
      <rPr>
        <sz val="8.5"/>
        <rFont val="Calibri"/>
        <family val="2"/>
      </rPr>
      <t>917,96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</si>
  <si>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</si>
  <si>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</si>
  <si>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</si>
  <si>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1.225,38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</si>
  <si>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</si>
  <si>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</si>
  <si>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</si>
  <si>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</si>
  <si>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454,63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</si>
  <si>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</si>
  <si>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</si>
  <si>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</si>
  <si>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</si>
  <si>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347,66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</si>
  <si>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</si>
  <si>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</si>
  <si>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</si>
  <si>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234,30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</si>
  <si>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</si>
  <si>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</si>
  <si>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</si>
  <si>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255,99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</si>
  <si>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</si>
  <si>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</si>
  <si>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</si>
  <si>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</si>
  <si>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1.152,33</t>
    </r>
  </si>
  <si>
    <r>
      <rPr>
        <sz val="8.5"/>
        <rFont val="Calibri"/>
        <family val="2"/>
      </rPr>
      <t>2.836,79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</si>
  <si>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</si>
  <si>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</si>
  <si>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</si>
  <si>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1.790,94</t>
    </r>
  </si>
  <si>
    <r>
      <rPr>
        <sz val="8.5"/>
        <rFont val="Calibri"/>
        <family val="2"/>
      </rPr>
      <t>4.638,30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</si>
  <si>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</si>
  <si>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</si>
  <si>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</si>
  <si>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2.424,92</t>
    </r>
  </si>
  <si>
    <r>
      <rPr>
        <sz val="8.5"/>
        <rFont val="Calibri"/>
        <family val="2"/>
      </rPr>
      <t>6.394,92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</si>
  <si>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</si>
  <si>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</si>
  <si>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</si>
  <si>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1.136,77</t>
    </r>
  </si>
  <si>
    <r>
      <rPr>
        <sz val="8.5"/>
        <rFont val="Calibri"/>
        <family val="2"/>
      </rPr>
      <t>2.172,62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</si>
  <si>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</si>
  <si>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</si>
  <si>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</si>
  <si>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1.948,94</t>
    </r>
  </si>
  <si>
    <r>
      <rPr>
        <sz val="8.5"/>
        <rFont val="Calibri"/>
        <family val="2"/>
      </rPr>
      <t>5.242,25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</si>
  <si>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</si>
  <si>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</si>
  <si>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</si>
  <si>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283,13</t>
    </r>
  </si>
  <si>
    <r>
      <rPr>
        <sz val="8.5"/>
        <rFont val="Calibri"/>
        <family val="2"/>
      </rPr>
      <t>511,70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</si>
  <si>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</si>
  <si>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</si>
  <si>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</si>
  <si>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1.805,47</t>
    </r>
  </si>
  <si>
    <r>
      <rPr>
        <sz val="8.5"/>
        <rFont val="Calibri"/>
        <family val="2"/>
      </rPr>
      <t>3.511,99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</si>
  <si>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</si>
  <si>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</si>
  <si>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</si>
  <si>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</si>
  <si>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2.281,05</t>
    </r>
  </si>
  <si>
    <r>
      <rPr>
        <sz val="8.5"/>
        <rFont val="Calibri"/>
        <family val="2"/>
      </rPr>
      <t>5.608,58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</si>
  <si>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</si>
  <si>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</si>
  <si>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</si>
  <si>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3.705,50</t>
    </r>
  </si>
  <si>
    <r>
      <rPr>
        <sz val="8.5"/>
        <rFont val="Calibri"/>
        <family val="2"/>
      </rPr>
      <t>9.191,10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</si>
  <si>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</si>
  <si>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</si>
  <si>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</si>
  <si>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4.892,42</t>
    </r>
  </si>
  <si>
    <r>
      <rPr>
        <sz val="8.5"/>
        <rFont val="Calibri"/>
        <family val="2"/>
      </rPr>
      <t>12.559,98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</si>
  <si>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</si>
  <si>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</si>
  <si>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</si>
  <si>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6.099,63</t>
    </r>
  </si>
  <si>
    <r>
      <rPr>
        <sz val="8.5"/>
        <rFont val="Calibri"/>
        <family val="2"/>
      </rPr>
      <t>17.762,28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</si>
  <si>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</si>
  <si>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</si>
  <si>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</si>
  <si>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</si>
  <si>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1.143,45</t>
    </r>
  </si>
  <si>
    <r>
      <rPr>
        <sz val="8.5"/>
        <rFont val="Calibri"/>
        <family val="2"/>
      </rPr>
      <t>3.408,82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</si>
  <si>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</si>
  <si>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</si>
  <si>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</si>
  <si>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1.707,09</t>
    </r>
  </si>
  <si>
    <r>
      <rPr>
        <sz val="8.5"/>
        <rFont val="Calibri"/>
        <family val="2"/>
      </rPr>
      <t>7.525,35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</si>
  <si>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</si>
  <si>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</si>
  <si>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</si>
  <si>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3.414,17</t>
    </r>
  </si>
  <si>
    <r>
      <rPr>
        <sz val="8.5"/>
        <rFont val="Calibri"/>
        <family val="2"/>
      </rPr>
      <t>12.065,64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</si>
  <si>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</si>
  <si>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</si>
  <si>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</si>
  <si>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573,78</t>
    </r>
  </si>
  <si>
    <r>
      <rPr>
        <sz val="8.5"/>
        <rFont val="Calibri"/>
        <family val="2"/>
      </rPr>
      <t>1.648,67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</si>
  <si>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</si>
  <si>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</si>
  <si>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</si>
  <si>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611,78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</si>
  <si>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</si>
  <si>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</si>
  <si>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</si>
  <si>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</si>
  <si>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304,81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</si>
  <si>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</si>
  <si>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</si>
  <si>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</si>
  <si>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418,94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</si>
  <si>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</si>
  <si>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</si>
  <si>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</si>
  <si>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517,26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</si>
  <si>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</si>
  <si>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</si>
  <si>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</si>
  <si>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58,35</t>
    </r>
  </si>
  <si>
    <r>
      <rPr>
        <sz val="8.5"/>
        <rFont val="Calibri"/>
        <family val="2"/>
      </rPr>
      <t>764,36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</si>
  <si>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</si>
  <si>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</si>
  <si>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</si>
  <si>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1.114,80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</si>
  <si>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</si>
  <si>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</si>
  <si>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</si>
  <si>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116,70</t>
    </r>
  </si>
  <si>
    <r>
      <rPr>
        <sz val="8.5"/>
        <rFont val="Calibri"/>
        <family val="2"/>
      </rPr>
      <t>2.218,97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</si>
  <si>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</si>
  <si>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</si>
  <si>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</si>
  <si>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</si>
  <si>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708,09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</si>
  <si>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</si>
  <si>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</si>
  <si>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</si>
  <si>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312,14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</si>
  <si>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</si>
  <si>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</si>
  <si>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</si>
  <si>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</si>
  <si>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</si>
  <si>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1.069,98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</si>
  <si>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</si>
  <si>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</si>
  <si>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</si>
  <si>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438,58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</si>
  <si>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</si>
  <si>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</si>
  <si>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</si>
  <si>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22,55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</si>
  <si>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</si>
  <si>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</si>
  <si>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</si>
  <si>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94,43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</si>
  <si>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</si>
  <si>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</si>
  <si>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32,28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</si>
  <si>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</si>
  <si>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</si>
  <si>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</si>
  <si>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181,36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</si>
  <si>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</si>
  <si>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</si>
  <si>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</si>
  <si>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199,92</t>
    </r>
  </si>
  <si>
    <r>
      <rPr>
        <sz val="8.5"/>
        <rFont val="Calibri"/>
        <family val="2"/>
      </rPr>
      <t>3.895,24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</si>
  <si>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</si>
  <si>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</si>
  <si>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</si>
  <si>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63,15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</si>
  <si>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</si>
  <si>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</si>
  <si>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</si>
  <si>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</si>
  <si>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</si>
  <si>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</si>
  <si>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1.636,80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</si>
  <si>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</si>
  <si>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</si>
  <si>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</si>
  <si>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82,71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</si>
  <si>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</si>
  <si>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</si>
  <si>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</si>
  <si>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58,21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</si>
  <si>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</si>
  <si>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</si>
  <si>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</si>
  <si>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</si>
  <si>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</si>
  <si>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</si>
  <si>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</si>
  <si>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</si>
  <si>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189,22</t>
    </r>
  </si>
  <si>
    <r>
      <rPr>
        <sz val="8.5"/>
        <rFont val="Calibri"/>
        <family val="2"/>
      </rPr>
      <t>1.889,84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</si>
  <si>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</si>
  <si>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</si>
  <si>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</si>
  <si>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2.225,75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</si>
  <si>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</si>
  <si>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</si>
  <si>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</si>
  <si>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584,25</t>
    </r>
  </si>
  <si>
    <r>
      <rPr>
        <sz val="8.5"/>
        <rFont val="Calibri"/>
        <family val="2"/>
      </rPr>
      <t>2.898,56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</si>
  <si>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</si>
  <si>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</si>
  <si>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</si>
  <si>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</si>
  <si>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39,66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</si>
  <si>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</si>
  <si>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</si>
  <si>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</si>
  <si>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1.189,77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</si>
  <si>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</si>
  <si>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</si>
  <si>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38,45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</si>
  <si>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</si>
  <si>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</si>
  <si>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</si>
  <si>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9.861,77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</si>
  <si>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</si>
  <si>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</si>
  <si>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</si>
  <si>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</si>
  <si>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190,51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</si>
  <si>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</si>
  <si>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</si>
  <si>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</si>
  <si>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11,65</t>
    </r>
  </si>
  <si>
    <r>
      <rPr>
        <sz val="8.5"/>
        <rFont val="Calibri"/>
        <family val="2"/>
      </rPr>
      <t>23.117,57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</si>
  <si>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</si>
  <si>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</si>
  <si>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</si>
  <si>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339,51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</si>
  <si>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</si>
  <si>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</si>
  <si>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</si>
  <si>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105,78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</si>
  <si>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</si>
  <si>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</si>
  <si>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</si>
  <si>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285,81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</si>
  <si>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</si>
  <si>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</si>
  <si>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</si>
  <si>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81,14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</si>
  <si>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</si>
  <si>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</si>
  <si>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</si>
  <si>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164,29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</si>
  <si>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</si>
  <si>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</si>
  <si>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</si>
  <si>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443,84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</si>
  <si>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</si>
  <si>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</si>
  <si>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</si>
  <si>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290,04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</si>
  <si>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</si>
  <si>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</si>
  <si>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</si>
  <si>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831,00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</si>
  <si>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</si>
  <si>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</si>
  <si>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</si>
  <si>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243,88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</si>
  <si>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</si>
  <si>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</si>
  <si>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</si>
  <si>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731,55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</si>
  <si>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</si>
  <si>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</si>
  <si>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</si>
  <si>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64,45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</si>
  <si>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</si>
  <si>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</si>
  <si>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</si>
  <si>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243,34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</si>
  <si>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</si>
  <si>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</si>
  <si>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</si>
  <si>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</si>
  <si>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</si>
  <si>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</si>
  <si>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229,22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</si>
  <si>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</si>
  <si>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</si>
  <si>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</si>
  <si>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997,37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</si>
  <si>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</si>
  <si>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</si>
  <si>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</si>
  <si>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182,93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</si>
  <si>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</si>
  <si>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</si>
  <si>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</si>
  <si>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472,66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</si>
  <si>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</si>
  <si>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</si>
  <si>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</si>
  <si>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461,53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</si>
  <si>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</si>
  <si>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</si>
  <si>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</si>
  <si>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338,34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</si>
  <si>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</si>
  <si>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</si>
  <si>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</si>
  <si>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165,85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</si>
  <si>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</si>
  <si>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</si>
  <si>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</si>
  <si>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</si>
  <si>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1.101,23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</si>
  <si>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</si>
  <si>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</si>
  <si>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</si>
  <si>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4.940,86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</si>
  <si>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</si>
  <si>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</si>
  <si>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153,31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</si>
  <si>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</si>
  <si>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</si>
  <si>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</si>
  <si>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203,31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</si>
  <si>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</si>
  <si>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</si>
  <si>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</si>
  <si>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224,91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</si>
  <si>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</si>
  <si>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</si>
  <si>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</si>
  <si>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</si>
  <si>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</si>
  <si>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</si>
  <si>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149,39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</si>
  <si>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</si>
  <si>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</si>
  <si>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</si>
  <si>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190,39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</si>
  <si>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</si>
  <si>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</si>
  <si>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</si>
  <si>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205,13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</si>
  <si>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</si>
  <si>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</si>
  <si>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</si>
  <si>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467,33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</si>
  <si>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</si>
  <si>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</si>
  <si>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</si>
  <si>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</si>
  <si>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</si>
  <si>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</si>
  <si>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268,83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</si>
  <si>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</si>
  <si>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</si>
  <si>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</si>
  <si>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</si>
  <si>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</si>
  <si>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</si>
  <si>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</si>
  <si>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</si>
  <si>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</si>
  <si>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</si>
  <si>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</si>
  <si>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</si>
  <si>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</si>
  <si>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</si>
  <si>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</si>
  <si>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</si>
  <si>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</si>
  <si>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</si>
  <si>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12,79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</si>
  <si>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</si>
  <si>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</si>
  <si>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</si>
  <si>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</si>
  <si>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2,86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</si>
  <si>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</si>
  <si>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</si>
  <si>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21,02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</si>
  <si>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</si>
  <si>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</si>
  <si>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0,46</t>
    </r>
  </si>
  <si>
    <r>
      <rPr>
        <sz val="8.5"/>
        <rFont val="Calibri"/>
        <family val="2"/>
      </rPr>
      <t>19,17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</si>
  <si>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</si>
  <si>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</si>
  <si>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</si>
  <si>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235,24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</si>
  <si>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</si>
  <si>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</si>
  <si>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</si>
  <si>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158,87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</si>
  <si>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</si>
  <si>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</si>
  <si>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</si>
  <si>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142,70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</si>
  <si>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</si>
  <si>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</si>
  <si>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</si>
  <si>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831,05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</si>
  <si>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</si>
  <si>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</si>
  <si>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</si>
  <si>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</si>
  <si>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</si>
  <si>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</si>
  <si>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</si>
  <si>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</si>
  <si>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</si>
  <si>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</si>
  <si>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</si>
  <si>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</si>
  <si>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93,25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</si>
  <si>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</si>
  <si>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</si>
  <si>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</si>
  <si>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</si>
  <si>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12,10</t>
    </r>
  </si>
  <si>
    <r>
      <rPr>
        <sz val="8.5"/>
        <rFont val="Calibri"/>
        <family val="2"/>
      </rPr>
      <t>1.176,71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</si>
  <si>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</si>
  <si>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</si>
  <si>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</si>
  <si>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1.399,14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</si>
  <si>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</si>
  <si>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</si>
  <si>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</si>
  <si>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1.291,05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</si>
  <si>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</si>
  <si>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</si>
  <si>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</si>
  <si>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</si>
  <si>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</si>
  <si>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13,47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</si>
  <si>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</si>
  <si>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</si>
  <si>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</si>
  <si>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992,45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</si>
  <si>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</si>
  <si>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</si>
  <si>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</si>
  <si>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1.000,41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</si>
  <si>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</si>
  <si>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</si>
  <si>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</si>
  <si>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</si>
  <si>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205,33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</si>
  <si>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</si>
  <si>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</si>
  <si>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</si>
  <si>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16,67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</si>
  <si>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</si>
  <si>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</si>
  <si>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</si>
  <si>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13,35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</si>
  <si>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</si>
  <si>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</si>
  <si>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</si>
  <si>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48,14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</si>
  <si>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</si>
  <si>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</si>
  <si>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</si>
  <si>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70,47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</si>
  <si>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</si>
  <si>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</si>
  <si>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</si>
  <si>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67,73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</si>
  <si>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</si>
  <si>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</si>
  <si>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</si>
  <si>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86,03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</si>
  <si>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</si>
  <si>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</si>
  <si>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</si>
  <si>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82,22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</si>
  <si>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</si>
  <si>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</si>
  <si>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</si>
  <si>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111,84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</si>
  <si>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</si>
  <si>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</si>
  <si>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</si>
  <si>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</si>
  <si>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8,76</t>
    </r>
  </si>
  <si>
    <r>
      <rPr>
        <sz val="8.5"/>
        <rFont val="Calibri"/>
        <family val="2"/>
      </rPr>
      <t>49,88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</si>
  <si>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</si>
  <si>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</si>
  <si>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</si>
  <si>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</si>
  <si>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</si>
  <si>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</si>
  <si>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31,53</t>
    </r>
  </si>
  <si>
    <r>
      <rPr>
        <sz val="8.5"/>
        <rFont val="Calibri"/>
        <family val="2"/>
      </rPr>
      <t>421,11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</si>
  <si>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</si>
  <si>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</si>
  <si>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</si>
  <si>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434,51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</si>
  <si>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</si>
  <si>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</si>
  <si>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</si>
  <si>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</si>
  <si>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</si>
  <si>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</si>
  <si>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598,84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</si>
  <si>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</si>
  <si>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</si>
  <si>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</si>
  <si>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612,24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</si>
  <si>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</si>
  <si>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</si>
  <si>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</si>
  <si>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</si>
  <si>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</si>
  <si>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</si>
  <si>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</si>
  <si>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82,26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</si>
  <si>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</si>
  <si>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</si>
  <si>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</si>
  <si>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82,29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</si>
  <si>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</si>
  <si>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</si>
  <si>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</si>
  <si>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10,66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</si>
  <si>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</si>
  <si>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</si>
  <si>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8,73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</si>
  <si>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</si>
  <si>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</si>
  <si>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</si>
  <si>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104,52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</si>
  <si>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</si>
  <si>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</si>
  <si>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</si>
  <si>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</si>
  <si>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10,01</t>
    </r>
  </si>
  <si>
    <r>
      <rPr>
        <sz val="8.5"/>
        <rFont val="Calibri"/>
        <family val="2"/>
      </rPr>
      <t>61,50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</si>
  <si>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</si>
  <si>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</si>
  <si>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16,69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</si>
  <si>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</si>
  <si>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</si>
  <si>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</si>
  <si>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</si>
  <si>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</si>
  <si>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18,66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</si>
  <si>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</si>
  <si>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</si>
  <si>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</si>
  <si>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20,57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</si>
  <si>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</si>
  <si>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</si>
  <si>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</si>
  <si>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15,94</t>
    </r>
  </si>
  <si>
    <r>
      <rPr>
        <sz val="8.5"/>
        <rFont val="Calibri"/>
        <family val="2"/>
      </rPr>
      <t>23,38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</si>
  <si>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</si>
  <si>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</si>
  <si>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</si>
  <si>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</si>
  <si>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</si>
  <si>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</si>
  <si>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4,30</t>
    </r>
  </si>
  <si>
    <r>
      <rPr>
        <sz val="8.5"/>
        <rFont val="Calibri"/>
        <family val="2"/>
      </rPr>
      <t>6,54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</si>
  <si>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</si>
  <si>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</si>
  <si>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4,35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</si>
  <si>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</si>
  <si>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</si>
  <si>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</si>
  <si>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</si>
  <si>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</si>
  <si>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</si>
  <si>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10,10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</si>
  <si>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</si>
  <si>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</si>
  <si>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</si>
  <si>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</si>
  <si>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</si>
  <si>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</si>
  <si>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</si>
  <si>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</si>
  <si>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</si>
  <si>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</si>
  <si>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</si>
  <si>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</si>
  <si>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</si>
  <si>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</si>
  <si>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</si>
  <si>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</si>
  <si>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</si>
  <si>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</si>
  <si>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</si>
  <si>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</si>
  <si>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</si>
  <si>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</si>
  <si>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</si>
  <si>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</si>
  <si>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</si>
  <si>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</si>
  <si>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</si>
  <si>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</si>
  <si>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</si>
  <si>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</si>
  <si>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</si>
  <si>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</si>
  <si>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</si>
  <si>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</si>
  <si>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</si>
  <si>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</si>
  <si>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</si>
  <si>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</si>
  <si>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</si>
  <si>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</si>
  <si>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</si>
  <si>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</si>
  <si>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</si>
  <si>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</si>
  <si>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22.489,85</t>
    </r>
  </si>
  <si>
    <r>
      <rPr>
        <sz val="8.5"/>
        <rFont val="Calibri"/>
        <family val="2"/>
      </rPr>
      <t>439.081,27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</si>
  <si>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</si>
  <si>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</si>
  <si>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</si>
  <si>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23.956,52</t>
    </r>
  </si>
  <si>
    <r>
      <rPr>
        <sz val="8.5"/>
        <rFont val="Calibri"/>
        <family val="2"/>
      </rPr>
      <t>405.761,90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</si>
  <si>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</si>
  <si>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</si>
  <si>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</si>
  <si>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21.781,95</t>
    </r>
  </si>
  <si>
    <r>
      <rPr>
        <sz val="8.5"/>
        <rFont val="Calibri"/>
        <family val="2"/>
      </rPr>
      <t>678.757,02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</si>
  <si>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</si>
  <si>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</si>
  <si>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</si>
  <si>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17.991,88</t>
    </r>
  </si>
  <si>
    <r>
      <rPr>
        <sz val="8.5"/>
        <rFont val="Calibri"/>
        <family val="2"/>
      </rPr>
      <t>248.501,86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</si>
  <si>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</si>
  <si>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</si>
  <si>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</si>
  <si>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11.244,93</t>
    </r>
  </si>
  <si>
    <r>
      <rPr>
        <sz val="8.5"/>
        <rFont val="Calibri"/>
        <family val="2"/>
      </rPr>
      <t>97.081,07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</si>
  <si>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</si>
  <si>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</si>
  <si>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</si>
  <si>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2.659,60</t>
    </r>
  </si>
  <si>
    <r>
      <rPr>
        <sz val="8.5"/>
        <rFont val="Calibri"/>
        <family val="2"/>
      </rPr>
      <t>21.237,79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</si>
  <si>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</si>
  <si>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</si>
  <si>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</si>
  <si>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18.552,68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</si>
  <si>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</si>
  <si>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</si>
  <si>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</si>
  <si>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5.808,76</t>
    </r>
  </si>
  <si>
    <r>
      <rPr>
        <sz val="8.5"/>
        <rFont val="Calibri"/>
        <family val="2"/>
      </rPr>
      <t>57.040,52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</si>
  <si>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</si>
  <si>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</si>
  <si>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</si>
  <si>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7.088,95</t>
    </r>
  </si>
  <si>
    <r>
      <rPr>
        <sz val="8.5"/>
        <rFont val="Calibri"/>
        <family val="2"/>
      </rPr>
      <t>53.794,27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</si>
  <si>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</si>
  <si>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</si>
  <si>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</si>
  <si>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450,16</t>
    </r>
  </si>
  <si>
    <r>
      <rPr>
        <sz val="8.5"/>
        <rFont val="Calibri"/>
        <family val="2"/>
      </rPr>
      <t>4.494,17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</si>
  <si>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</si>
  <si>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</si>
  <si>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</si>
  <si>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562,70</t>
    </r>
  </si>
  <si>
    <r>
      <rPr>
        <sz val="8.5"/>
        <rFont val="Calibri"/>
        <family val="2"/>
      </rPr>
      <t>5.097,42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</si>
  <si>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</si>
  <si>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</si>
  <si>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</si>
  <si>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675,24</t>
    </r>
  </si>
  <si>
    <r>
      <rPr>
        <sz val="8.5"/>
        <rFont val="Calibri"/>
        <family val="2"/>
      </rPr>
      <t>6.451,94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</si>
  <si>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</si>
  <si>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</si>
  <si>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</si>
  <si>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731,51</t>
    </r>
  </si>
  <si>
    <r>
      <rPr>
        <sz val="8.5"/>
        <rFont val="Calibri"/>
        <family val="2"/>
      </rPr>
      <t>6.551,31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</si>
  <si>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</si>
  <si>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</si>
  <si>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</si>
  <si>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352,14</t>
    </r>
  </si>
  <si>
    <r>
      <rPr>
        <sz val="8.5"/>
        <rFont val="Calibri"/>
        <family val="2"/>
      </rPr>
      <t>4.547,00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</si>
  <si>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</si>
  <si>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</si>
  <si>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</si>
  <si>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5.116,94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</si>
  <si>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</si>
  <si>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</si>
  <si>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</si>
  <si>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5.780,76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</si>
  <si>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</si>
  <si>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</si>
  <si>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</si>
  <si>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20,16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</si>
  <si>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</si>
  <si>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</si>
  <si>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</si>
  <si>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25,30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</si>
  <si>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</si>
  <si>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</si>
  <si>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28,02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</si>
  <si>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</si>
  <si>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</si>
  <si>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</si>
  <si>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158,21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</si>
  <si>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</si>
  <si>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</si>
  <si>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</si>
  <si>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</si>
  <si>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</si>
  <si>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</si>
  <si>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91,85</t>
    </r>
  </si>
  <si>
    <r>
      <rPr>
        <sz val="8.5"/>
        <rFont val="Calibri"/>
        <family val="2"/>
      </rPr>
      <t>1.636,32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</si>
  <si>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</si>
  <si>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</si>
  <si>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</si>
  <si>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70,97</t>
    </r>
  </si>
  <si>
    <r>
      <rPr>
        <sz val="8.5"/>
        <rFont val="Calibri"/>
        <family val="2"/>
      </rPr>
      <t>1.389,66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</si>
  <si>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</si>
  <si>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</si>
  <si>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</si>
  <si>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62,63</t>
    </r>
  </si>
  <si>
    <r>
      <rPr>
        <sz val="8.5"/>
        <rFont val="Calibri"/>
        <family val="2"/>
      </rPr>
      <t>1.074,68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</si>
  <si>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</si>
  <si>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</si>
  <si>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268,28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</si>
  <si>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</si>
  <si>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</si>
  <si>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</si>
  <si>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1.125,40</t>
    </r>
  </si>
  <si>
    <r>
      <rPr>
        <sz val="8.5"/>
        <rFont val="Calibri"/>
        <family val="2"/>
      </rPr>
      <t>6.885,62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</si>
  <si>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</si>
  <si>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</si>
  <si>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</si>
  <si>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180,74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</si>
  <si>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</si>
  <si>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</si>
  <si>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</si>
  <si>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96,03</t>
    </r>
  </si>
  <si>
    <r>
      <rPr>
        <sz val="8.5"/>
        <rFont val="Calibri"/>
        <family val="2"/>
      </rPr>
      <t>1.187,94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</si>
  <si>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</si>
  <si>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</si>
  <si>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</si>
  <si>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146,13</t>
    </r>
  </si>
  <si>
    <r>
      <rPr>
        <sz val="8.5"/>
        <rFont val="Calibri"/>
        <family val="2"/>
      </rPr>
      <t>3.544,94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</si>
  <si>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</si>
  <si>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</si>
  <si>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</si>
  <si>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3.569,52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</si>
  <si>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</si>
  <si>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</si>
  <si>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</si>
  <si>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118,84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</si>
  <si>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</si>
  <si>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</si>
  <si>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</si>
  <si>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121,80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</si>
  <si>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</si>
  <si>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</si>
  <si>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</si>
  <si>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329,98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</si>
  <si>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</si>
  <si>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</si>
  <si>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</si>
  <si>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265,66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</si>
  <si>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</si>
  <si>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</si>
  <si>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</si>
  <si>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204,58</t>
    </r>
  </si>
  <si>
    <r>
      <rPr>
        <sz val="8.5"/>
        <rFont val="Calibri"/>
        <family val="2"/>
      </rPr>
      <t>2.444,28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</si>
  <si>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</si>
  <si>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</si>
  <si>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</si>
  <si>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83,50</t>
    </r>
  </si>
  <si>
    <r>
      <rPr>
        <sz val="8.5"/>
        <rFont val="Calibri"/>
        <family val="2"/>
      </rPr>
      <t>1.508,59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</si>
  <si>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</si>
  <si>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</si>
  <si>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</si>
  <si>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1.346,36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</si>
  <si>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</si>
  <si>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</si>
  <si>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</si>
  <si>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1.410,67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</si>
  <si>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</si>
  <si>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</si>
  <si>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</si>
  <si>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121,08</t>
    </r>
  </si>
  <si>
    <r>
      <rPr>
        <sz val="8.5"/>
        <rFont val="Calibri"/>
        <family val="2"/>
      </rPr>
      <t>1.778,92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</si>
  <si>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</si>
  <si>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</si>
  <si>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</si>
  <si>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3.085,18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</si>
  <si>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</si>
  <si>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</si>
  <si>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</si>
  <si>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150,30</t>
    </r>
  </si>
  <si>
    <r>
      <rPr>
        <sz val="8.5"/>
        <rFont val="Calibri"/>
        <family val="2"/>
      </rPr>
      <t>2.155,82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</si>
  <si>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</si>
  <si>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</si>
  <si>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</si>
  <si>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104,38</t>
    </r>
  </si>
  <si>
    <r>
      <rPr>
        <sz val="8.5"/>
        <rFont val="Calibri"/>
        <family val="2"/>
      </rPr>
      <t>1.590,66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</si>
  <si>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</si>
  <si>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</si>
  <si>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</si>
  <si>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1.296,97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</si>
  <si>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</si>
  <si>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</si>
  <si>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</si>
  <si>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1.154,70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</si>
  <si>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</si>
  <si>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</si>
  <si>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</si>
  <si>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967,58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</si>
  <si>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</si>
  <si>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</si>
  <si>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</si>
  <si>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1.763,29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</si>
  <si>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</si>
  <si>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</si>
  <si>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</si>
  <si>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50,10</t>
    </r>
  </si>
  <si>
    <r>
      <rPr>
        <sz val="8.5"/>
        <rFont val="Calibri"/>
        <family val="2"/>
      </rPr>
      <t>1.035,13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</si>
  <si>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</si>
  <si>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</si>
  <si>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</si>
  <si>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200,69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</si>
  <si>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</si>
  <si>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</si>
  <si>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</si>
  <si>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302,73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</si>
  <si>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</si>
  <si>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</si>
  <si>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</si>
  <si>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</si>
  <si>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1.688,10</t>
    </r>
  </si>
  <si>
    <r>
      <rPr>
        <sz val="8.5"/>
        <rFont val="Calibri"/>
        <family val="2"/>
      </rPr>
      <t>7.086,62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</si>
  <si>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</si>
  <si>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</si>
  <si>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</si>
  <si>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3.938,90</t>
    </r>
  </si>
  <si>
    <r>
      <rPr>
        <sz val="8.5"/>
        <rFont val="Calibri"/>
        <family val="2"/>
      </rPr>
      <t>26.133,13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</si>
  <si>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</si>
  <si>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</si>
  <si>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</si>
  <si>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218,34</t>
    </r>
  </si>
  <si>
    <r>
      <rPr>
        <sz val="8.5"/>
        <rFont val="Calibri"/>
        <family val="2"/>
      </rPr>
      <t>8.566,07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</si>
  <si>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</si>
  <si>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</si>
  <si>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</si>
  <si>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7.951,34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</si>
  <si>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</si>
  <si>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</si>
  <si>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</si>
  <si>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4.554,78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</si>
  <si>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</si>
  <si>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</si>
  <si>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</si>
  <si>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4.337,22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</si>
  <si>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</si>
  <si>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</si>
  <si>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</si>
  <si>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509,10</t>
    </r>
  </si>
  <si>
    <r>
      <rPr>
        <sz val="8.5"/>
        <rFont val="Calibri"/>
        <family val="2"/>
      </rPr>
      <t>13.539,89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</si>
  <si>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</si>
  <si>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</si>
  <si>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</si>
  <si>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</si>
  <si>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180,06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</si>
  <si>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</si>
  <si>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</si>
  <si>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</si>
  <si>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</si>
  <si>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</si>
  <si>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</si>
  <si>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204,70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</si>
  <si>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</si>
  <si>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</si>
  <si>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</si>
  <si>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1.926,08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</si>
  <si>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</si>
  <si>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</si>
  <si>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</si>
  <si>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16,77</t>
    </r>
  </si>
  <si>
    <r>
      <rPr>
        <sz val="8.5"/>
        <rFont val="Calibri"/>
        <family val="2"/>
      </rPr>
      <t>1.726,26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</si>
  <si>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</si>
  <si>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</si>
  <si>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</si>
  <si>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829,55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</si>
  <si>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</si>
  <si>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</si>
  <si>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</si>
  <si>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2.398,63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</si>
  <si>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</si>
  <si>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</si>
  <si>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</si>
  <si>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318,88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</si>
  <si>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</si>
  <si>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</si>
  <si>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</si>
  <si>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1.995,40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</si>
  <si>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</si>
  <si>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</si>
  <si>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</si>
  <si>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916,48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</si>
  <si>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</si>
  <si>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</si>
  <si>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</si>
  <si>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2.027,19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</si>
  <si>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</si>
  <si>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</si>
  <si>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</si>
  <si>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109,35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</si>
  <si>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</si>
  <si>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</si>
  <si>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</si>
  <si>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55,81</t>
    </r>
  </si>
  <si>
    <r>
      <rPr>
        <sz val="8.5"/>
        <rFont val="Calibri"/>
        <family val="2"/>
      </rPr>
      <t>247,08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</si>
  <si>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</si>
  <si>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</si>
  <si>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</si>
  <si>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1.529,34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</si>
  <si>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</si>
  <si>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</si>
  <si>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</si>
  <si>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421,91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</si>
  <si>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</si>
  <si>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</si>
  <si>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239,05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</si>
  <si>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</si>
  <si>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</si>
  <si>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</si>
  <si>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1.927,46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</si>
  <si>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</si>
  <si>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</si>
  <si>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</si>
  <si>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133,86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</si>
  <si>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</si>
  <si>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</si>
  <si>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</si>
  <si>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992,40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</si>
  <si>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</si>
  <si>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</si>
  <si>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</si>
  <si>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942,48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</si>
  <si>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</si>
  <si>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</si>
  <si>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</si>
  <si>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1.817,30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</si>
  <si>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</si>
  <si>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</si>
  <si>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</si>
  <si>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254,03</t>
    </r>
  </si>
  <si>
    <r>
      <rPr>
        <sz val="8.5"/>
        <rFont val="Calibri"/>
        <family val="2"/>
      </rPr>
      <t>3.697,62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</si>
  <si>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</si>
  <si>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</si>
  <si>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</si>
  <si>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148,89</t>
    </r>
  </si>
  <si>
    <r>
      <rPr>
        <sz val="8.5"/>
        <rFont val="Calibri"/>
        <family val="2"/>
      </rPr>
      <t>2.916,96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</si>
  <si>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</si>
  <si>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</si>
  <si>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</si>
  <si>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4.250,81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</si>
  <si>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</si>
  <si>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</si>
  <si>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</si>
  <si>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170,80</t>
    </r>
  </si>
  <si>
    <r>
      <rPr>
        <sz val="8.5"/>
        <rFont val="Calibri"/>
        <family val="2"/>
      </rPr>
      <t>876,36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</si>
  <si>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</si>
  <si>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</si>
  <si>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</si>
  <si>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</si>
  <si>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9,45</t>
    </r>
  </si>
  <si>
    <r>
      <rPr>
        <sz val="8.5"/>
        <rFont val="Calibri"/>
        <family val="2"/>
      </rPr>
      <t>804,89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</si>
  <si>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</si>
  <si>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</si>
  <si>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</si>
  <si>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1.022,95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</si>
  <si>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</si>
  <si>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</si>
  <si>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</si>
  <si>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384,37</t>
    </r>
  </si>
  <si>
    <r>
      <rPr>
        <sz val="8.5"/>
        <rFont val="Calibri"/>
        <family val="2"/>
      </rPr>
      <t>1.515,33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</si>
  <si>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</si>
  <si>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</si>
  <si>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</si>
  <si>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409,82</t>
    </r>
  </si>
  <si>
    <r>
      <rPr>
        <sz val="8.5"/>
        <rFont val="Calibri"/>
        <family val="2"/>
      </rPr>
      <t>1.748,17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</si>
  <si>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</si>
  <si>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</si>
  <si>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</si>
  <si>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460,73</t>
    </r>
  </si>
  <si>
    <r>
      <rPr>
        <sz val="8.5"/>
        <rFont val="Calibri"/>
        <family val="2"/>
      </rPr>
      <t>2.054,16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</si>
  <si>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</si>
  <si>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</si>
  <si>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</si>
  <si>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486,19</t>
    </r>
  </si>
  <si>
    <r>
      <rPr>
        <sz val="8.5"/>
        <rFont val="Calibri"/>
        <family val="2"/>
      </rPr>
      <t>2.495,43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</si>
  <si>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</si>
  <si>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</si>
  <si>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</si>
  <si>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50,53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</si>
  <si>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</si>
  <si>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</si>
  <si>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</si>
  <si>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</si>
  <si>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</si>
  <si>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4.249,60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</si>
  <si>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</si>
  <si>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</si>
  <si>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</si>
  <si>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</si>
  <si>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</si>
  <si>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</si>
  <si>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</si>
  <si>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</si>
  <si>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</si>
  <si>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</si>
  <si>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</si>
  <si>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</si>
  <si>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</si>
  <si>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</si>
  <si>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</si>
  <si>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</si>
  <si>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</si>
  <si>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</si>
  <si>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</si>
  <si>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</si>
  <si>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</si>
  <si>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</si>
  <si>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</si>
  <si>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</si>
  <si>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</si>
  <si>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</si>
  <si>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</si>
  <si>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</si>
  <si>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</si>
  <si>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</si>
  <si>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957,17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</si>
  <si>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</si>
  <si>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</si>
  <si>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</si>
  <si>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</si>
  <si>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</si>
  <si>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</si>
  <si>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229,93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</si>
  <si>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</si>
  <si>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</si>
  <si>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</si>
  <si>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</si>
  <si>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</si>
  <si>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</si>
  <si>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</si>
  <si>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</si>
  <si>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</si>
  <si>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1.281,63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</si>
  <si>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</si>
  <si>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</si>
  <si>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</si>
  <si>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2.585,87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</si>
  <si>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</si>
  <si>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</si>
  <si>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</si>
  <si>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497,62</t>
    </r>
  </si>
  <si>
    <r>
      <rPr>
        <sz val="8.5"/>
        <rFont val="Calibri"/>
        <family val="2"/>
      </rPr>
      <t>3.042,66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</si>
  <si>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</si>
  <si>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</si>
  <si>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</si>
  <si>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</si>
  <si>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4.705,28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</si>
  <si>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</si>
  <si>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</si>
  <si>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</si>
  <si>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256,45</t>
    </r>
  </si>
  <si>
    <r>
      <rPr>
        <sz val="8.5"/>
        <rFont val="Calibri"/>
        <family val="2"/>
      </rPr>
      <t>960,23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</si>
  <si>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</si>
  <si>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</si>
  <si>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</si>
  <si>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1.405,29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</si>
  <si>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</si>
  <si>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</si>
  <si>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</si>
  <si>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1.296,09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</si>
  <si>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</si>
  <si>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</si>
  <si>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</si>
  <si>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512,90</t>
    </r>
  </si>
  <si>
    <r>
      <rPr>
        <sz val="8.5"/>
        <rFont val="Calibri"/>
        <family val="2"/>
      </rPr>
      <t>2.772,00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</si>
  <si>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</si>
  <si>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</si>
  <si>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</si>
  <si>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8,18</t>
    </r>
  </si>
  <si>
    <r>
      <rPr>
        <sz val="8.5"/>
        <rFont val="Calibri"/>
        <family val="2"/>
      </rPr>
      <t>933,88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</si>
  <si>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</si>
  <si>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</si>
  <si>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</si>
  <si>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</si>
  <si>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</si>
  <si>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1.428,99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</si>
  <si>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</si>
  <si>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</si>
  <si>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</si>
  <si>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209,30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</si>
  <si>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</si>
  <si>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</si>
  <si>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</si>
  <si>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460,42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</si>
  <si>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</si>
  <si>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</si>
  <si>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</si>
  <si>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150,62</t>
    </r>
  </si>
  <si>
    <r>
      <rPr>
        <sz val="8.5"/>
        <rFont val="Calibri"/>
        <family val="2"/>
      </rPr>
      <t>1.042,52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</si>
  <si>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</si>
  <si>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</si>
  <si>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</si>
  <si>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3.520,60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</si>
  <si>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</si>
  <si>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</si>
  <si>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</si>
  <si>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9.790,03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</si>
  <si>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</si>
  <si>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</si>
  <si>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</si>
  <si>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2,73</t>
    </r>
  </si>
  <si>
    <r>
      <rPr>
        <sz val="8.5"/>
        <rFont val="Calibri"/>
        <family val="2"/>
      </rPr>
      <t>1.215,74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</si>
  <si>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</si>
  <si>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</si>
  <si>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</si>
  <si>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194,78</t>
    </r>
  </si>
  <si>
    <r>
      <rPr>
        <sz val="8.5"/>
        <rFont val="Calibri"/>
        <family val="2"/>
      </rPr>
      <t>10.062,56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</si>
  <si>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</si>
  <si>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</si>
  <si>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</si>
  <si>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15.111,23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</si>
  <si>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</si>
  <si>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</si>
  <si>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</si>
  <si>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129,85</t>
    </r>
  </si>
  <si>
    <r>
      <rPr>
        <sz val="8.5"/>
        <rFont val="Calibri"/>
        <family val="2"/>
      </rPr>
      <t>1.305,60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</si>
  <si>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</si>
  <si>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</si>
  <si>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</si>
  <si>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1.680,32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</si>
  <si>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</si>
  <si>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</si>
  <si>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</si>
  <si>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3.889,96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</si>
  <si>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</si>
  <si>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</si>
  <si>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</si>
  <si>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10,25</t>
    </r>
  </si>
  <si>
    <r>
      <rPr>
        <sz val="8.5"/>
        <rFont val="Calibri"/>
        <family val="2"/>
      </rPr>
      <t>28,24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</si>
  <si>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</si>
  <si>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</si>
  <si>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</si>
  <si>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40,87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</si>
  <si>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</si>
  <si>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</si>
  <si>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</si>
  <si>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</si>
  <si>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</si>
  <si>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</si>
  <si>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</si>
  <si>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14.027,78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</si>
  <si>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</si>
  <si>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</si>
  <si>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</si>
  <si>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>2.368,95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</si>
  <si>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</si>
  <si>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</si>
  <si>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</si>
  <si>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</si>
  <si>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</si>
  <si>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1.467,81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</si>
  <si>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</si>
  <si>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</si>
  <si>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</si>
  <si>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852,85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</si>
  <si>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</si>
  <si>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</si>
  <si>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</si>
  <si>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1.997,83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</si>
  <si>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</si>
  <si>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</si>
  <si>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</si>
  <si>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788,96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</si>
  <si>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</si>
  <si>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</si>
  <si>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</si>
  <si>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129,75</t>
    </r>
  </si>
  <si>
    <r>
      <rPr>
        <sz val="8.5"/>
        <rFont val="Calibri"/>
        <family val="2"/>
      </rPr>
      <t>18.756,50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</si>
  <si>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</si>
  <si>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</si>
  <si>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</si>
  <si>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1.707,68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</si>
  <si>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</si>
  <si>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</si>
  <si>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</si>
  <si>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</si>
  <si>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</si>
  <si>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</si>
  <si>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210,81</t>
    </r>
  </si>
  <si>
    <r>
      <rPr>
        <sz val="8.5"/>
        <rFont val="Calibri"/>
        <family val="2"/>
      </rPr>
      <t>46.750,37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</si>
  <si>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</si>
  <si>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</si>
  <si>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</si>
  <si>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</si>
  <si>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</si>
  <si>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</si>
  <si>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46.817,02</t>
    </r>
  </si>
  <si>
    <r>
      <rPr>
        <sz val="8.5"/>
        <rFont val="Calibri"/>
        <family val="2"/>
      </rPr>
      <t>51.890,11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</si>
  <si>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</si>
  <si>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</si>
  <si>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</si>
  <si>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56.510,98</t>
    </r>
  </si>
  <si>
    <r>
      <rPr>
        <sz val="8.5"/>
        <rFont val="Calibri"/>
        <family val="2"/>
      </rPr>
      <t>63.532,82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</si>
  <si>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</si>
  <si>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</si>
  <si>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</si>
  <si>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</si>
  <si>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</si>
  <si>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1.532,72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</si>
  <si>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</si>
  <si>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</si>
  <si>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</si>
  <si>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1.328,12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</si>
  <si>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</si>
  <si>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</si>
  <si>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</si>
  <si>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1.840,70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</si>
  <si>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</si>
  <si>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</si>
  <si>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</si>
  <si>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2.009,53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</si>
  <si>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</si>
  <si>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</si>
  <si>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</si>
  <si>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1.523,11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</si>
  <si>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</si>
  <si>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</si>
  <si>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</si>
  <si>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1.762,17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</si>
  <si>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</si>
  <si>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</si>
  <si>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</si>
  <si>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1.979,71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</si>
  <si>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</si>
  <si>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</si>
  <si>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</si>
  <si>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2.354,77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</si>
  <si>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</si>
  <si>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</si>
  <si>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</si>
  <si>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2.665,32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</si>
  <si>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</si>
  <si>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</si>
  <si>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</si>
  <si>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2.946,14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</si>
  <si>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</si>
  <si>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</si>
  <si>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</si>
  <si>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3.141,39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</si>
  <si>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</si>
  <si>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</si>
  <si>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</si>
  <si>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4.317,36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</si>
  <si>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</si>
  <si>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</si>
  <si>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</si>
  <si>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</si>
  <si>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130,90</t>
    </r>
  </si>
  <si>
    <r>
      <rPr>
        <sz val="8.5"/>
        <rFont val="Calibri"/>
        <family val="2"/>
      </rPr>
      <t>639,85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</si>
  <si>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</si>
  <si>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</si>
  <si>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</si>
  <si>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157,08</t>
    </r>
  </si>
  <si>
    <r>
      <rPr>
        <sz val="8.5"/>
        <rFont val="Calibri"/>
        <family val="2"/>
      </rPr>
      <t>546,30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</si>
  <si>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</si>
  <si>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</si>
  <si>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</si>
  <si>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989,22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</si>
  <si>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</si>
  <si>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</si>
  <si>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</si>
  <si>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235,62</t>
    </r>
  </si>
  <si>
    <r>
      <rPr>
        <sz val="8.5"/>
        <rFont val="Calibri"/>
        <family val="2"/>
      </rPr>
      <t>1.277,72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</si>
  <si>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</si>
  <si>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</si>
  <si>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</si>
  <si>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314,16</t>
    </r>
  </si>
  <si>
    <r>
      <rPr>
        <sz val="8.5"/>
        <rFont val="Calibri"/>
        <family val="2"/>
      </rPr>
      <t>1.512,34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</si>
  <si>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</si>
  <si>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</si>
  <si>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</si>
  <si>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2.085,05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</si>
  <si>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</si>
  <si>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</si>
  <si>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</si>
  <si>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1.178,91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</si>
  <si>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</si>
  <si>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</si>
  <si>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</si>
  <si>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2.157,84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</si>
  <si>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</si>
  <si>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</si>
  <si>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</si>
  <si>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104,72</t>
    </r>
  </si>
  <si>
    <r>
      <rPr>
        <sz val="8.5"/>
        <rFont val="Calibri"/>
        <family val="2"/>
      </rPr>
      <t>195,74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</si>
  <si>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</si>
  <si>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</si>
  <si>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</si>
  <si>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203,08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</si>
  <si>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</si>
  <si>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</si>
  <si>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</si>
  <si>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</si>
  <si>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</si>
  <si>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</si>
  <si>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485,64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</si>
  <si>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</si>
  <si>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</si>
  <si>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</si>
  <si>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</si>
  <si>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171,98</t>
    </r>
  </si>
  <si>
    <r>
      <rPr>
        <sz val="8.5"/>
        <rFont val="Calibri"/>
        <family val="2"/>
      </rPr>
      <t>377,87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</si>
  <si>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</si>
  <si>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</si>
  <si>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</si>
  <si>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58,44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</si>
  <si>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</si>
  <si>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</si>
  <si>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</si>
  <si>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555,11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</si>
  <si>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</si>
  <si>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</si>
  <si>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</si>
  <si>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</si>
  <si>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</si>
  <si>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</si>
  <si>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</si>
  <si>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</si>
  <si>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</si>
  <si>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</si>
  <si>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414,88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</si>
  <si>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</si>
  <si>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</si>
  <si>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</si>
  <si>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95,61</t>
    </r>
  </si>
  <si>
    <r>
      <rPr>
        <sz val="8.5"/>
        <rFont val="Calibri"/>
        <family val="2"/>
      </rPr>
      <t>870,12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</si>
  <si>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</si>
  <si>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</si>
  <si>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</si>
  <si>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183,36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</si>
  <si>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</si>
  <si>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</si>
  <si>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</si>
  <si>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38,22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</si>
  <si>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</si>
  <si>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</si>
  <si>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</si>
  <si>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148,56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</si>
  <si>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</si>
  <si>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</si>
  <si>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</si>
  <si>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</si>
  <si>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</si>
  <si>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</si>
  <si>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</si>
  <si>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</si>
  <si>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</si>
  <si>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</si>
  <si>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</si>
  <si>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</si>
  <si>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</si>
  <si>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8.349,41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</si>
  <si>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</si>
  <si>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</si>
  <si>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</si>
  <si>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11.260,06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</si>
  <si>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</si>
  <si>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</si>
  <si>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</si>
  <si>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31.602,60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</si>
  <si>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</si>
  <si>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</si>
  <si>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</si>
  <si>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</si>
  <si>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34.855,60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</si>
  <si>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</si>
  <si>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</si>
  <si>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</si>
  <si>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38.164,49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</si>
  <si>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</si>
  <si>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</si>
  <si>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</si>
  <si>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49.353,93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</si>
  <si>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</si>
  <si>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</si>
  <si>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</si>
  <si>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4.809,57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</si>
  <si>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</si>
  <si>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</si>
  <si>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</si>
  <si>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12.786,99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</si>
  <si>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</si>
  <si>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</si>
  <si>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</si>
  <si>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18.898,19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</si>
  <si>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</si>
  <si>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</si>
  <si>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</si>
  <si>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654,72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</si>
  <si>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</si>
  <si>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</si>
  <si>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</si>
  <si>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40.647,53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</si>
  <si>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</si>
  <si>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</si>
  <si>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</si>
  <si>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52.242,50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</si>
  <si>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</si>
  <si>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</si>
  <si>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</si>
  <si>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121.045,63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</si>
  <si>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</si>
  <si>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</si>
  <si>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</si>
  <si>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128.479,07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</si>
  <si>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</si>
  <si>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</si>
  <si>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</si>
  <si>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51.251,64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</si>
  <si>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</si>
  <si>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</si>
  <si>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</si>
  <si>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23.285,03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</si>
  <si>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</si>
  <si>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</si>
  <si>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</si>
  <si>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33.308,42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</si>
  <si>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</si>
  <si>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</si>
  <si>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</si>
  <si>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78.975,91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</si>
  <si>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</si>
  <si>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</si>
  <si>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</si>
  <si>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30.137,19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</si>
  <si>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</si>
  <si>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</si>
  <si>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</si>
  <si>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76.827,16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</si>
  <si>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</si>
  <si>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</si>
  <si>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</si>
  <si>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</si>
  <si>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702,08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</si>
  <si>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</si>
  <si>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</si>
  <si>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</si>
  <si>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</si>
  <si>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52,82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</si>
  <si>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</si>
  <si>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</si>
  <si>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</si>
  <si>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709,76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</si>
  <si>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</si>
  <si>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</si>
  <si>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</si>
  <si>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558,00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</si>
  <si>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</si>
  <si>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</si>
  <si>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</si>
  <si>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157,90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</si>
  <si>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</si>
  <si>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</si>
  <si>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</si>
  <si>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1.358,81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</si>
  <si>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</si>
  <si>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</si>
  <si>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</si>
  <si>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</si>
  <si>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498,64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</si>
  <si>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</si>
  <si>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</si>
  <si>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</si>
  <si>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751,89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</si>
  <si>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</si>
  <si>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</si>
  <si>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</si>
  <si>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</si>
  <si>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</si>
  <si>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</si>
  <si>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</si>
  <si>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</si>
  <si>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</si>
  <si>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9,46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</si>
  <si>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</si>
  <si>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</si>
  <si>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9,91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</si>
  <si>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</si>
  <si>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</si>
  <si>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</si>
  <si>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8,00</t>
    </r>
  </si>
  <si>
    <r>
      <rPr>
        <sz val="8.5"/>
        <rFont val="Calibri"/>
        <family val="2"/>
      </rPr>
      <t>269,21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</si>
  <si>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</si>
  <si>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</si>
  <si>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</si>
  <si>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588,12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</si>
  <si>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</si>
  <si>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</si>
  <si>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</si>
  <si>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</si>
  <si>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</si>
  <si>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</si>
  <si>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</si>
  <si>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</si>
  <si>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</si>
  <si>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</si>
  <si>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180,29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</si>
  <si>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</si>
  <si>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</si>
  <si>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</si>
  <si>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76,88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</si>
  <si>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</si>
  <si>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</si>
  <si>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</si>
  <si>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101,68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</si>
  <si>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</si>
  <si>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</si>
  <si>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166,78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</si>
  <si>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</si>
  <si>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</si>
  <si>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</si>
  <si>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78,12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</si>
  <si>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</si>
  <si>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</si>
  <si>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92,64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</si>
  <si>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</si>
  <si>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</si>
  <si>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</si>
  <si>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</si>
  <si>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</si>
  <si>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</si>
  <si>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</si>
  <si>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34,23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</si>
  <si>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</si>
  <si>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</si>
  <si>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</si>
  <si>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16,47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</si>
  <si>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</si>
  <si>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</si>
  <si>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</si>
  <si>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</si>
  <si>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</si>
  <si>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</si>
  <si>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18,59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</si>
  <si>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</si>
  <si>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</si>
  <si>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14,08</t>
    </r>
  </si>
  <si>
    <r>
      <rPr>
        <sz val="8.5"/>
        <rFont val="Calibri"/>
        <family val="2"/>
      </rPr>
      <t>39,80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</si>
  <si>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</si>
  <si>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</si>
  <si>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17,88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</si>
  <si>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</si>
  <si>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</si>
  <si>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</si>
  <si>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171,76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</si>
  <si>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</si>
  <si>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</si>
  <si>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</si>
  <si>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</si>
  <si>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</si>
  <si>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16,20</t>
    </r>
  </si>
  <si>
    <r>
      <rPr>
        <sz val="8.5"/>
        <rFont val="Calibri"/>
        <family val="2"/>
      </rPr>
      <t>144,89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</si>
  <si>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</si>
  <si>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</si>
  <si>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</si>
  <si>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25,76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</si>
  <si>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</si>
  <si>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</si>
  <si>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</si>
  <si>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417,10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</si>
  <si>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</si>
  <si>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</si>
  <si>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</si>
  <si>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10,44</t>
    </r>
  </si>
  <si>
    <r>
      <rPr>
        <sz val="8.5"/>
        <rFont val="Calibri"/>
        <family val="2"/>
      </rPr>
      <t>102,09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</si>
  <si>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</si>
  <si>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</si>
  <si>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</si>
  <si>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</si>
  <si>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</si>
  <si>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</si>
  <si>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</si>
  <si>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</si>
  <si>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</si>
  <si>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</si>
  <si>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</si>
  <si>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</si>
  <si>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</si>
  <si>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</si>
  <si>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</si>
  <si>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</si>
  <si>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</si>
  <si>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</si>
  <si>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</si>
  <si>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</si>
  <si>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</si>
  <si>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</si>
  <si>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</si>
  <si>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</si>
  <si>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</si>
  <si>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</si>
  <si>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</si>
  <si>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</si>
  <si>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</si>
  <si>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</si>
  <si>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</si>
  <si>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</si>
  <si>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</si>
  <si>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</si>
  <si>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</si>
  <si>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</si>
  <si>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18,76</t>
    </r>
  </si>
  <si>
    <r>
      <rPr>
        <sz val="8.5"/>
        <rFont val="Calibri"/>
        <family val="2"/>
      </rPr>
      <t>872,74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</si>
  <si>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</si>
  <si>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</si>
  <si>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</si>
  <si>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919,38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</si>
  <si>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</si>
  <si>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</si>
  <si>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</si>
  <si>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1.063,10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</si>
  <si>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</si>
  <si>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</si>
  <si>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</si>
  <si>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1.121,07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</si>
  <si>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</si>
  <si>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</si>
  <si>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</si>
  <si>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1.328,99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</si>
  <si>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</si>
  <si>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</si>
  <si>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</si>
  <si>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28,14</t>
    </r>
  </si>
  <si>
    <r>
      <rPr>
        <sz val="8.5"/>
        <rFont val="Calibri"/>
        <family val="2"/>
      </rPr>
      <t>866,01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</si>
  <si>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</si>
  <si>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</si>
  <si>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</si>
  <si>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931,04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</si>
  <si>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</si>
  <si>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</si>
  <si>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</si>
  <si>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1.099,60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</si>
  <si>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</si>
  <si>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</si>
  <si>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</si>
  <si>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</si>
  <si>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1.133,82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</si>
  <si>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</si>
  <si>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</si>
  <si>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</si>
  <si>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2.615,25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</si>
  <si>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</si>
  <si>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</si>
  <si>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</si>
  <si>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138,57</t>
    </r>
  </si>
  <si>
    <r>
      <rPr>
        <sz val="8.5"/>
        <rFont val="Calibri"/>
        <family val="2"/>
      </rPr>
      <t>3.972,61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</si>
  <si>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</si>
  <si>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</si>
  <si>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</si>
  <si>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3.263,20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</si>
  <si>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</si>
  <si>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</si>
  <si>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</si>
  <si>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1.971,65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</si>
  <si>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</si>
  <si>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</si>
  <si>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</si>
  <si>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1.871,94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</si>
  <si>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</si>
  <si>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</si>
  <si>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</si>
  <si>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2.475,46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</si>
  <si>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</si>
  <si>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</si>
  <si>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</si>
  <si>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17,33</t>
    </r>
  </si>
  <si>
    <r>
      <rPr>
        <sz val="8.5"/>
        <rFont val="Calibri"/>
        <family val="2"/>
      </rPr>
      <t>347,33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</si>
  <si>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</si>
  <si>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</si>
  <si>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</si>
  <si>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3.321,67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</si>
  <si>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</si>
  <si>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</si>
  <si>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</si>
  <si>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1.241,27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</si>
  <si>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</si>
  <si>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</si>
  <si>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</si>
  <si>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436,50</t>
    </r>
  </si>
  <si>
    <r>
      <rPr>
        <sz val="8.5"/>
        <rFont val="Calibri"/>
        <family val="2"/>
      </rPr>
      <t>2.323,17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</si>
  <si>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</si>
  <si>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</si>
  <si>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</si>
  <si>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509,28</t>
    </r>
  </si>
  <si>
    <r>
      <rPr>
        <sz val="8.5"/>
        <rFont val="Calibri"/>
        <family val="2"/>
      </rPr>
      <t>5.886,17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</si>
  <si>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</si>
  <si>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</si>
  <si>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</si>
  <si>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</si>
  <si>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83,32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</si>
  <si>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</si>
  <si>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</si>
  <si>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</si>
  <si>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6,26</t>
    </r>
  </si>
  <si>
    <r>
      <rPr>
        <sz val="8.5"/>
        <rFont val="Calibri"/>
        <family val="2"/>
      </rPr>
      <t>27,54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</si>
  <si>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</si>
  <si>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</si>
  <si>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</si>
  <si>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</si>
  <si>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</si>
  <si>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</si>
  <si>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</si>
  <si>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</si>
  <si>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21,81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</si>
  <si>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</si>
  <si>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</si>
  <si>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</si>
  <si>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18,39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</si>
  <si>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</si>
  <si>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</si>
  <si>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</si>
  <si>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6,98</t>
    </r>
  </si>
  <si>
    <r>
      <rPr>
        <sz val="8.5"/>
        <rFont val="Calibri"/>
        <family val="2"/>
      </rPr>
      <t>40,05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</si>
  <si>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</si>
  <si>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</si>
  <si>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</si>
  <si>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</si>
  <si>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</si>
  <si>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</si>
  <si>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</si>
  <si>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</si>
  <si>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7.942,58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</si>
  <si>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</si>
  <si>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</si>
  <si>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</si>
  <si>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356,28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</si>
  <si>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</si>
  <si>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</si>
  <si>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</si>
  <si>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1.952,53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</si>
  <si>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</si>
  <si>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</si>
  <si>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</si>
  <si>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</si>
  <si>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</si>
  <si>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10,54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</si>
  <si>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</si>
  <si>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</si>
  <si>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</si>
  <si>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</si>
  <si>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</si>
  <si>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</si>
  <si>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</si>
  <si>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11,57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</si>
  <si>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</si>
  <si>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</si>
  <si>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</si>
  <si>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10,52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</si>
  <si>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</si>
  <si>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</si>
  <si>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</si>
  <si>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</si>
  <si>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</si>
  <si>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</si>
  <si>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49,34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</si>
  <si>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</si>
  <si>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</si>
  <si>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</si>
  <si>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108,37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</si>
  <si>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</si>
  <si>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</si>
  <si>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</si>
  <si>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34,44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</si>
  <si>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</si>
  <si>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</si>
  <si>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</si>
  <si>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</si>
  <si>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</si>
  <si>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</si>
  <si>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</si>
  <si>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</si>
  <si>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</si>
  <si>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</si>
  <si>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</si>
  <si>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02.08.020</t>
  </si>
  <si>
    <r>
      <t>Cálculo do BDI - COM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</si>
  <si>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(com desoneração)</t>
    </r>
  </si>
  <si>
    <t>BDI A SER ADOTADO (com desoneração)</t>
  </si>
  <si>
    <t>DRENAGEM</t>
  </si>
  <si>
    <t>49.06.020</t>
  </si>
  <si>
    <t>SIURB</t>
  </si>
  <si>
    <t>un.</t>
  </si>
  <si>
    <t>06-66-01</t>
  </si>
  <si>
    <t>Reforma de Boca de Leão simples</t>
  </si>
  <si>
    <t>3.4</t>
  </si>
  <si>
    <t>3.5</t>
  </si>
  <si>
    <t>3.6</t>
  </si>
  <si>
    <t>5.0</t>
  </si>
  <si>
    <t>5.1</t>
  </si>
  <si>
    <t>5.2</t>
  </si>
  <si>
    <t>11.18.060</t>
  </si>
  <si>
    <t>11.16.020</t>
  </si>
  <si>
    <t>11.01.160</t>
  </si>
  <si>
    <t>11.01.130</t>
  </si>
  <si>
    <t>54.04.340</t>
  </si>
  <si>
    <t>02.09.030</t>
  </si>
  <si>
    <t>04.40.050</t>
  </si>
  <si>
    <t>04.40.010</t>
  </si>
  <si>
    <t>6.0</t>
  </si>
  <si>
    <t>6.1</t>
  </si>
  <si>
    <t>6.2</t>
  </si>
  <si>
    <t>6.3</t>
  </si>
  <si>
    <t>6.4</t>
  </si>
  <si>
    <t>1º MÊS</t>
  </si>
  <si>
    <t>2º MÊS</t>
  </si>
  <si>
    <t>3º MÊS</t>
  </si>
  <si>
    <t>Verificar!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</si>
  <si>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</si>
  <si>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</si>
  <si>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</si>
  <si>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</si>
  <si>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</si>
  <si>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</si>
  <si>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</si>
  <si>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</si>
  <si>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</si>
  <si>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</si>
  <si>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</si>
  <si>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</si>
  <si>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</si>
  <si>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</si>
  <si>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</si>
  <si>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</si>
  <si>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</si>
  <si>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</si>
  <si>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</si>
  <si>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</si>
  <si>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</si>
  <si>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</si>
  <si>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</si>
  <si>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</si>
  <si>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</si>
  <si>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</si>
  <si>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</si>
  <si>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</si>
  <si>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</si>
  <si>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</si>
  <si>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</si>
  <si>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</si>
  <si>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</si>
  <si>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</si>
  <si>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</si>
  <si>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</si>
  <si>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</si>
  <si>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</si>
  <si>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</si>
  <si>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</si>
  <si>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</si>
  <si>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</si>
  <si>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</si>
  <si>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</si>
  <si>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</si>
  <si>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</si>
  <si>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</si>
  <si>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</si>
  <si>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</si>
  <si>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</si>
  <si>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</si>
  <si>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</si>
  <si>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</si>
  <si>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</si>
  <si>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</si>
  <si>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</si>
  <si>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</si>
  <si>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</si>
  <si>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</si>
  <si>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</si>
  <si>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</si>
  <si>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</si>
  <si>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</si>
  <si>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</si>
  <si>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</si>
  <si>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</si>
  <si>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</si>
  <si>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</si>
  <si>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</si>
  <si>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</si>
  <si>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</si>
  <si>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</si>
  <si>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</si>
  <si>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</si>
  <si>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</si>
  <si>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</si>
  <si>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</si>
  <si>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</si>
  <si>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</si>
  <si>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</si>
  <si>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</si>
  <si>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</si>
  <si>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</si>
  <si>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</si>
  <si>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</si>
  <si>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</si>
  <si>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</si>
  <si>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</si>
  <si>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</si>
  <si>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</si>
  <si>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</si>
  <si>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</si>
  <si>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</si>
  <si>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</si>
  <si>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</si>
  <si>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</si>
  <si>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</si>
  <si>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</si>
  <si>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</si>
  <si>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</si>
  <si>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</si>
  <si>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</si>
  <si>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</si>
  <si>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</si>
  <si>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</si>
  <si>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</si>
  <si>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</si>
  <si>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</si>
  <si>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</si>
  <si>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</si>
  <si>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</si>
  <si>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</si>
  <si>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</si>
  <si>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</si>
  <si>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</si>
  <si>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</si>
  <si>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</si>
  <si>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</si>
  <si>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</si>
  <si>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</si>
  <si>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</si>
  <si>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</si>
  <si>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</si>
  <si>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</si>
  <si>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</si>
  <si>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</si>
  <si>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</si>
  <si>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</si>
  <si>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</si>
  <si>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</si>
  <si>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</si>
  <si>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</si>
  <si>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</si>
  <si>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</si>
  <si>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</si>
  <si>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</si>
  <si>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</si>
  <si>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</si>
  <si>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</si>
  <si>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</si>
  <si>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</si>
  <si>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</si>
  <si>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</si>
  <si>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</si>
  <si>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</si>
  <si>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</si>
  <si>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</si>
  <si>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</si>
  <si>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</si>
  <si>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</si>
  <si>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</si>
  <si>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</si>
  <si>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</si>
  <si>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</si>
  <si>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</si>
  <si>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</si>
  <si>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</si>
  <si>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</si>
  <si>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</si>
  <si>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</si>
  <si>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</si>
  <si>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</si>
  <si>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</si>
  <si>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</si>
  <si>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</si>
  <si>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</si>
  <si>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</si>
  <si>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</si>
  <si>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</si>
  <si>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</si>
  <si>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</si>
  <si>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</si>
  <si>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</si>
  <si>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</si>
  <si>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</si>
  <si>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</si>
  <si>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</si>
  <si>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</si>
  <si>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</si>
  <si>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</si>
  <si>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</si>
  <si>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</si>
  <si>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</si>
  <si>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</si>
  <si>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</si>
  <si>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</si>
  <si>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</si>
  <si>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</si>
  <si>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</si>
  <si>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</si>
  <si>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</si>
  <si>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</si>
  <si>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</si>
  <si>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</si>
  <si>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</si>
  <si>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</si>
  <si>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</si>
  <si>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</si>
  <si>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</si>
  <si>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</si>
  <si>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</si>
  <si>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</si>
  <si>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</si>
  <si>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</si>
  <si>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</si>
  <si>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</si>
  <si>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</si>
  <si>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</si>
  <si>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</si>
  <si>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</si>
  <si>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</si>
  <si>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</si>
  <si>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</si>
  <si>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</si>
  <si>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</si>
  <si>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</si>
  <si>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</si>
  <si>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</si>
  <si>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</si>
  <si>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</si>
  <si>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</si>
  <si>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</si>
  <si>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</si>
  <si>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</si>
  <si>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</si>
  <si>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</si>
  <si>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</si>
  <si>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</si>
  <si>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</si>
  <si>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</si>
  <si>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</si>
  <si>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</si>
  <si>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</si>
  <si>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</si>
  <si>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</si>
  <si>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</si>
  <si>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</si>
  <si>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</si>
  <si>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</si>
  <si>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</si>
  <si>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</si>
  <si>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</si>
  <si>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</si>
  <si>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</si>
  <si>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</si>
  <si>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</si>
  <si>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</si>
  <si>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</si>
  <si>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</si>
  <si>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</si>
  <si>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</si>
  <si>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</si>
  <si>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</si>
  <si>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</si>
  <si>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</si>
  <si>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</si>
  <si>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</si>
  <si>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</si>
  <si>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</si>
  <si>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</si>
  <si>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</si>
  <si>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</si>
  <si>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</si>
  <si>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</si>
  <si>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</si>
  <si>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</si>
  <si>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</si>
  <si>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</si>
  <si>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</si>
  <si>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</si>
  <si>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</si>
  <si>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</si>
  <si>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</si>
  <si>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</si>
  <si>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</si>
  <si>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</si>
  <si>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</si>
  <si>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</si>
  <si>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</si>
  <si>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</si>
  <si>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</si>
  <si>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</si>
  <si>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</si>
  <si>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</si>
  <si>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</si>
  <si>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</si>
  <si>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</si>
  <si>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</si>
  <si>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</si>
  <si>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</si>
  <si>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</si>
  <si>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</si>
  <si>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</si>
  <si>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</si>
  <si>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</si>
  <si>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</si>
  <si>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</si>
  <si>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</si>
  <si>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</si>
  <si>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</si>
  <si>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</si>
  <si>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</si>
  <si>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</si>
  <si>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</si>
  <si>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</si>
  <si>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</si>
  <si>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</si>
  <si>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</si>
  <si>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</si>
  <si>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</si>
  <si>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</si>
  <si>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</si>
  <si>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</si>
  <si>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</si>
  <si>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</si>
  <si>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</si>
  <si>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</si>
  <si>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</si>
  <si>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</si>
  <si>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</si>
  <si>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</si>
  <si>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</si>
  <si>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</si>
  <si>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</si>
  <si>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</si>
  <si>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</si>
  <si>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</si>
  <si>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</si>
  <si>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</si>
  <si>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</si>
  <si>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</si>
  <si>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</si>
  <si>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</si>
  <si>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</si>
  <si>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</si>
  <si>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</si>
  <si>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</si>
  <si>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</si>
  <si>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</si>
  <si>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</si>
  <si>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</si>
  <si>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</si>
  <si>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</si>
  <si>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</si>
  <si>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</si>
  <si>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</si>
  <si>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</si>
  <si>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</si>
  <si>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</si>
  <si>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</si>
  <si>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</si>
  <si>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</si>
  <si>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</si>
  <si>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</si>
  <si>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</si>
  <si>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</si>
  <si>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</si>
  <si>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</si>
  <si>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</si>
  <si>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</si>
  <si>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</si>
  <si>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</si>
  <si>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</si>
  <si>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</si>
  <si>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</si>
  <si>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</si>
  <si>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</si>
  <si>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</si>
  <si>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</si>
  <si>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</si>
  <si>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</si>
  <si>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</si>
  <si>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</si>
  <si>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</si>
  <si>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</si>
  <si>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</si>
  <si>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</si>
  <si>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</si>
  <si>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</si>
  <si>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</si>
  <si>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</si>
  <si>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</si>
  <si>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</si>
  <si>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</si>
  <si>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</si>
  <si>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</si>
  <si>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</si>
  <si>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</si>
  <si>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</si>
  <si>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</si>
  <si>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</si>
  <si>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</si>
  <si>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</si>
  <si>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</si>
  <si>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</si>
  <si>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</si>
  <si>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</si>
  <si>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</si>
  <si>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</si>
  <si>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</si>
  <si>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</si>
  <si>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</si>
  <si>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</si>
  <si>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</si>
  <si>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</si>
  <si>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</si>
  <si>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</si>
  <si>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</si>
  <si>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</si>
  <si>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</si>
  <si>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</si>
  <si>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</si>
  <si>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</si>
  <si>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</si>
  <si>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</si>
  <si>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</si>
  <si>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</si>
  <si>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</si>
  <si>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</si>
  <si>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</si>
  <si>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</si>
  <si>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</si>
  <si>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</si>
  <si>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</si>
  <si>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</si>
  <si>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</si>
  <si>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</si>
  <si>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</si>
  <si>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</si>
  <si>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</si>
  <si>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</si>
  <si>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</si>
  <si>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</si>
  <si>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</si>
  <si>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</si>
  <si>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</si>
  <si>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</si>
  <si>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</si>
  <si>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</si>
  <si>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</si>
  <si>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</si>
  <si>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</si>
  <si>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</si>
  <si>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</si>
  <si>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</si>
  <si>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</si>
  <si>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</si>
  <si>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</si>
  <si>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</si>
  <si>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</si>
  <si>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</si>
  <si>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</si>
  <si>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</si>
  <si>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</si>
  <si>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</si>
  <si>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</si>
  <si>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</si>
  <si>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</si>
  <si>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</si>
  <si>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</si>
  <si>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</si>
  <si>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</si>
  <si>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</si>
  <si>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</si>
  <si>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</si>
  <si>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</si>
  <si>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</si>
  <si>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</si>
  <si>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</si>
  <si>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</si>
  <si>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</si>
  <si>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</si>
  <si>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</si>
  <si>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</si>
  <si>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</si>
  <si>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</si>
  <si>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</si>
  <si>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</si>
  <si>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</si>
  <si>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</si>
  <si>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</si>
  <si>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</si>
  <si>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</si>
  <si>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</si>
  <si>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</si>
  <si>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</si>
  <si>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</si>
  <si>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</si>
  <si>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</si>
  <si>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</si>
  <si>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</si>
  <si>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</si>
  <si>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</si>
  <si>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</si>
  <si>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</si>
  <si>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</si>
  <si>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</si>
  <si>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</si>
  <si>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</si>
  <si>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</si>
  <si>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</si>
  <si>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</si>
  <si>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</si>
  <si>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</si>
  <si>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</si>
  <si>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</si>
  <si>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</si>
  <si>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</si>
  <si>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</si>
  <si>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</si>
  <si>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</si>
  <si>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</si>
  <si>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</si>
  <si>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</si>
  <si>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</si>
  <si>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</si>
  <si>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</si>
  <si>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</si>
  <si>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</si>
  <si>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</si>
  <si>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</si>
  <si>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</si>
  <si>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</si>
  <si>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</si>
  <si>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</si>
  <si>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</si>
  <si>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</si>
  <si>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</si>
  <si>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</si>
  <si>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</si>
  <si>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</si>
  <si>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</si>
  <si>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</si>
  <si>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</si>
  <si>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</si>
  <si>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</si>
  <si>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</si>
  <si>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</si>
  <si>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</si>
  <si>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</si>
  <si>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</si>
  <si>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</si>
  <si>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</si>
  <si>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</si>
  <si>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</si>
  <si>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</si>
  <si>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</si>
  <si>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</si>
  <si>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</si>
  <si>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</si>
  <si>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</si>
  <si>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</si>
  <si>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</si>
  <si>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</si>
  <si>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</si>
  <si>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</si>
  <si>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</si>
  <si>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</si>
  <si>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</si>
  <si>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</si>
  <si>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</si>
  <si>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</si>
  <si>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</si>
  <si>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</si>
  <si>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</si>
  <si>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</si>
  <si>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</si>
  <si>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</si>
  <si>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</si>
  <si>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</si>
  <si>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</si>
  <si>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</si>
  <si>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</si>
  <si>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</si>
  <si>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</si>
  <si>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</si>
  <si>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</si>
  <si>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</si>
  <si>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</si>
  <si>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</si>
  <si>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</si>
  <si>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</si>
  <si>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</si>
  <si>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</si>
  <si>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</si>
  <si>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</si>
  <si>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</si>
  <si>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</si>
  <si>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</si>
  <si>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</si>
  <si>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</si>
  <si>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</si>
  <si>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</si>
  <si>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</si>
  <si>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</si>
  <si>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</si>
  <si>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</si>
  <si>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</si>
  <si>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</si>
  <si>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</si>
  <si>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</si>
  <si>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</si>
  <si>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</si>
  <si>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</si>
  <si>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</si>
  <si>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</si>
  <si>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</si>
  <si>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</si>
  <si>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</si>
  <si>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</si>
  <si>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</si>
  <si>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</si>
  <si>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</si>
  <si>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</si>
  <si>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</si>
  <si>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</si>
  <si>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</si>
  <si>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</si>
  <si>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</si>
  <si>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</si>
  <si>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</si>
  <si>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</si>
  <si>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</si>
  <si>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</si>
  <si>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</si>
  <si>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</si>
  <si>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</si>
  <si>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</si>
  <si>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</si>
  <si>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</si>
  <si>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</si>
  <si>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</si>
  <si>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</si>
  <si>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</si>
  <si>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</si>
  <si>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</si>
  <si>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</si>
  <si>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</si>
  <si>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</si>
  <si>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</si>
  <si>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</si>
  <si>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</si>
  <si>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</si>
  <si>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</si>
  <si>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</si>
  <si>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</si>
  <si>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</si>
  <si>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</si>
  <si>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</si>
  <si>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</si>
  <si>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</si>
  <si>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</si>
  <si>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</si>
  <si>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</si>
  <si>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</si>
  <si>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</si>
  <si>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</si>
  <si>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</si>
  <si>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</si>
  <si>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</si>
  <si>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</si>
  <si>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</si>
  <si>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</si>
  <si>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</si>
  <si>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</si>
  <si>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</si>
  <si>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</si>
  <si>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</si>
  <si>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</si>
  <si>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</si>
  <si>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</si>
  <si>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</si>
  <si>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</si>
  <si>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</si>
  <si>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</si>
  <si>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</si>
  <si>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</si>
  <si>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</si>
  <si>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</si>
  <si>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</si>
  <si>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</si>
  <si>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</si>
  <si>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</si>
  <si>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</si>
  <si>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</si>
  <si>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</si>
  <si>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</si>
  <si>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</si>
  <si>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</si>
  <si>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</si>
  <si>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</si>
  <si>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</si>
  <si>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</si>
  <si>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</si>
  <si>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</si>
  <si>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</si>
  <si>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</si>
  <si>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</si>
  <si>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</si>
  <si>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</si>
  <si>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</si>
  <si>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</si>
  <si>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</si>
  <si>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</si>
  <si>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</si>
  <si>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</si>
  <si>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</si>
  <si>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</si>
  <si>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</si>
  <si>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</si>
  <si>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</si>
  <si>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</si>
  <si>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</si>
  <si>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</si>
  <si>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</si>
  <si>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</si>
  <si>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</si>
  <si>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</si>
  <si>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</si>
  <si>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</si>
  <si>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</si>
  <si>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</si>
  <si>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</si>
  <si>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</si>
  <si>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</si>
  <si>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</si>
  <si>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</si>
  <si>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</si>
  <si>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</si>
  <si>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</si>
  <si>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</si>
  <si>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</si>
  <si>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</si>
  <si>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</si>
  <si>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</si>
  <si>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</si>
  <si>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</si>
  <si>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</si>
  <si>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</si>
  <si>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</si>
  <si>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</si>
  <si>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</si>
  <si>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</si>
  <si>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</si>
  <si>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</si>
  <si>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</si>
  <si>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</si>
  <si>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</si>
  <si>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</si>
  <si>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</si>
  <si>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</si>
  <si>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</si>
  <si>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</si>
  <si>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</si>
  <si>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</si>
  <si>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</si>
  <si>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</si>
  <si>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</si>
  <si>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</si>
  <si>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</si>
  <si>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</si>
  <si>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</si>
  <si>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</si>
  <si>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</si>
  <si>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</si>
  <si>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</si>
  <si>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</si>
  <si>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</si>
  <si>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</si>
  <si>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</si>
  <si>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</si>
  <si>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</si>
  <si>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</si>
  <si>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</si>
  <si>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</si>
  <si>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</si>
  <si>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</si>
  <si>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</si>
  <si>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</si>
  <si>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</si>
  <si>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</si>
  <si>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</si>
  <si>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</si>
  <si>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</si>
  <si>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</si>
  <si>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</si>
  <si>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</si>
  <si>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</si>
  <si>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</si>
  <si>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</si>
  <si>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</si>
  <si>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</si>
  <si>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</si>
  <si>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</si>
  <si>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</si>
  <si>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</si>
  <si>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</si>
  <si>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</si>
  <si>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</si>
  <si>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</si>
  <si>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</si>
  <si>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</si>
  <si>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</si>
  <si>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</si>
  <si>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</si>
  <si>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</si>
  <si>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</si>
  <si>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</si>
  <si>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</si>
  <si>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</si>
  <si>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</si>
  <si>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</si>
  <si>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</si>
  <si>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</si>
  <si>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</si>
  <si>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</si>
  <si>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</si>
  <si>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</si>
  <si>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</si>
  <si>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</si>
  <si>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</si>
  <si>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</si>
  <si>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</si>
  <si>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</si>
  <si>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</si>
  <si>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</si>
  <si>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</si>
  <si>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</si>
  <si>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</si>
  <si>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</si>
  <si>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</si>
  <si>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</si>
  <si>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</si>
  <si>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</si>
  <si>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</si>
  <si>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</si>
  <si>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</si>
  <si>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</si>
  <si>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</si>
  <si>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</si>
  <si>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</si>
  <si>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</si>
  <si>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</si>
  <si>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</si>
  <si>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</si>
  <si>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</si>
  <si>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</si>
  <si>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</si>
  <si>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</si>
  <si>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</si>
  <si>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</si>
  <si>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</si>
  <si>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</si>
  <si>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</si>
  <si>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</si>
  <si>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</si>
  <si>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</si>
  <si>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</si>
  <si>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</si>
  <si>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</si>
  <si>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</si>
  <si>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</si>
  <si>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</si>
  <si>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</si>
  <si>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</si>
  <si>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</si>
  <si>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</si>
  <si>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</si>
  <si>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</si>
  <si>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</si>
  <si>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</si>
  <si>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</si>
  <si>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</si>
  <si>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</si>
  <si>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</si>
  <si>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</si>
  <si>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</si>
  <si>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</si>
  <si>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</si>
  <si>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</si>
  <si>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</si>
  <si>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</si>
  <si>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</si>
  <si>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</si>
  <si>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</si>
  <si>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</si>
  <si>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</si>
  <si>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</si>
  <si>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</si>
  <si>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</si>
  <si>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</si>
  <si>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</si>
  <si>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</si>
  <si>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</si>
  <si>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</si>
  <si>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</si>
  <si>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</si>
  <si>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</si>
  <si>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</si>
  <si>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</si>
  <si>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</si>
  <si>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</si>
  <si>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</si>
  <si>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</si>
  <si>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</si>
  <si>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</si>
  <si>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</si>
  <si>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</si>
  <si>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</si>
  <si>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</si>
  <si>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</si>
  <si>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</si>
  <si>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</si>
  <si>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</si>
  <si>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</si>
  <si>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</si>
  <si>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</si>
  <si>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</si>
  <si>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</si>
  <si>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</si>
  <si>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</si>
  <si>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</si>
  <si>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</si>
  <si>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</si>
  <si>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</si>
  <si>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</si>
  <si>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</si>
  <si>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</si>
  <si>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</si>
  <si>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</si>
  <si>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</si>
  <si>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</si>
  <si>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</si>
  <si>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</si>
  <si>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</si>
  <si>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</si>
  <si>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</si>
  <si>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</si>
  <si>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</si>
  <si>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</si>
  <si>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</si>
  <si>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</si>
  <si>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</si>
  <si>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</si>
  <si>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</si>
  <si>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</si>
  <si>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</si>
  <si>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</si>
  <si>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</si>
  <si>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</si>
  <si>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</si>
  <si>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</si>
  <si>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</si>
  <si>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</si>
  <si>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</si>
  <si>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</si>
  <si>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</si>
  <si>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</si>
  <si>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</si>
  <si>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</si>
  <si>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</si>
  <si>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</si>
  <si>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</si>
  <si>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</si>
  <si>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</si>
  <si>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</si>
  <si>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</si>
  <si>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</si>
  <si>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</si>
  <si>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</si>
  <si>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</si>
  <si>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</si>
  <si>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</si>
  <si>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</si>
  <si>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</si>
  <si>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</si>
  <si>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</si>
  <si>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</si>
  <si>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</si>
  <si>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</si>
  <si>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</si>
  <si>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</si>
  <si>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</si>
  <si>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</si>
  <si>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</si>
  <si>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</si>
  <si>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</si>
  <si>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</si>
  <si>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</si>
  <si>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</si>
  <si>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</si>
  <si>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</si>
  <si>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</si>
  <si>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</si>
  <si>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</si>
  <si>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</si>
  <si>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</si>
  <si>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</si>
  <si>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</si>
  <si>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</si>
  <si>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</si>
  <si>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</si>
  <si>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</si>
  <si>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</si>
  <si>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</si>
  <si>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</si>
  <si>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</si>
  <si>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</si>
  <si>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</si>
  <si>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</si>
  <si>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</si>
  <si>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</si>
  <si>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</si>
  <si>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</si>
  <si>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</si>
  <si>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</si>
  <si>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</si>
  <si>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</si>
  <si>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</si>
  <si>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</si>
  <si>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</si>
  <si>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</si>
  <si>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</si>
  <si>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</si>
  <si>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</si>
  <si>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</si>
  <si>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</si>
  <si>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</si>
  <si>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</si>
  <si>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</si>
  <si>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</si>
  <si>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</si>
  <si>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</si>
  <si>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</si>
  <si>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</si>
  <si>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</si>
  <si>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</si>
  <si>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</si>
  <si>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</si>
  <si>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</si>
  <si>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</si>
  <si>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</si>
  <si>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</si>
  <si>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</si>
  <si>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</si>
  <si>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</si>
  <si>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</si>
  <si>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</si>
  <si>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</si>
  <si>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</si>
  <si>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</si>
  <si>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</si>
  <si>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</si>
  <si>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</si>
  <si>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07.12.020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</si>
  <si>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</si>
  <si>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</si>
  <si>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</si>
  <si>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</si>
  <si>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</si>
  <si>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</si>
  <si>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</si>
  <si>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</si>
  <si>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</si>
  <si>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</si>
  <si>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</si>
  <si>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</si>
  <si>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</si>
  <si>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</si>
  <si>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</si>
  <si>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</si>
  <si>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</si>
  <si>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</si>
  <si>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</si>
  <si>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</si>
  <si>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</si>
  <si>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</si>
  <si>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</si>
  <si>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</si>
  <si>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</si>
  <si>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</si>
  <si>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</si>
  <si>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</si>
  <si>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</si>
  <si>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</si>
  <si>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</si>
  <si>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</si>
  <si>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</si>
  <si>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</si>
  <si>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</si>
  <si>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</si>
  <si>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</si>
  <si>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</si>
  <si>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</si>
  <si>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</si>
  <si>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</si>
  <si>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</si>
  <si>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</si>
  <si>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</si>
  <si>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</si>
  <si>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</si>
  <si>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</si>
  <si>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</si>
  <si>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</si>
  <si>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</si>
  <si>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</si>
  <si>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</si>
  <si>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</si>
  <si>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</si>
  <si>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</si>
  <si>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</si>
  <si>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</si>
  <si>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</si>
  <si>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</si>
  <si>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</si>
  <si>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</si>
  <si>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</si>
  <si>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</si>
  <si>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</si>
  <si>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</si>
  <si>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</si>
  <si>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</si>
  <si>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</si>
  <si>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</si>
  <si>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</si>
  <si>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</si>
  <si>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</si>
  <si>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</si>
  <si>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</si>
  <si>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</si>
  <si>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</si>
  <si>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</si>
  <si>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</si>
  <si>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</si>
  <si>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</si>
  <si>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</si>
  <si>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</si>
  <si>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</si>
  <si>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</si>
  <si>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</si>
  <si>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</si>
  <si>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</si>
  <si>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</si>
  <si>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</si>
  <si>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</si>
  <si>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</si>
  <si>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</si>
  <si>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</si>
  <si>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</si>
  <si>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</si>
  <si>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</si>
  <si>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</si>
  <si>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</si>
  <si>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</si>
  <si>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</si>
  <si>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</si>
  <si>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</si>
  <si>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</si>
  <si>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</si>
  <si>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</si>
  <si>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</si>
  <si>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</si>
  <si>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</si>
  <si>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</si>
  <si>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</si>
  <si>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</si>
  <si>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</si>
  <si>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</si>
  <si>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</si>
  <si>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</si>
  <si>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</si>
  <si>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</si>
  <si>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</si>
  <si>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</si>
  <si>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</si>
  <si>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</si>
  <si>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</si>
  <si>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</si>
  <si>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</si>
  <si>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</si>
  <si>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</si>
  <si>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</si>
  <si>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</si>
  <si>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</si>
  <si>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</si>
  <si>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</si>
  <si>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</si>
  <si>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</si>
  <si>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</si>
  <si>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</si>
  <si>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</si>
  <si>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</si>
  <si>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</si>
  <si>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</si>
  <si>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</si>
  <si>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</si>
  <si>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</si>
  <si>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</si>
  <si>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</si>
  <si>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</si>
  <si>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</si>
  <si>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</si>
  <si>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</si>
  <si>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</si>
  <si>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</si>
  <si>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</si>
  <si>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</si>
  <si>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</si>
  <si>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</si>
  <si>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</si>
  <si>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</si>
  <si>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</si>
  <si>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</si>
  <si>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</si>
  <si>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</si>
  <si>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</si>
  <si>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</si>
  <si>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</si>
  <si>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</si>
  <si>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</si>
  <si>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</si>
  <si>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</si>
  <si>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</si>
  <si>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</si>
  <si>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</si>
  <si>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</si>
  <si>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</si>
  <si>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</si>
  <si>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</si>
  <si>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</si>
  <si>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</si>
  <si>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</si>
  <si>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</si>
  <si>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</si>
  <si>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</si>
  <si>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</si>
  <si>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</si>
  <si>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</si>
  <si>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</si>
  <si>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</si>
  <si>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</si>
  <si>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</si>
  <si>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</si>
  <si>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</si>
  <si>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</si>
  <si>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</si>
  <si>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</si>
  <si>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</si>
  <si>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</si>
  <si>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</si>
  <si>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</si>
  <si>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</si>
  <si>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</si>
  <si>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</si>
  <si>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</si>
  <si>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</si>
  <si>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</si>
  <si>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</si>
  <si>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</si>
  <si>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</si>
  <si>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</si>
  <si>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</si>
  <si>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</si>
  <si>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</si>
  <si>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</si>
  <si>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</si>
  <si>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</si>
  <si>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</si>
  <si>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</si>
  <si>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</si>
  <si>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</si>
  <si>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</si>
  <si>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</si>
  <si>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</si>
  <si>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</si>
  <si>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</si>
  <si>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</si>
  <si>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</si>
  <si>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</si>
  <si>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</si>
  <si>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</si>
  <si>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</si>
  <si>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</si>
  <si>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</si>
  <si>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</si>
  <si>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</si>
  <si>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</si>
  <si>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</si>
  <si>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</si>
  <si>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</si>
  <si>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</si>
  <si>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</si>
  <si>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</si>
  <si>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</si>
  <si>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</si>
  <si>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</si>
  <si>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</si>
  <si>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</si>
  <si>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</si>
  <si>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</si>
  <si>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</si>
  <si>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</si>
  <si>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</si>
  <si>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</si>
  <si>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</si>
  <si>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</si>
  <si>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</si>
  <si>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</si>
  <si>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</si>
  <si>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</si>
  <si>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</si>
  <si>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</si>
  <si>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</si>
  <si>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</si>
  <si>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</si>
  <si>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</si>
  <si>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</si>
  <si>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</si>
  <si>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</si>
  <si>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</si>
  <si>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</si>
  <si>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</si>
  <si>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</si>
  <si>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</si>
  <si>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</si>
  <si>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</si>
  <si>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</si>
  <si>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</si>
  <si>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</si>
  <si>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</si>
  <si>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</si>
  <si>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</si>
  <si>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</si>
  <si>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</si>
  <si>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</si>
  <si>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</si>
  <si>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</si>
  <si>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</si>
  <si>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</si>
  <si>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</si>
  <si>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</si>
  <si>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</si>
  <si>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</si>
  <si>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</si>
  <si>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</si>
  <si>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</si>
  <si>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</si>
  <si>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</si>
  <si>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</si>
  <si>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</si>
  <si>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</si>
  <si>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</si>
  <si>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</si>
  <si>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</si>
  <si>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</si>
  <si>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</si>
  <si>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</si>
  <si>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</si>
  <si>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</si>
  <si>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</si>
  <si>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</si>
  <si>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</si>
  <si>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</si>
  <si>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</si>
  <si>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</si>
  <si>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</si>
  <si>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</si>
  <si>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</si>
  <si>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</si>
  <si>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</si>
  <si>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</si>
  <si>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</si>
  <si>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</si>
  <si>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</si>
  <si>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</si>
  <si>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</si>
  <si>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</si>
  <si>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</si>
  <si>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</si>
  <si>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</si>
  <si>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</si>
  <si>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</si>
  <si>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</si>
  <si>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</si>
  <si>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</si>
  <si>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</si>
  <si>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</si>
  <si>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</si>
  <si>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</si>
  <si>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</si>
  <si>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</si>
  <si>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</si>
  <si>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</si>
  <si>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</si>
  <si>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</si>
  <si>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</si>
  <si>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</si>
  <si>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</si>
  <si>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</si>
  <si>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</si>
  <si>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</si>
  <si>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</si>
  <si>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</si>
  <si>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</si>
  <si>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</si>
  <si>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</si>
  <si>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</si>
  <si>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</si>
  <si>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</si>
  <si>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</si>
  <si>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</si>
  <si>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</si>
  <si>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</si>
  <si>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</si>
  <si>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</si>
  <si>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</si>
  <si>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</si>
  <si>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</si>
  <si>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</si>
  <si>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</si>
  <si>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</si>
  <si>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</si>
  <si>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</si>
  <si>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</si>
  <si>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</si>
  <si>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</si>
  <si>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</si>
  <si>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</si>
  <si>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</si>
  <si>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</si>
  <si>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</si>
  <si>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</si>
  <si>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</si>
  <si>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</si>
  <si>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</si>
  <si>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</si>
  <si>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</si>
  <si>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</si>
  <si>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</si>
  <si>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</si>
  <si>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</si>
  <si>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</si>
  <si>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</si>
  <si>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</si>
  <si>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</si>
  <si>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</si>
  <si>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</si>
  <si>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</si>
  <si>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</si>
  <si>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</si>
  <si>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</si>
  <si>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</si>
  <si>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</si>
  <si>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</si>
  <si>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</si>
  <si>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</si>
  <si>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</si>
  <si>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</si>
  <si>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</si>
  <si>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</si>
  <si>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</si>
  <si>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</si>
  <si>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</si>
  <si>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</si>
  <si>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</si>
  <si>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</si>
  <si>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</si>
  <si>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</si>
  <si>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</si>
  <si>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</si>
  <si>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</si>
  <si>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</si>
  <si>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</si>
  <si>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</si>
  <si>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</si>
  <si>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</si>
  <si>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</si>
  <si>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</si>
  <si>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</si>
  <si>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</si>
  <si>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</si>
  <si>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</si>
  <si>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</si>
  <si>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</si>
  <si>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</si>
  <si>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</si>
  <si>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</si>
  <si>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</si>
  <si>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</si>
  <si>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</si>
  <si>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</si>
  <si>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</si>
  <si>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</si>
  <si>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</si>
  <si>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</si>
  <si>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</si>
  <si>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</si>
  <si>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</si>
  <si>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</si>
  <si>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</si>
  <si>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</si>
  <si>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</si>
  <si>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</si>
  <si>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</si>
  <si>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</si>
  <si>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</si>
  <si>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</si>
  <si>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</si>
  <si>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</si>
  <si>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</si>
  <si>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</si>
  <si>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</si>
  <si>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</si>
  <si>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</si>
  <si>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</si>
  <si>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</si>
  <si>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</si>
  <si>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</si>
  <si>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</si>
  <si>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</si>
  <si>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</si>
  <si>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</si>
  <si>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</si>
  <si>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</si>
  <si>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</si>
  <si>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</si>
  <si>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</si>
  <si>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</si>
  <si>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</si>
  <si>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</si>
  <si>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</si>
  <si>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</si>
  <si>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</si>
  <si>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</si>
  <si>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</si>
  <si>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</si>
  <si>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</si>
  <si>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</si>
  <si>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</si>
  <si>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</si>
  <si>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</si>
  <si>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</si>
  <si>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</si>
  <si>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</si>
  <si>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</si>
  <si>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</si>
  <si>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</si>
  <si>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</si>
  <si>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</si>
  <si>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</si>
  <si>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</si>
  <si>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</si>
  <si>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</si>
  <si>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</si>
  <si>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</si>
  <si>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</si>
  <si>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</si>
  <si>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</si>
  <si>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</si>
  <si>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</si>
  <si>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</si>
  <si>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</si>
  <si>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</si>
  <si>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</si>
  <si>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</si>
  <si>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</si>
  <si>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</si>
  <si>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</si>
  <si>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</si>
  <si>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</si>
  <si>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</si>
  <si>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</si>
  <si>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</si>
  <si>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</si>
  <si>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</si>
  <si>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</si>
  <si>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</si>
  <si>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</si>
  <si>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</si>
  <si>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</si>
  <si>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</si>
  <si>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</si>
  <si>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</si>
  <si>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</si>
  <si>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</si>
  <si>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</si>
  <si>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</si>
  <si>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</si>
  <si>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</si>
  <si>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</si>
  <si>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</si>
  <si>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</si>
  <si>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</si>
  <si>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</si>
  <si>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</si>
  <si>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</si>
  <si>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</si>
  <si>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</si>
  <si>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</si>
  <si>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</si>
  <si>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</si>
  <si>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</si>
  <si>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</si>
  <si>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</si>
  <si>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</si>
  <si>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</si>
  <si>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</si>
  <si>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</si>
  <si>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</si>
  <si>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</si>
  <si>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</si>
  <si>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</si>
  <si>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</si>
  <si>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</si>
  <si>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</si>
  <si>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</si>
  <si>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</si>
  <si>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</si>
  <si>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</si>
  <si>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</si>
  <si>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</si>
  <si>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</si>
  <si>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</si>
  <si>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</si>
  <si>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</si>
  <si>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</si>
  <si>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</si>
  <si>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</si>
  <si>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</si>
  <si>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</si>
  <si>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</si>
  <si>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</si>
  <si>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</si>
  <si>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</si>
  <si>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</si>
  <si>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</si>
  <si>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</si>
  <si>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</si>
  <si>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</si>
  <si>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</si>
  <si>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</si>
  <si>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</si>
  <si>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</si>
  <si>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</si>
  <si>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</si>
  <si>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</si>
  <si>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</si>
  <si>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</si>
  <si>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</si>
  <si>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</si>
  <si>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</si>
  <si>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</si>
  <si>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</si>
  <si>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</si>
  <si>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</si>
  <si>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</si>
  <si>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</si>
  <si>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</si>
  <si>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</si>
  <si>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</si>
  <si>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</si>
  <si>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</si>
  <si>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</si>
  <si>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</si>
  <si>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</si>
  <si>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</si>
  <si>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</si>
  <si>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</si>
  <si>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</si>
  <si>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</si>
  <si>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</si>
  <si>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</si>
  <si>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</si>
  <si>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</si>
  <si>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</si>
  <si>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</si>
  <si>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</si>
  <si>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</si>
  <si>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</si>
  <si>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</si>
  <si>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</si>
  <si>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</si>
  <si>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</si>
  <si>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</si>
  <si>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</si>
  <si>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</si>
  <si>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</si>
  <si>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</si>
  <si>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</si>
  <si>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</si>
  <si>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</si>
  <si>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</si>
  <si>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</si>
  <si>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</si>
  <si>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</si>
  <si>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</si>
  <si>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</si>
  <si>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</si>
  <si>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</si>
  <si>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</si>
  <si>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</si>
  <si>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</si>
  <si>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</si>
  <si>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</si>
  <si>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</si>
  <si>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</si>
  <si>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</si>
  <si>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</si>
  <si>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</si>
  <si>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</si>
  <si>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</si>
  <si>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</si>
  <si>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</si>
  <si>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</si>
  <si>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</si>
  <si>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</si>
  <si>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</si>
  <si>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</si>
  <si>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</si>
  <si>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</si>
  <si>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</si>
  <si>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</si>
  <si>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</si>
  <si>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</si>
  <si>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</si>
  <si>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</si>
  <si>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</si>
  <si>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</si>
  <si>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</si>
  <si>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</si>
  <si>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</si>
  <si>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</si>
  <si>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</si>
  <si>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</si>
  <si>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</si>
  <si>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</si>
  <si>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</si>
  <si>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</si>
  <si>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</si>
  <si>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</si>
  <si>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</si>
  <si>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</si>
  <si>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</si>
  <si>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</si>
  <si>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</si>
  <si>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</si>
  <si>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</si>
  <si>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</si>
  <si>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</si>
  <si>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</si>
  <si>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</si>
  <si>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</si>
  <si>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</si>
  <si>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</si>
  <si>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</si>
  <si>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</si>
  <si>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</si>
  <si>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</si>
  <si>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</si>
  <si>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</si>
  <si>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</si>
  <si>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</si>
  <si>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</si>
  <si>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</si>
  <si>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</si>
  <si>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</si>
  <si>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</si>
  <si>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</si>
  <si>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</si>
  <si>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</si>
  <si>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</si>
  <si>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</si>
  <si>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</si>
  <si>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</si>
  <si>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</si>
  <si>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</si>
  <si>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</si>
  <si>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</si>
  <si>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</si>
  <si>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</si>
  <si>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</si>
  <si>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</si>
  <si>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</si>
  <si>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</si>
  <si>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</si>
  <si>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</si>
  <si>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</si>
  <si>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</si>
  <si>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</si>
  <si>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</si>
  <si>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</si>
  <si>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</si>
  <si>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</si>
  <si>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</si>
  <si>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</si>
  <si>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</si>
  <si>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</si>
  <si>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</si>
  <si>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</si>
  <si>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</si>
  <si>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</si>
  <si>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</si>
  <si>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</si>
  <si>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</si>
  <si>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</si>
  <si>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</si>
  <si>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</si>
  <si>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</si>
  <si>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</si>
  <si>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</si>
  <si>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</si>
  <si>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</si>
  <si>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</si>
  <si>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</si>
  <si>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</si>
  <si>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</si>
  <si>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</si>
  <si>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</si>
  <si>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</si>
  <si>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</si>
  <si>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</si>
  <si>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</si>
  <si>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</si>
  <si>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</si>
  <si>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</si>
  <si>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</si>
  <si>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</si>
  <si>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</si>
  <si>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</si>
  <si>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</si>
  <si>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</si>
  <si>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</si>
  <si>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</si>
  <si>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</si>
  <si>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</si>
  <si>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</si>
  <si>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</si>
  <si>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</si>
  <si>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</si>
  <si>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</si>
  <si>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</si>
  <si>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</si>
  <si>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</si>
  <si>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</si>
  <si>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</si>
  <si>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</si>
  <si>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</si>
  <si>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</si>
  <si>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</si>
  <si>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</si>
  <si>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</si>
  <si>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</si>
  <si>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</si>
  <si>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</si>
  <si>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</si>
  <si>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</si>
  <si>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</si>
  <si>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</si>
  <si>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</si>
  <si>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</si>
  <si>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</si>
  <si>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</si>
  <si>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</si>
  <si>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</si>
  <si>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</si>
  <si>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</si>
  <si>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</si>
  <si>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</si>
  <si>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</si>
  <si>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</si>
  <si>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</si>
  <si>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</si>
  <si>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</si>
  <si>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</si>
  <si>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</si>
  <si>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</si>
  <si>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</si>
  <si>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</si>
  <si>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</si>
  <si>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</si>
  <si>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</si>
  <si>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</si>
  <si>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</si>
  <si>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</si>
  <si>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</si>
  <si>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</si>
  <si>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</si>
  <si>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</si>
  <si>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</si>
  <si>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</si>
  <si>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</si>
  <si>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</si>
  <si>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</si>
  <si>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</si>
  <si>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</si>
  <si>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</si>
  <si>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</si>
  <si>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</si>
  <si>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</si>
  <si>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</si>
  <si>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</si>
  <si>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</si>
  <si>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</si>
  <si>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</si>
  <si>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</si>
  <si>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</si>
  <si>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</si>
  <si>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</si>
  <si>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</si>
  <si>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</si>
  <si>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</si>
  <si>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</si>
  <si>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</si>
  <si>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</si>
  <si>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</si>
  <si>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</si>
  <si>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</si>
  <si>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</si>
  <si>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</si>
  <si>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</si>
  <si>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</si>
  <si>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</si>
  <si>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</si>
  <si>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</si>
  <si>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</si>
  <si>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</si>
  <si>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</si>
  <si>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</si>
  <si>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</si>
  <si>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</si>
  <si>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</si>
  <si>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</si>
  <si>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</si>
  <si>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</si>
  <si>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</si>
  <si>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</si>
  <si>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</si>
  <si>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</si>
  <si>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</si>
  <si>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</si>
  <si>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</si>
  <si>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</si>
  <si>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</si>
  <si>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</si>
  <si>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</si>
  <si>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</si>
  <si>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</si>
  <si>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</si>
  <si>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</si>
  <si>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</si>
  <si>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</si>
  <si>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</si>
  <si>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</si>
  <si>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</si>
  <si>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</si>
  <si>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</si>
  <si>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</si>
  <si>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</si>
  <si>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</si>
  <si>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</si>
  <si>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</si>
  <si>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</si>
  <si>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</si>
  <si>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</si>
  <si>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</si>
  <si>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</si>
  <si>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</si>
  <si>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</si>
  <si>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</si>
  <si>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</si>
  <si>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</si>
  <si>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</si>
  <si>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</si>
  <si>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</si>
  <si>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</si>
  <si>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</si>
  <si>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</si>
  <si>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</si>
  <si>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</si>
  <si>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</si>
  <si>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</si>
  <si>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</si>
  <si>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</si>
  <si>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</si>
  <si>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</si>
  <si>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</si>
  <si>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</si>
  <si>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</si>
  <si>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</si>
  <si>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</si>
  <si>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</si>
  <si>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</si>
  <si>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</si>
  <si>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</si>
  <si>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</si>
  <si>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</si>
  <si>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</si>
  <si>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</si>
  <si>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</si>
  <si>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</si>
  <si>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</si>
  <si>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</si>
  <si>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</si>
  <si>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</si>
  <si>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</si>
  <si>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</si>
  <si>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</si>
  <si>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</si>
  <si>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</si>
  <si>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</si>
  <si>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</si>
  <si>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</si>
  <si>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</si>
  <si>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</si>
  <si>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</si>
  <si>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</si>
  <si>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</si>
  <si>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</si>
  <si>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</si>
  <si>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</si>
  <si>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</si>
  <si>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</si>
  <si>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</si>
  <si>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</si>
  <si>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</si>
  <si>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</si>
  <si>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</si>
  <si>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</si>
  <si>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</si>
  <si>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</si>
  <si>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</si>
  <si>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</si>
  <si>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</si>
  <si>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</si>
  <si>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</si>
  <si>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</si>
  <si>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</si>
  <si>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</si>
  <si>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</si>
  <si>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</si>
  <si>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</si>
  <si>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</si>
  <si>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</si>
  <si>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</si>
  <si>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</si>
  <si>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</si>
  <si>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</si>
  <si>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</si>
  <si>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</si>
  <si>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</si>
  <si>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</si>
  <si>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</si>
  <si>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</si>
  <si>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</si>
  <si>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</si>
  <si>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</si>
  <si>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</si>
  <si>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</si>
  <si>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</si>
  <si>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</si>
  <si>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</si>
  <si>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</si>
  <si>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</si>
  <si>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</si>
  <si>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</si>
  <si>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</si>
  <si>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</si>
  <si>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</si>
  <si>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</si>
  <si>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</si>
  <si>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</si>
  <si>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</si>
  <si>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</si>
  <si>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</si>
  <si>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</si>
  <si>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</si>
  <si>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</si>
  <si>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</si>
  <si>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</si>
  <si>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</si>
  <si>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</si>
  <si>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</si>
  <si>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</si>
  <si>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</si>
  <si>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</si>
  <si>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</si>
  <si>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</si>
  <si>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</si>
  <si>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</si>
  <si>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</si>
  <si>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</si>
  <si>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</si>
  <si>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</si>
  <si>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</si>
  <si>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</si>
  <si>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</si>
  <si>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</si>
  <si>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</si>
  <si>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</si>
  <si>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</si>
  <si>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</si>
  <si>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</si>
  <si>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</si>
  <si>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</si>
  <si>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</si>
  <si>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</si>
  <si>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</si>
  <si>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</si>
  <si>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</si>
  <si>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</si>
  <si>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</si>
  <si>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</si>
  <si>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</si>
  <si>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</si>
  <si>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</si>
  <si>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</si>
  <si>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</si>
  <si>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</si>
  <si>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</si>
  <si>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</si>
  <si>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</si>
  <si>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</si>
  <si>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</si>
  <si>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</si>
  <si>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</si>
  <si>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</si>
  <si>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</si>
  <si>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</si>
  <si>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</si>
  <si>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</si>
  <si>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</si>
  <si>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</si>
  <si>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</si>
  <si>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</si>
  <si>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</si>
  <si>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</si>
  <si>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</si>
  <si>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</si>
  <si>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</si>
  <si>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</si>
  <si>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</si>
  <si>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</si>
  <si>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</si>
  <si>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</si>
  <si>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</si>
  <si>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</si>
  <si>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</si>
  <si>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</si>
  <si>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</si>
  <si>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</si>
  <si>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</si>
  <si>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</si>
  <si>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</si>
  <si>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</si>
  <si>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</si>
  <si>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</si>
  <si>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</si>
  <si>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</si>
  <si>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</si>
  <si>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</si>
  <si>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</si>
  <si>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</si>
  <si>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</si>
  <si>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</si>
  <si>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</si>
  <si>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</si>
  <si>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</si>
  <si>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</si>
  <si>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</si>
  <si>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</si>
  <si>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</si>
  <si>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</si>
  <si>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</si>
  <si>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</si>
  <si>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</si>
  <si>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</si>
  <si>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</si>
  <si>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</si>
  <si>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</si>
  <si>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</si>
  <si>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</si>
  <si>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</si>
  <si>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</si>
  <si>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</si>
  <si>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</si>
  <si>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</si>
  <si>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</si>
  <si>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</si>
  <si>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</si>
  <si>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</si>
  <si>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</si>
  <si>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</si>
  <si>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</si>
  <si>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</si>
  <si>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</si>
  <si>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</si>
  <si>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</si>
  <si>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</si>
  <si>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</si>
  <si>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</si>
  <si>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</si>
  <si>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</si>
  <si>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</si>
  <si>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</si>
  <si>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</si>
  <si>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</si>
  <si>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</si>
  <si>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</si>
  <si>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</si>
  <si>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</si>
  <si>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</si>
  <si>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</si>
  <si>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</si>
  <si>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</si>
  <si>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</si>
  <si>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</si>
  <si>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</si>
  <si>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</si>
  <si>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</si>
  <si>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</si>
  <si>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</si>
  <si>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</si>
  <si>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</si>
  <si>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</si>
  <si>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</si>
  <si>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</si>
  <si>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</si>
  <si>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</si>
  <si>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</si>
  <si>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</si>
  <si>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</si>
  <si>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</si>
  <si>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</si>
  <si>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</si>
  <si>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</si>
  <si>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</si>
  <si>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</si>
  <si>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</si>
  <si>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</si>
  <si>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</si>
  <si>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</si>
  <si>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</si>
  <si>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</si>
  <si>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</si>
  <si>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</si>
  <si>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</si>
  <si>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</si>
  <si>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</si>
  <si>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</si>
  <si>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</si>
  <si>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</si>
  <si>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</si>
  <si>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</si>
  <si>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</si>
  <si>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</si>
  <si>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</si>
  <si>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</si>
  <si>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</si>
  <si>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</si>
  <si>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</si>
  <si>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</si>
  <si>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</si>
  <si>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</si>
  <si>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</si>
  <si>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</si>
  <si>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</si>
  <si>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</si>
  <si>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</si>
  <si>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</si>
  <si>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</si>
  <si>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</si>
  <si>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</si>
  <si>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</si>
  <si>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</si>
  <si>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</si>
  <si>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</si>
  <si>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</si>
  <si>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</si>
  <si>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</si>
  <si>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</si>
  <si>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</si>
  <si>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</si>
  <si>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</si>
  <si>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</si>
  <si>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</si>
  <si>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</si>
  <si>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</si>
  <si>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</si>
  <si>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</si>
  <si>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</si>
  <si>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</si>
  <si>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</si>
  <si>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</si>
  <si>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</si>
  <si>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</si>
  <si>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</si>
  <si>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</si>
  <si>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</si>
  <si>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</si>
  <si>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</si>
  <si>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</si>
  <si>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</si>
  <si>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</si>
  <si>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</si>
  <si>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</si>
  <si>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</si>
  <si>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</si>
  <si>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</si>
  <si>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</si>
  <si>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</si>
  <si>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</si>
  <si>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</si>
  <si>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</si>
  <si>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</si>
  <si>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</si>
  <si>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</si>
  <si>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</si>
  <si>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</si>
  <si>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</si>
  <si>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</si>
  <si>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</si>
  <si>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</si>
  <si>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</si>
  <si>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</si>
  <si>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</si>
  <si>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</si>
  <si>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</si>
  <si>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</si>
  <si>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</si>
  <si>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</si>
  <si>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</si>
  <si>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</si>
  <si>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</si>
  <si>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</si>
  <si>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</si>
  <si>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</si>
  <si>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</si>
  <si>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</si>
  <si>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</si>
  <si>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</si>
  <si>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</si>
  <si>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</si>
  <si>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</si>
  <si>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</si>
  <si>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</si>
  <si>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</si>
  <si>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</si>
  <si>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</si>
  <si>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</si>
  <si>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</si>
  <si>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</si>
  <si>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</si>
  <si>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</si>
  <si>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</si>
  <si>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</si>
  <si>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</si>
  <si>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</si>
  <si>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</si>
  <si>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</si>
  <si>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</si>
  <si>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</si>
  <si>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</si>
  <si>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</si>
  <si>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</si>
  <si>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</si>
  <si>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</si>
  <si>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</si>
  <si>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</si>
  <si>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</si>
  <si>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</si>
  <si>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</si>
  <si>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</si>
  <si>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</si>
  <si>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</si>
  <si>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</si>
  <si>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</si>
  <si>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</si>
  <si>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</si>
  <si>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</si>
  <si>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</si>
  <si>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</si>
  <si>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</si>
  <si>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</si>
  <si>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</si>
  <si>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</si>
  <si>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</si>
  <si>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</si>
  <si>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</si>
  <si>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</si>
  <si>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</si>
  <si>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</si>
  <si>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</si>
  <si>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</si>
  <si>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</si>
  <si>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</si>
  <si>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</si>
  <si>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</si>
  <si>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</si>
  <si>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</si>
  <si>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</si>
  <si>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</si>
  <si>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</si>
  <si>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</si>
  <si>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</si>
  <si>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</si>
  <si>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</si>
  <si>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</si>
  <si>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</si>
  <si>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</si>
  <si>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</si>
  <si>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</si>
  <si>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</si>
  <si>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</si>
  <si>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</si>
  <si>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</si>
  <si>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</si>
  <si>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</si>
  <si>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</si>
  <si>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</si>
  <si>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</si>
  <si>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</si>
  <si>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</si>
  <si>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</si>
  <si>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</si>
  <si>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</si>
  <si>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</si>
  <si>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</si>
  <si>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</si>
  <si>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</si>
  <si>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</si>
  <si>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</si>
  <si>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</si>
  <si>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</si>
  <si>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</si>
  <si>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</si>
  <si>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</si>
  <si>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</si>
  <si>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</si>
  <si>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</si>
  <si>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</si>
  <si>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</si>
  <si>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</si>
  <si>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</si>
  <si>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</si>
  <si>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</si>
  <si>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</si>
  <si>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</si>
  <si>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</si>
  <si>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</si>
  <si>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</si>
  <si>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</si>
  <si>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</si>
  <si>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</si>
  <si>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</si>
  <si>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</si>
  <si>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</si>
  <si>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</si>
  <si>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</si>
  <si>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</si>
  <si>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</si>
  <si>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</si>
  <si>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</si>
  <si>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</si>
  <si>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</si>
  <si>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</si>
  <si>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</si>
  <si>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</si>
  <si>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</si>
  <si>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</si>
  <si>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</si>
  <si>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</si>
  <si>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</si>
  <si>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</si>
  <si>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</si>
  <si>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</si>
  <si>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</si>
  <si>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</si>
  <si>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</si>
  <si>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</si>
  <si>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</si>
  <si>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</si>
  <si>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</si>
  <si>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</si>
  <si>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</si>
  <si>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</si>
  <si>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</si>
  <si>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</si>
  <si>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</si>
  <si>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</si>
  <si>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</si>
  <si>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</si>
  <si>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</si>
  <si>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</si>
  <si>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</si>
  <si>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</si>
  <si>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</si>
  <si>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</si>
  <si>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</si>
  <si>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</si>
  <si>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</si>
  <si>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</si>
  <si>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</si>
  <si>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</si>
  <si>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</si>
  <si>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</si>
  <si>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</si>
  <si>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</si>
  <si>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</si>
  <si>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</si>
  <si>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</si>
  <si>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</si>
  <si>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</si>
  <si>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</si>
  <si>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</si>
  <si>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</si>
  <si>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</si>
  <si>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</si>
  <si>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</si>
  <si>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</si>
  <si>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</si>
  <si>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</si>
  <si>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</si>
  <si>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</si>
  <si>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</si>
  <si>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</si>
  <si>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</si>
  <si>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</si>
  <si>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</si>
  <si>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</si>
  <si>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</si>
  <si>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</si>
  <si>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</si>
  <si>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</si>
  <si>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</si>
  <si>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</si>
  <si>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</si>
  <si>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</si>
  <si>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</si>
  <si>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</si>
  <si>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</si>
  <si>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</si>
  <si>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</si>
  <si>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</si>
  <si>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</si>
  <si>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</si>
  <si>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</si>
  <si>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</si>
  <si>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</si>
  <si>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</si>
  <si>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</si>
  <si>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</si>
  <si>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</si>
  <si>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</si>
  <si>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</si>
  <si>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</si>
  <si>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</si>
  <si>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</si>
  <si>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</si>
  <si>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</si>
  <si>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</si>
  <si>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</si>
  <si>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</si>
  <si>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</si>
  <si>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</si>
  <si>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</si>
  <si>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</si>
  <si>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</si>
  <si>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</si>
  <si>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</si>
  <si>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</si>
  <si>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</si>
  <si>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</si>
  <si>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</si>
  <si>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</si>
  <si>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</si>
  <si>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</si>
  <si>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</si>
  <si>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</si>
  <si>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</si>
  <si>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</si>
  <si>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</si>
  <si>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</si>
  <si>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</si>
  <si>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</si>
  <si>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</si>
  <si>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</si>
  <si>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</si>
  <si>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</si>
  <si>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</si>
  <si>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</si>
  <si>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</si>
  <si>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</si>
  <si>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</si>
  <si>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</si>
  <si>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</si>
  <si>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</si>
  <si>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</si>
  <si>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</si>
  <si>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</si>
  <si>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</si>
  <si>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</si>
  <si>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</si>
  <si>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</si>
  <si>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</si>
  <si>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</si>
  <si>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</si>
  <si>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</si>
  <si>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</si>
  <si>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</si>
  <si>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</si>
  <si>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</si>
  <si>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</si>
  <si>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</si>
  <si>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</si>
  <si>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</si>
  <si>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</si>
  <si>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</si>
  <si>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</si>
  <si>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</si>
  <si>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</si>
  <si>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</si>
  <si>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</si>
  <si>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</si>
  <si>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</si>
  <si>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</si>
  <si>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</si>
  <si>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</si>
  <si>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</si>
  <si>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</si>
  <si>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</si>
  <si>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</si>
  <si>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</si>
  <si>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</si>
  <si>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</si>
  <si>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</si>
  <si>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</si>
  <si>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</si>
  <si>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</si>
  <si>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</si>
  <si>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</si>
  <si>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</si>
  <si>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</si>
  <si>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</si>
  <si>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</si>
  <si>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</si>
  <si>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</si>
  <si>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</si>
  <si>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</si>
  <si>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</si>
  <si>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</si>
  <si>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</si>
  <si>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</si>
  <si>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</si>
  <si>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</si>
  <si>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</si>
  <si>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</si>
  <si>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</si>
  <si>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</si>
  <si>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</si>
  <si>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</si>
  <si>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</si>
  <si>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</si>
  <si>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</si>
  <si>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</si>
  <si>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</si>
  <si>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</si>
  <si>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</si>
  <si>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</si>
  <si>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</si>
  <si>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</si>
  <si>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</si>
  <si>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</si>
  <si>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</si>
  <si>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</si>
  <si>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</si>
  <si>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</si>
  <si>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</si>
  <si>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</si>
  <si>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</si>
  <si>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</si>
  <si>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</si>
  <si>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</si>
  <si>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</si>
  <si>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</si>
  <si>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</si>
  <si>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</si>
  <si>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</si>
  <si>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</si>
  <si>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</si>
  <si>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</si>
  <si>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</si>
  <si>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</si>
  <si>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</si>
  <si>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</si>
  <si>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</si>
  <si>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</si>
  <si>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</si>
  <si>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</si>
  <si>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</si>
  <si>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</si>
  <si>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</si>
  <si>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</si>
  <si>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</si>
  <si>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</si>
  <si>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</si>
  <si>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</si>
  <si>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</si>
  <si>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</si>
  <si>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</si>
  <si>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</si>
  <si>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</si>
  <si>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</si>
  <si>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</si>
  <si>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</si>
  <si>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</si>
  <si>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</si>
  <si>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</si>
  <si>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</si>
  <si>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</si>
  <si>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</si>
  <si>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</si>
  <si>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</si>
  <si>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</si>
  <si>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</si>
  <si>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</si>
  <si>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</si>
  <si>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</si>
  <si>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</si>
  <si>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</si>
  <si>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</si>
  <si>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</si>
  <si>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</si>
  <si>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</si>
  <si>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</si>
  <si>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</si>
  <si>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</si>
  <si>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</si>
  <si>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</si>
  <si>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</si>
  <si>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</si>
  <si>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</si>
  <si>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</si>
  <si>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</si>
  <si>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</si>
  <si>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</si>
  <si>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</si>
  <si>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</si>
  <si>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</si>
  <si>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</si>
  <si>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</si>
  <si>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</si>
  <si>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</si>
  <si>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</si>
  <si>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</si>
  <si>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</si>
  <si>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</si>
  <si>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</si>
  <si>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</si>
  <si>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</si>
  <si>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</si>
  <si>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</si>
  <si>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</si>
  <si>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</si>
  <si>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</si>
  <si>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</si>
  <si>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</si>
  <si>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</si>
  <si>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</si>
  <si>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</si>
  <si>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</si>
  <si>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</si>
  <si>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</si>
  <si>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</si>
  <si>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</si>
  <si>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</si>
  <si>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</si>
  <si>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</si>
  <si>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</si>
  <si>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</si>
  <si>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</si>
  <si>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</si>
  <si>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</si>
  <si>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</si>
  <si>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</si>
  <si>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</si>
  <si>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</si>
  <si>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</si>
  <si>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</si>
  <si>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</si>
  <si>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</si>
  <si>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</si>
  <si>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</si>
  <si>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</si>
  <si>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</si>
  <si>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</si>
  <si>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</si>
  <si>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</si>
  <si>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</si>
  <si>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</si>
  <si>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</si>
  <si>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</si>
  <si>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</si>
  <si>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</si>
  <si>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</si>
  <si>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</si>
  <si>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</si>
  <si>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</si>
  <si>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</si>
  <si>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</si>
  <si>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</si>
  <si>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</si>
  <si>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</si>
  <si>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</si>
  <si>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</si>
  <si>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</si>
  <si>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</si>
  <si>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</si>
  <si>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</si>
  <si>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</si>
  <si>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</si>
  <si>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</si>
  <si>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</si>
  <si>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</si>
  <si>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</si>
  <si>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</si>
  <si>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</si>
  <si>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</si>
  <si>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</si>
  <si>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</si>
  <si>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</si>
  <si>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</si>
  <si>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</si>
  <si>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</si>
  <si>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</si>
  <si>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</si>
  <si>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</si>
  <si>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</si>
  <si>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</si>
  <si>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</si>
  <si>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</si>
  <si>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</si>
  <si>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</si>
  <si>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</si>
  <si>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</si>
  <si>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</si>
  <si>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</si>
  <si>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</si>
  <si>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</si>
  <si>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</si>
  <si>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</si>
  <si>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</si>
  <si>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</si>
  <si>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</si>
  <si>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</si>
  <si>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</si>
  <si>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</si>
  <si>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</si>
  <si>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</si>
  <si>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</si>
  <si>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</si>
  <si>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</si>
  <si>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</si>
  <si>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</si>
  <si>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</si>
  <si>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</si>
  <si>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</si>
  <si>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</si>
  <si>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</si>
  <si>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</si>
  <si>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</si>
  <si>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</si>
  <si>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</si>
  <si>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</si>
  <si>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</si>
  <si>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</si>
  <si>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</si>
  <si>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</si>
  <si>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</si>
  <si>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</si>
  <si>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</si>
  <si>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</si>
  <si>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</si>
  <si>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</si>
  <si>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</si>
  <si>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</si>
  <si>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</si>
  <si>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</si>
  <si>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</si>
  <si>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</si>
  <si>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</si>
  <si>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</si>
  <si>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</si>
  <si>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</si>
  <si>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</si>
  <si>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</si>
  <si>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</si>
  <si>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</si>
  <si>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</si>
  <si>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</si>
  <si>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</si>
  <si>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</si>
  <si>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</si>
  <si>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</si>
  <si>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</si>
  <si>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</si>
  <si>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</si>
  <si>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</si>
  <si>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</si>
  <si>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</si>
  <si>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</si>
  <si>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</si>
  <si>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</si>
  <si>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</si>
  <si>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</si>
  <si>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</si>
  <si>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</si>
  <si>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</si>
  <si>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</si>
  <si>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</si>
  <si>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</si>
  <si>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</si>
  <si>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</si>
  <si>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</si>
  <si>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</si>
  <si>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</si>
  <si>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</si>
  <si>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</si>
  <si>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</si>
  <si>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</si>
  <si>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</si>
  <si>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</si>
  <si>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</si>
  <si>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</si>
  <si>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</si>
  <si>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</si>
  <si>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</si>
  <si>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</si>
  <si>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</si>
  <si>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</si>
  <si>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</si>
  <si>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</si>
  <si>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</si>
  <si>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</si>
  <si>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</si>
  <si>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</si>
  <si>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</si>
  <si>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</si>
  <si>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</si>
  <si>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</si>
  <si>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</si>
  <si>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</si>
  <si>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</si>
  <si>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</si>
  <si>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</si>
  <si>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</si>
  <si>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</si>
  <si>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</si>
  <si>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</si>
  <si>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</si>
  <si>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</si>
  <si>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</si>
  <si>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</si>
  <si>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</si>
  <si>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</si>
  <si>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</si>
  <si>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</si>
  <si>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</si>
  <si>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</si>
  <si>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</si>
  <si>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</si>
  <si>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</si>
  <si>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</si>
  <si>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</si>
  <si>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</si>
  <si>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</si>
  <si>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</si>
  <si>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</si>
  <si>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</si>
  <si>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</si>
  <si>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</si>
  <si>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</si>
  <si>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</si>
  <si>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</si>
  <si>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</si>
  <si>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</si>
  <si>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</si>
  <si>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</si>
  <si>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</si>
  <si>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</si>
  <si>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</si>
  <si>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</si>
  <si>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</si>
  <si>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</si>
  <si>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</si>
  <si>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</si>
  <si>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</si>
  <si>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</si>
  <si>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</si>
  <si>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</si>
  <si>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</si>
  <si>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</si>
  <si>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</si>
  <si>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</si>
  <si>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</si>
  <si>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</si>
  <si>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</si>
  <si>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</si>
  <si>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</si>
  <si>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</si>
  <si>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</si>
  <si>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</si>
  <si>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</si>
  <si>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</si>
  <si>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</si>
  <si>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</si>
  <si>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</si>
  <si>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</si>
  <si>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</si>
  <si>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</si>
  <si>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</si>
  <si>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</si>
  <si>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</si>
  <si>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</si>
  <si>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</si>
  <si>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</si>
  <si>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</si>
  <si>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</si>
  <si>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</si>
  <si>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</si>
  <si>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</si>
  <si>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</si>
  <si>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</si>
  <si>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</si>
  <si>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</si>
  <si>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</si>
  <si>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</si>
  <si>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</si>
  <si>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</si>
  <si>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</si>
  <si>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</si>
  <si>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</si>
  <si>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</si>
  <si>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</si>
  <si>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</si>
  <si>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</si>
  <si>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</si>
  <si>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</si>
  <si>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</si>
  <si>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</si>
  <si>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</si>
  <si>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</si>
  <si>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</si>
  <si>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</si>
  <si>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</si>
  <si>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</si>
  <si>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</si>
  <si>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</si>
  <si>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</si>
  <si>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</si>
  <si>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</si>
  <si>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</si>
  <si>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</si>
  <si>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</si>
  <si>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</si>
  <si>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</si>
  <si>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</si>
  <si>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</si>
  <si>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</si>
  <si>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</si>
  <si>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</si>
  <si>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</si>
  <si>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</si>
  <si>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</si>
  <si>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</si>
  <si>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</si>
  <si>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</si>
  <si>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</si>
  <si>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</si>
  <si>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</si>
  <si>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</si>
  <si>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</si>
  <si>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</si>
  <si>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</si>
  <si>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</si>
  <si>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</si>
  <si>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</si>
  <si>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</si>
  <si>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</si>
  <si>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</si>
  <si>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</si>
  <si>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</si>
  <si>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</si>
  <si>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</si>
  <si>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</si>
  <si>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</si>
  <si>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</si>
  <si>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</si>
  <si>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</si>
  <si>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</si>
  <si>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</si>
  <si>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</si>
  <si>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</si>
  <si>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</si>
  <si>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</si>
  <si>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</si>
  <si>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</si>
  <si>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</si>
  <si>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</si>
  <si>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</si>
  <si>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</si>
  <si>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</si>
  <si>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</si>
  <si>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</si>
  <si>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</si>
  <si>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</si>
  <si>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</si>
  <si>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</si>
  <si>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</si>
  <si>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</si>
  <si>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</si>
  <si>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</si>
  <si>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</si>
  <si>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</si>
  <si>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</si>
  <si>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</si>
  <si>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</si>
  <si>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</si>
  <si>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</si>
  <si>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</si>
  <si>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</si>
  <si>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</si>
  <si>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</si>
  <si>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</si>
  <si>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</si>
  <si>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</si>
  <si>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</si>
  <si>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</si>
  <si>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</si>
  <si>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</si>
  <si>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</si>
  <si>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</si>
  <si>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</si>
  <si>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</si>
  <si>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</si>
  <si>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</si>
  <si>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</si>
  <si>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</si>
  <si>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</si>
  <si>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</si>
  <si>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</si>
  <si>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</si>
  <si>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</si>
  <si>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</si>
  <si>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</si>
  <si>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</si>
  <si>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</si>
  <si>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</si>
  <si>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</si>
  <si>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</si>
  <si>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</si>
  <si>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</si>
  <si>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</si>
  <si>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</si>
  <si>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</si>
  <si>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</si>
  <si>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</si>
  <si>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</si>
  <si>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</si>
  <si>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</si>
  <si>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</si>
  <si>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</si>
  <si>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</si>
  <si>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</si>
  <si>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</si>
  <si>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</si>
  <si>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</si>
  <si>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</si>
  <si>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</si>
  <si>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</si>
  <si>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</si>
  <si>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</si>
  <si>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</si>
  <si>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</si>
  <si>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</si>
  <si>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</si>
  <si>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</si>
  <si>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</si>
  <si>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</si>
  <si>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</si>
  <si>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</si>
  <si>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</si>
  <si>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</si>
  <si>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</si>
  <si>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</si>
  <si>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</si>
  <si>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</si>
  <si>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</si>
  <si>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</si>
  <si>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</si>
  <si>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</si>
  <si>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</si>
  <si>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</si>
  <si>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</si>
  <si>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</si>
  <si>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</si>
  <si>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</si>
  <si>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</si>
  <si>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</si>
  <si>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</si>
  <si>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</si>
  <si>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</si>
  <si>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</si>
  <si>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</si>
  <si>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</si>
  <si>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</si>
  <si>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</si>
  <si>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</si>
  <si>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</si>
  <si>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</si>
  <si>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</si>
  <si>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</si>
  <si>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</si>
  <si>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</si>
  <si>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</si>
  <si>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</si>
  <si>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</si>
  <si>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</si>
  <si>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</si>
  <si>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</si>
  <si>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</si>
  <si>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</si>
  <si>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</si>
  <si>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</si>
  <si>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</si>
  <si>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</si>
  <si>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</si>
  <si>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</si>
  <si>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</si>
  <si>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</si>
  <si>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</si>
  <si>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</si>
  <si>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</si>
  <si>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</si>
  <si>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</si>
  <si>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</si>
  <si>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</si>
  <si>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</si>
  <si>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</si>
  <si>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</si>
  <si>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</si>
  <si>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</si>
  <si>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</si>
  <si>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</si>
  <si>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</si>
  <si>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</si>
  <si>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</si>
  <si>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</si>
  <si>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</si>
  <si>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</si>
  <si>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</si>
  <si>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</si>
  <si>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</si>
  <si>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</si>
  <si>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</si>
  <si>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</si>
  <si>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</si>
  <si>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</si>
  <si>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</si>
  <si>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</si>
  <si>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</si>
  <si>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</si>
  <si>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</si>
  <si>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</si>
  <si>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</si>
  <si>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</si>
  <si>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</si>
  <si>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</si>
  <si>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</si>
  <si>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</si>
  <si>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</si>
  <si>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</si>
  <si>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</si>
  <si>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</si>
  <si>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</si>
  <si>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</si>
  <si>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</si>
  <si>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</si>
  <si>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</si>
  <si>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</si>
  <si>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</si>
  <si>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</si>
  <si>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</si>
  <si>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</si>
  <si>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</si>
  <si>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</si>
  <si>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</si>
  <si>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</si>
  <si>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</si>
  <si>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</si>
  <si>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</si>
  <si>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</si>
  <si>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</si>
  <si>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</si>
  <si>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</si>
  <si>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</si>
  <si>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</si>
  <si>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</si>
  <si>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</si>
  <si>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</si>
  <si>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</si>
  <si>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</si>
  <si>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</si>
  <si>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</si>
  <si>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</si>
  <si>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</si>
  <si>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</si>
  <si>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</si>
  <si>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</si>
  <si>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</si>
  <si>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</si>
  <si>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</si>
  <si>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</si>
  <si>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</si>
  <si>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</si>
  <si>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</si>
  <si>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</si>
  <si>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</si>
  <si>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</si>
  <si>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</si>
  <si>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</si>
  <si>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</si>
  <si>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</si>
  <si>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</si>
  <si>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</si>
  <si>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</si>
  <si>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</si>
  <si>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</si>
  <si>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</si>
  <si>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</si>
  <si>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</si>
  <si>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</si>
  <si>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</si>
  <si>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</si>
  <si>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</si>
  <si>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</si>
  <si>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</si>
  <si>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</si>
  <si>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</si>
  <si>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</si>
  <si>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</si>
  <si>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</si>
  <si>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</si>
  <si>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</si>
  <si>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</si>
  <si>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</si>
  <si>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</si>
  <si>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</si>
  <si>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</si>
  <si>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</si>
  <si>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</si>
  <si>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</si>
  <si>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</si>
  <si>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</si>
  <si>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</si>
  <si>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</si>
  <si>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</si>
  <si>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</si>
  <si>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</si>
  <si>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</si>
  <si>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</si>
  <si>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</si>
  <si>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</si>
  <si>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</si>
  <si>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</si>
  <si>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</si>
  <si>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</si>
  <si>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</si>
  <si>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</si>
  <si>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</si>
  <si>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</si>
  <si>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</si>
  <si>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</si>
  <si>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</si>
  <si>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</si>
  <si>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</si>
  <si>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</si>
  <si>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</si>
  <si>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</si>
  <si>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</si>
  <si>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</si>
  <si>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</si>
  <si>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</si>
  <si>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</si>
  <si>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</si>
  <si>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</si>
  <si>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</si>
  <si>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</si>
  <si>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</si>
  <si>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</si>
  <si>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</si>
  <si>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</si>
  <si>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</si>
  <si>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</si>
  <si>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</si>
  <si>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</si>
  <si>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</si>
  <si>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</si>
  <si>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</si>
  <si>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</si>
  <si>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</si>
  <si>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</si>
  <si>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</si>
  <si>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</si>
  <si>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</si>
  <si>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</si>
  <si>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</si>
  <si>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</si>
  <si>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</si>
  <si>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</si>
  <si>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</si>
  <si>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</si>
  <si>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</si>
  <si>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</si>
  <si>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</si>
  <si>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</si>
  <si>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</si>
  <si>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</si>
  <si>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</si>
  <si>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</si>
  <si>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</si>
  <si>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</si>
  <si>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</si>
  <si>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</si>
  <si>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</si>
  <si>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</si>
  <si>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</si>
  <si>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</si>
  <si>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</si>
  <si>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</si>
  <si>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</si>
  <si>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</si>
  <si>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</si>
  <si>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</si>
  <si>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</si>
  <si>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</si>
  <si>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</si>
  <si>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</si>
  <si>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</si>
  <si>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</si>
  <si>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</si>
  <si>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</si>
  <si>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</si>
  <si>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</si>
  <si>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</si>
  <si>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</si>
  <si>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</si>
  <si>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</si>
  <si>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</si>
  <si>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</si>
  <si>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</si>
  <si>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</si>
  <si>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</si>
  <si>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</si>
  <si>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</si>
  <si>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</si>
  <si>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</si>
  <si>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</si>
  <si>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</si>
  <si>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</si>
  <si>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</si>
  <si>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</si>
  <si>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</si>
  <si>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</si>
  <si>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</si>
  <si>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</si>
  <si>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</si>
  <si>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</si>
  <si>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</si>
  <si>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</si>
  <si>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</si>
  <si>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</si>
  <si>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</si>
  <si>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</si>
  <si>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</si>
  <si>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</si>
  <si>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</si>
  <si>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</si>
  <si>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</si>
  <si>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</si>
  <si>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</si>
  <si>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</si>
  <si>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</si>
  <si>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</si>
  <si>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</si>
  <si>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</si>
  <si>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</si>
  <si>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</si>
  <si>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</si>
  <si>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</si>
  <si>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</si>
  <si>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</si>
  <si>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</si>
  <si>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</si>
  <si>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</si>
  <si>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</si>
  <si>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</si>
  <si>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</si>
  <si>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</si>
  <si>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</si>
  <si>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</si>
  <si>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</si>
  <si>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</si>
  <si>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</si>
  <si>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</si>
  <si>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</si>
  <si>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</si>
  <si>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</si>
  <si>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</si>
  <si>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</si>
  <si>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</si>
  <si>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</si>
  <si>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</si>
  <si>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</si>
  <si>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</si>
  <si>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</si>
  <si>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</si>
  <si>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</si>
  <si>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</si>
  <si>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</si>
  <si>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</si>
  <si>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</si>
  <si>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</si>
  <si>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</si>
  <si>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</si>
  <si>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</si>
  <si>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</si>
  <si>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</si>
  <si>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</si>
  <si>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</si>
  <si>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</si>
  <si>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</si>
  <si>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</si>
  <si>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</si>
  <si>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</si>
  <si>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</si>
  <si>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</si>
  <si>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</si>
  <si>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</si>
  <si>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</si>
  <si>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</si>
  <si>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</si>
  <si>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</si>
  <si>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</si>
  <si>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</si>
  <si>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</si>
  <si>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</si>
  <si>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</si>
  <si>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</si>
  <si>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</si>
  <si>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</si>
  <si>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</si>
  <si>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</si>
  <si>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</si>
  <si>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</si>
  <si>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</si>
  <si>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</si>
  <si>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</si>
  <si>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</si>
  <si>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</si>
  <si>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</si>
  <si>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</si>
  <si>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</si>
  <si>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</si>
  <si>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</si>
  <si>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</si>
  <si>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</si>
  <si>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</si>
  <si>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</si>
  <si>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</si>
  <si>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</si>
  <si>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</si>
  <si>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</si>
  <si>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</si>
  <si>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</si>
  <si>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</si>
  <si>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</si>
  <si>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</si>
  <si>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</si>
  <si>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</si>
  <si>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</si>
  <si>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</si>
  <si>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</si>
  <si>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</si>
  <si>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</si>
  <si>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</si>
  <si>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</si>
  <si>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</si>
  <si>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</si>
  <si>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</si>
  <si>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</si>
  <si>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</si>
  <si>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</si>
  <si>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</si>
  <si>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</si>
  <si>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</si>
  <si>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</si>
  <si>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</si>
  <si>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</si>
  <si>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</si>
  <si>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</si>
  <si>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</si>
  <si>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</si>
  <si>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</si>
  <si>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</si>
  <si>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</si>
  <si>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</si>
  <si>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</si>
  <si>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</si>
  <si>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</si>
  <si>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</si>
  <si>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</si>
  <si>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</si>
  <si>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</si>
  <si>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</si>
  <si>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</si>
  <si>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</si>
  <si>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</si>
  <si>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</si>
  <si>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</si>
  <si>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</si>
  <si>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</si>
  <si>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</si>
  <si>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</si>
  <si>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</si>
  <si>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</si>
  <si>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</si>
  <si>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</si>
  <si>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</si>
  <si>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</si>
  <si>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</si>
  <si>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</si>
  <si>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</si>
  <si>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</si>
  <si>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</si>
  <si>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</si>
  <si>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</si>
  <si>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</si>
  <si>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</si>
  <si>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</si>
  <si>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</si>
  <si>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</si>
  <si>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</si>
  <si>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</si>
  <si>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</si>
  <si>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</si>
  <si>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</si>
  <si>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</si>
  <si>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</si>
  <si>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</si>
  <si>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</si>
  <si>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</si>
  <si>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</si>
  <si>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</si>
  <si>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</si>
  <si>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</si>
  <si>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</si>
  <si>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</si>
  <si>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</si>
  <si>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</si>
  <si>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</si>
  <si>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</si>
  <si>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</si>
  <si>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</si>
  <si>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</si>
  <si>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</si>
  <si>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</si>
  <si>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</si>
  <si>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</si>
  <si>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</si>
  <si>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</si>
  <si>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</si>
  <si>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</si>
  <si>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</si>
  <si>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</si>
  <si>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</si>
  <si>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</si>
  <si>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</si>
  <si>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</si>
  <si>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</si>
  <si>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</si>
  <si>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</si>
  <si>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</si>
  <si>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</si>
  <si>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</si>
  <si>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</si>
  <si>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</si>
  <si>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</si>
  <si>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</si>
  <si>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</si>
  <si>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</si>
  <si>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</si>
  <si>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</si>
  <si>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</si>
  <si>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</si>
  <si>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</si>
  <si>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</si>
  <si>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</si>
  <si>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</si>
  <si>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</si>
  <si>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</si>
  <si>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</si>
  <si>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</si>
  <si>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</si>
  <si>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</si>
  <si>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</si>
  <si>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</si>
  <si>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</si>
  <si>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</si>
  <si>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</si>
  <si>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</si>
  <si>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</si>
  <si>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</si>
  <si>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</si>
  <si>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</si>
  <si>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</si>
  <si>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</si>
  <si>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</si>
  <si>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</si>
  <si>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</si>
  <si>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</si>
  <si>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</si>
  <si>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</si>
  <si>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</si>
  <si>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</si>
  <si>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</si>
  <si>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</si>
  <si>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</si>
  <si>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</si>
  <si>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</si>
  <si>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</si>
  <si>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</si>
  <si>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</si>
  <si>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</si>
  <si>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</si>
  <si>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</si>
  <si>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</si>
  <si>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</si>
  <si>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</si>
  <si>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</si>
  <si>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</si>
  <si>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</si>
  <si>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</si>
  <si>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</si>
  <si>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</si>
  <si>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</si>
  <si>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</si>
  <si>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</si>
  <si>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</si>
  <si>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</si>
  <si>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</si>
  <si>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</si>
  <si>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</si>
  <si>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</si>
  <si>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</si>
  <si>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</si>
  <si>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</si>
  <si>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</si>
  <si>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</si>
  <si>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</si>
  <si>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</si>
  <si>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</si>
  <si>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</si>
  <si>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</si>
  <si>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</si>
  <si>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</si>
  <si>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</si>
  <si>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</si>
  <si>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</si>
  <si>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</si>
  <si>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</si>
  <si>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</si>
  <si>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</si>
  <si>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</si>
  <si>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</si>
  <si>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</si>
  <si>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</si>
  <si>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</si>
  <si>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</si>
  <si>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</si>
  <si>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</si>
  <si>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</si>
  <si>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</si>
  <si>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</si>
  <si>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</si>
  <si>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</si>
  <si>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</si>
  <si>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</si>
  <si>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</si>
  <si>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</si>
  <si>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</si>
  <si>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</si>
  <si>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</si>
  <si>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</si>
  <si>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</si>
  <si>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</si>
  <si>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</si>
  <si>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</si>
  <si>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</si>
  <si>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</si>
  <si>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</si>
  <si>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</si>
  <si>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</si>
  <si>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</si>
  <si>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</si>
  <si>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</si>
  <si>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</si>
  <si>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</si>
  <si>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</si>
  <si>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</si>
  <si>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</si>
  <si>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</si>
  <si>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</si>
  <si>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</si>
  <si>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</si>
  <si>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</si>
  <si>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</si>
  <si>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</si>
  <si>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</si>
  <si>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</si>
  <si>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</si>
  <si>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</si>
  <si>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</si>
  <si>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</si>
  <si>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</si>
  <si>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</si>
  <si>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</si>
  <si>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</si>
  <si>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</si>
  <si>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</si>
  <si>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</si>
  <si>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</si>
  <si>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</si>
  <si>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</si>
  <si>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</si>
  <si>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</si>
  <si>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</si>
  <si>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</si>
  <si>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</si>
  <si>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</si>
  <si>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</si>
  <si>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</si>
  <si>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</si>
  <si>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</si>
  <si>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</si>
  <si>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</si>
  <si>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</si>
  <si>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</si>
  <si>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</si>
  <si>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</si>
  <si>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</si>
  <si>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</si>
  <si>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</si>
  <si>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</si>
  <si>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</si>
  <si>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</si>
  <si>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</si>
  <si>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</si>
  <si>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</si>
  <si>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</si>
  <si>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</si>
  <si>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</si>
  <si>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</si>
  <si>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</si>
  <si>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</si>
  <si>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</si>
  <si>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</si>
  <si>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</si>
  <si>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</si>
  <si>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</si>
  <si>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</si>
  <si>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</si>
  <si>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</si>
  <si>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</si>
  <si>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</si>
  <si>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</si>
  <si>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</si>
  <si>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</si>
  <si>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</si>
  <si>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</si>
  <si>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</si>
  <si>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</si>
  <si>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</si>
  <si>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</si>
  <si>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</si>
  <si>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</si>
  <si>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</si>
  <si>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</si>
  <si>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</si>
  <si>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</si>
  <si>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</si>
  <si>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</si>
  <si>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</si>
  <si>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</si>
  <si>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</si>
  <si>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</si>
  <si>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</si>
  <si>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</si>
  <si>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</si>
  <si>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</si>
  <si>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</si>
  <si>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</si>
  <si>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</si>
  <si>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</si>
  <si>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</si>
  <si>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</si>
  <si>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</si>
  <si>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</si>
  <si>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</si>
  <si>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</si>
  <si>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</si>
  <si>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</si>
  <si>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</si>
  <si>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</si>
  <si>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</si>
  <si>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</si>
  <si>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</si>
  <si>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</si>
  <si>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</si>
  <si>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</si>
  <si>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</si>
  <si>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</si>
  <si>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</si>
  <si>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</si>
  <si>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</si>
  <si>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</si>
  <si>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</si>
  <si>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</si>
  <si>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</si>
  <si>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</si>
  <si>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</si>
  <si>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</si>
  <si>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</si>
  <si>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</si>
  <si>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</si>
  <si>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</si>
  <si>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</si>
  <si>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</si>
  <si>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</si>
  <si>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</si>
  <si>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</si>
  <si>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</si>
  <si>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</si>
  <si>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</si>
  <si>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</si>
  <si>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</si>
  <si>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</si>
  <si>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</si>
  <si>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</si>
  <si>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</si>
  <si>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</si>
  <si>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</si>
  <si>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</si>
  <si>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</si>
  <si>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</si>
  <si>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</si>
  <si>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</si>
  <si>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</si>
  <si>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</si>
  <si>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</si>
  <si>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</si>
  <si>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</si>
  <si>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</si>
  <si>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</si>
  <si>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</si>
  <si>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</si>
  <si>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</si>
  <si>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</si>
  <si>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</si>
  <si>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</si>
  <si>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</si>
  <si>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</si>
  <si>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</si>
  <si>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</si>
  <si>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</si>
  <si>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</si>
  <si>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</si>
  <si>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</si>
  <si>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</si>
  <si>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</si>
  <si>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</si>
  <si>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</si>
  <si>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</si>
  <si>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</si>
  <si>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</si>
  <si>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</si>
  <si>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</si>
  <si>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</si>
  <si>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</si>
  <si>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</si>
  <si>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</si>
  <si>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</si>
  <si>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</si>
  <si>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</si>
  <si>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</si>
  <si>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</si>
  <si>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</si>
  <si>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</si>
  <si>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</si>
  <si>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</si>
  <si>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</si>
  <si>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</si>
  <si>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</si>
  <si>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</si>
  <si>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</si>
  <si>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</si>
  <si>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</si>
  <si>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</si>
  <si>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</si>
  <si>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</si>
  <si>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</si>
  <si>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</si>
  <si>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</si>
  <si>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</si>
  <si>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</si>
  <si>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</si>
  <si>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</si>
  <si>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</si>
  <si>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</si>
  <si>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</si>
  <si>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</si>
  <si>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</si>
  <si>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</si>
  <si>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</si>
  <si>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</si>
  <si>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</si>
  <si>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</si>
  <si>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</si>
  <si>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</si>
  <si>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</si>
  <si>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</si>
  <si>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</si>
  <si>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</si>
  <si>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</si>
  <si>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</si>
  <si>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</si>
  <si>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</si>
  <si>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</si>
  <si>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</si>
  <si>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</si>
  <si>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</si>
  <si>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</si>
  <si>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</si>
  <si>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</si>
  <si>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</si>
  <si>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</si>
  <si>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</si>
  <si>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</si>
  <si>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</si>
  <si>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</si>
  <si>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</si>
  <si>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</si>
  <si>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</si>
  <si>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</si>
  <si>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</si>
  <si>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</si>
  <si>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</si>
  <si>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</si>
  <si>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</si>
  <si>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</si>
  <si>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</si>
  <si>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</si>
  <si>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</si>
  <si>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</si>
  <si>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</si>
  <si>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</si>
  <si>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</si>
  <si>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</si>
  <si>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</si>
  <si>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</si>
  <si>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</si>
  <si>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</si>
  <si>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</si>
  <si>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</si>
  <si>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</si>
  <si>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</si>
  <si>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</si>
  <si>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</si>
  <si>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</si>
  <si>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</si>
  <si>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</si>
  <si>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</si>
  <si>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</si>
  <si>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</si>
  <si>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</si>
  <si>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</si>
  <si>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</si>
  <si>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</si>
  <si>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</si>
  <si>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</si>
  <si>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</si>
  <si>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</si>
  <si>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</si>
  <si>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</si>
  <si>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</si>
  <si>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</si>
  <si>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</si>
  <si>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</si>
  <si>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</si>
  <si>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</si>
  <si>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</si>
  <si>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</si>
  <si>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</si>
  <si>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</si>
  <si>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</si>
  <si>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</si>
  <si>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</si>
  <si>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</si>
  <si>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</si>
  <si>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</si>
  <si>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</si>
  <si>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</si>
  <si>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</si>
  <si>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</si>
  <si>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</si>
  <si>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</si>
  <si>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</si>
  <si>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</si>
  <si>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</si>
  <si>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</si>
  <si>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</si>
  <si>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</si>
  <si>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</si>
  <si>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</si>
  <si>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</si>
  <si>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</si>
  <si>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</si>
  <si>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</si>
  <si>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</si>
  <si>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</si>
  <si>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</si>
  <si>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</si>
  <si>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</si>
  <si>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</si>
  <si>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</si>
  <si>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</si>
  <si>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</si>
  <si>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</si>
  <si>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</si>
  <si>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</si>
  <si>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</si>
  <si>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</si>
  <si>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</si>
  <si>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</si>
  <si>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</si>
  <si>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</si>
  <si>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</si>
  <si>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</si>
  <si>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</si>
  <si>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</si>
  <si>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</si>
  <si>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</si>
  <si>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</si>
  <si>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</si>
  <si>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</si>
  <si>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</si>
  <si>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</si>
  <si>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</si>
  <si>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</si>
  <si>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</si>
  <si>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</si>
  <si>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</si>
  <si>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</si>
  <si>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</si>
  <si>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</si>
  <si>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</si>
  <si>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</si>
  <si>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</si>
  <si>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</si>
  <si>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</si>
  <si>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</si>
  <si>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</si>
  <si>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</si>
  <si>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</si>
  <si>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</si>
  <si>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</si>
  <si>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</si>
  <si>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</si>
  <si>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</si>
  <si>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</si>
  <si>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</si>
  <si>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</si>
  <si>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</si>
  <si>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</si>
  <si>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</si>
  <si>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</si>
  <si>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</si>
  <si>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</si>
  <si>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</si>
  <si>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</si>
  <si>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</si>
  <si>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</si>
  <si>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</si>
  <si>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</si>
  <si>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</si>
  <si>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</si>
  <si>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</si>
  <si>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</si>
  <si>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</si>
  <si>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</si>
  <si>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</si>
  <si>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</si>
  <si>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</si>
  <si>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</si>
  <si>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</si>
  <si>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</si>
  <si>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</si>
  <si>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</si>
  <si>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</si>
  <si>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</si>
  <si>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</si>
  <si>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</si>
  <si>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</si>
  <si>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</si>
  <si>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</si>
  <si>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</si>
  <si>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</si>
  <si>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</si>
  <si>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</si>
  <si>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</si>
  <si>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</si>
  <si>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</si>
  <si>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</si>
  <si>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</si>
  <si>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</si>
  <si>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</si>
  <si>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</si>
  <si>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</si>
  <si>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</si>
  <si>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</si>
  <si>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38.12.090</t>
  </si>
  <si>
    <t>38.12.100</t>
  </si>
  <si>
    <t>38.12.120</t>
  </si>
  <si>
    <t>38.12.130</t>
  </si>
  <si>
    <t>38.13</t>
  </si>
  <si>
    <t>Eletroduto em polietileno de alta densidade</t>
  </si>
  <si>
    <t>38.13.010</t>
  </si>
  <si>
    <t>38.13.016</t>
  </si>
  <si>
    <t>38.13.020</t>
  </si>
  <si>
    <t>38.13.030</t>
  </si>
  <si>
    <t>38.13.040</t>
  </si>
  <si>
    <t>38.13.050</t>
  </si>
  <si>
    <t>38.13.060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</si>
  <si>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</si>
  <si>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</si>
  <si>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</si>
  <si>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</si>
  <si>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</si>
  <si>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</si>
  <si>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</si>
  <si>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</si>
  <si>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</si>
  <si>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</si>
  <si>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</si>
  <si>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</si>
  <si>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</si>
  <si>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</si>
  <si>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</si>
  <si>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</si>
  <si>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</si>
  <si>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</si>
  <si>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</si>
  <si>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</si>
  <si>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</si>
  <si>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</si>
  <si>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</si>
  <si>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</si>
  <si>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</si>
  <si>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</si>
  <si>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</si>
  <si>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</si>
  <si>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</si>
  <si>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</si>
  <si>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</si>
  <si>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</si>
  <si>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</si>
  <si>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</si>
  <si>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</si>
  <si>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</si>
  <si>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</si>
  <si>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</si>
  <si>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</si>
  <si>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</si>
  <si>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</si>
  <si>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</si>
  <si>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</si>
  <si>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</si>
  <si>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</si>
  <si>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</si>
  <si>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</si>
  <si>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</si>
  <si>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</si>
  <si>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</si>
  <si>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</si>
  <si>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</si>
  <si>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</si>
  <si>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</si>
  <si>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</si>
  <si>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</si>
  <si>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</si>
  <si>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</si>
  <si>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</si>
  <si>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</si>
  <si>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</si>
  <si>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</si>
  <si>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</si>
  <si>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</si>
  <si>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</si>
  <si>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</si>
  <si>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</si>
  <si>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</si>
  <si>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</si>
  <si>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</si>
  <si>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</si>
  <si>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</si>
  <si>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</si>
  <si>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</si>
  <si>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</si>
  <si>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</si>
  <si>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</si>
  <si>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</si>
  <si>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</si>
  <si>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</si>
  <si>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</si>
  <si>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</si>
  <si>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</si>
  <si>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</si>
  <si>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</si>
  <si>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</si>
  <si>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</si>
  <si>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</si>
  <si>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</si>
  <si>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</si>
  <si>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</si>
  <si>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</si>
  <si>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</si>
  <si>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</si>
  <si>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</si>
  <si>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</si>
  <si>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</si>
  <si>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</si>
  <si>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</si>
  <si>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</si>
  <si>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</si>
  <si>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</si>
  <si>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</si>
  <si>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</si>
  <si>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</si>
  <si>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</si>
  <si>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</si>
  <si>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</si>
  <si>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</si>
  <si>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</si>
  <si>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</si>
  <si>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</si>
  <si>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</si>
  <si>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</si>
  <si>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</si>
  <si>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</si>
  <si>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</si>
  <si>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</si>
  <si>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</si>
  <si>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</si>
  <si>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</si>
  <si>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</si>
  <si>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</si>
  <si>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</si>
  <si>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</si>
  <si>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</si>
  <si>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</si>
  <si>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</si>
  <si>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</si>
  <si>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</si>
  <si>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</si>
  <si>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</si>
  <si>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</si>
  <si>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</si>
  <si>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</si>
  <si>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</si>
  <si>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</si>
  <si>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</si>
  <si>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</si>
  <si>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</si>
  <si>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</si>
  <si>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</si>
  <si>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</si>
  <si>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</si>
  <si>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</si>
  <si>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</si>
  <si>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</si>
  <si>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</si>
  <si>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</si>
  <si>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</si>
  <si>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</si>
  <si>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</si>
  <si>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</si>
  <si>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</si>
  <si>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</si>
  <si>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</si>
  <si>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</si>
  <si>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</si>
  <si>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</si>
  <si>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</si>
  <si>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</si>
  <si>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</si>
  <si>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</si>
  <si>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</si>
  <si>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</si>
  <si>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</si>
  <si>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</si>
  <si>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</si>
  <si>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</si>
  <si>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</si>
  <si>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</si>
  <si>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</si>
  <si>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</si>
  <si>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</si>
  <si>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</si>
  <si>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</si>
  <si>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</si>
  <si>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</si>
  <si>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</si>
  <si>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</si>
  <si>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</si>
  <si>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</si>
  <si>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</si>
  <si>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</si>
  <si>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</si>
  <si>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</si>
  <si>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</si>
  <si>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</si>
  <si>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</si>
  <si>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</si>
  <si>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</si>
  <si>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</si>
  <si>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</si>
  <si>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</si>
  <si>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</si>
  <si>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</si>
  <si>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</si>
  <si>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</si>
  <si>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</si>
  <si>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</si>
  <si>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</si>
  <si>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</si>
  <si>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</si>
  <si>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</si>
  <si>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</si>
  <si>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</si>
  <si>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</si>
  <si>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</si>
  <si>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</si>
  <si>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</si>
  <si>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</si>
  <si>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</si>
  <si>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</si>
  <si>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</si>
  <si>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</si>
  <si>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</si>
  <si>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</si>
  <si>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</si>
  <si>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</si>
  <si>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</si>
  <si>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</si>
  <si>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</si>
  <si>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</si>
  <si>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</si>
  <si>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</si>
  <si>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</si>
  <si>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</si>
  <si>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</si>
  <si>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</si>
  <si>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</si>
  <si>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</si>
  <si>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</si>
  <si>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</si>
  <si>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</si>
  <si>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</si>
  <si>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</si>
  <si>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</si>
  <si>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</si>
  <si>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</si>
  <si>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</si>
  <si>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</si>
  <si>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</si>
  <si>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</si>
  <si>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</si>
  <si>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</si>
  <si>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</si>
  <si>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</si>
  <si>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</si>
  <si>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</si>
  <si>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</si>
  <si>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</si>
  <si>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</si>
  <si>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</si>
  <si>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</si>
  <si>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</si>
  <si>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</si>
  <si>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</si>
  <si>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</si>
  <si>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</si>
  <si>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</si>
  <si>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</si>
  <si>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</si>
  <si>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</si>
  <si>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</si>
  <si>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</si>
  <si>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</si>
  <si>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</si>
  <si>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</si>
  <si>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</si>
  <si>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</si>
  <si>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</si>
  <si>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</si>
  <si>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</si>
  <si>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</si>
  <si>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</si>
  <si>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</si>
  <si>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</si>
  <si>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</si>
  <si>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</si>
  <si>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</si>
  <si>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</si>
  <si>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</si>
  <si>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</si>
  <si>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</si>
  <si>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</si>
  <si>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</si>
  <si>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</si>
  <si>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</si>
  <si>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</si>
  <si>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</si>
  <si>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</si>
  <si>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</si>
  <si>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</si>
  <si>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</si>
  <si>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</si>
  <si>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</si>
  <si>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</si>
  <si>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</si>
  <si>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</si>
  <si>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</si>
  <si>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</si>
  <si>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</si>
  <si>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</si>
  <si>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</si>
  <si>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</si>
  <si>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</si>
  <si>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</si>
  <si>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</si>
  <si>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</si>
  <si>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</si>
  <si>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</si>
  <si>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</si>
  <si>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</si>
  <si>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</si>
  <si>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</si>
  <si>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</si>
  <si>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</si>
  <si>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</si>
  <si>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</si>
  <si>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</si>
  <si>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</si>
  <si>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</si>
  <si>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</si>
  <si>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</si>
  <si>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</si>
  <si>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</si>
  <si>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</si>
  <si>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</si>
  <si>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</si>
  <si>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</si>
  <si>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39.21.130</t>
  </si>
  <si>
    <t>39.21.140</t>
  </si>
  <si>
    <t>39.21.201</t>
  </si>
  <si>
    <t>39.21.230</t>
  </si>
  <si>
    <t>39.21.231</t>
  </si>
  <si>
    <t>39.21.234</t>
  </si>
  <si>
    <t>39.21.236</t>
  </si>
  <si>
    <t>39.21.237</t>
  </si>
  <si>
    <t>39.21.254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</si>
  <si>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</si>
  <si>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</si>
  <si>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</si>
  <si>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</si>
  <si>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</si>
  <si>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</si>
  <si>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</si>
  <si>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</si>
  <si>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</si>
  <si>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</si>
  <si>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</si>
  <si>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</si>
  <si>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</si>
  <si>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</si>
  <si>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</si>
  <si>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</si>
  <si>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</si>
  <si>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</si>
  <si>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</si>
  <si>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</si>
  <si>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</si>
  <si>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</si>
  <si>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</si>
  <si>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</si>
  <si>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</si>
  <si>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</si>
  <si>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</si>
  <si>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</si>
  <si>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</si>
  <si>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</si>
  <si>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</si>
  <si>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</si>
  <si>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</si>
  <si>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</si>
  <si>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</si>
  <si>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</si>
  <si>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</si>
  <si>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</si>
  <si>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</si>
  <si>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</si>
  <si>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</si>
  <si>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</si>
  <si>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</si>
  <si>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</si>
  <si>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</si>
  <si>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</si>
  <si>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</si>
  <si>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</si>
  <si>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</si>
  <si>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</si>
  <si>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</si>
  <si>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</si>
  <si>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</si>
  <si>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</si>
  <si>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</si>
  <si>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</si>
  <si>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</si>
  <si>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</si>
  <si>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</si>
  <si>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</si>
  <si>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</si>
  <si>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</si>
  <si>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</si>
  <si>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</si>
  <si>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</si>
  <si>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</si>
  <si>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</si>
  <si>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</si>
  <si>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</si>
  <si>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</si>
  <si>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</si>
  <si>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</si>
  <si>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</si>
  <si>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</si>
  <si>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</si>
  <si>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</si>
  <si>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</si>
  <si>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</si>
  <si>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</si>
  <si>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</si>
  <si>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</si>
  <si>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</si>
  <si>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</si>
  <si>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</si>
  <si>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</si>
  <si>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</si>
  <si>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</si>
  <si>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</si>
  <si>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</si>
  <si>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</si>
  <si>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</si>
  <si>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</si>
  <si>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</si>
  <si>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</si>
  <si>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</si>
  <si>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</si>
  <si>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</si>
  <si>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</si>
  <si>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</si>
  <si>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</si>
  <si>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40.02.080</t>
  </si>
  <si>
    <t>40.02.100</t>
  </si>
  <si>
    <t>40.02.120</t>
  </si>
  <si>
    <t>40.02.440</t>
  </si>
  <si>
    <t>40.02.450</t>
  </si>
  <si>
    <t>40.02.460</t>
  </si>
  <si>
    <t>40.02.470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</si>
  <si>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</si>
  <si>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</si>
  <si>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</si>
  <si>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</si>
  <si>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</si>
  <si>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</si>
  <si>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</si>
  <si>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</si>
  <si>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</si>
  <si>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</si>
  <si>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</si>
  <si>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</si>
  <si>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</si>
  <si>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</si>
  <si>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</si>
  <si>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</si>
  <si>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</si>
  <si>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</si>
  <si>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</si>
  <si>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</si>
  <si>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</si>
  <si>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</si>
  <si>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</si>
  <si>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</si>
  <si>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</si>
  <si>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</si>
  <si>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</si>
  <si>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</si>
  <si>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</si>
  <si>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</si>
  <si>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</si>
  <si>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</si>
  <si>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</si>
  <si>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</si>
  <si>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</si>
  <si>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</si>
  <si>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</si>
  <si>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</si>
  <si>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</si>
  <si>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</si>
  <si>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</si>
  <si>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</si>
  <si>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</si>
  <si>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</si>
  <si>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</si>
  <si>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</si>
  <si>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</si>
  <si>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</si>
  <si>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</si>
  <si>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</si>
  <si>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</si>
  <si>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</si>
  <si>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</si>
  <si>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</si>
  <si>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</si>
  <si>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</si>
  <si>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</si>
  <si>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</si>
  <si>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</si>
  <si>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</si>
  <si>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</si>
  <si>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</si>
  <si>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</si>
  <si>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</si>
  <si>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</si>
  <si>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</si>
  <si>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</si>
  <si>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</si>
  <si>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</si>
  <si>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</si>
  <si>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</si>
  <si>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</si>
  <si>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</si>
  <si>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</si>
  <si>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</si>
  <si>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</si>
  <si>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</si>
  <si>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</si>
  <si>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</si>
  <si>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</si>
  <si>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</si>
  <si>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</si>
  <si>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</si>
  <si>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</si>
  <si>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</si>
  <si>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</si>
  <si>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</si>
  <si>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</si>
  <si>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</si>
  <si>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</si>
  <si>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</si>
  <si>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</si>
  <si>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</si>
  <si>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</si>
  <si>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</si>
  <si>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</si>
  <si>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</si>
  <si>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</si>
  <si>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</si>
  <si>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</si>
  <si>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</si>
  <si>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</si>
  <si>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</si>
  <si>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</si>
  <si>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</si>
  <si>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</si>
  <si>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</si>
  <si>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</si>
  <si>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</si>
  <si>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</si>
  <si>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</si>
  <si>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</si>
  <si>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</si>
  <si>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</si>
  <si>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</si>
  <si>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</si>
  <si>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</si>
  <si>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</si>
  <si>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</si>
  <si>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</si>
  <si>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</si>
  <si>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</si>
  <si>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</si>
  <si>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</si>
  <si>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</si>
  <si>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</si>
  <si>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</si>
  <si>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</si>
  <si>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</si>
  <si>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</si>
  <si>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</si>
  <si>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</si>
  <si>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</si>
  <si>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</si>
  <si>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</si>
  <si>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</si>
  <si>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</si>
  <si>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</si>
  <si>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</si>
  <si>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</si>
  <si>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</si>
  <si>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</si>
  <si>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</si>
  <si>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</si>
  <si>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</si>
  <si>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</si>
  <si>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</si>
  <si>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</si>
  <si>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</si>
  <si>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</si>
  <si>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</si>
  <si>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</si>
  <si>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</si>
  <si>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</si>
  <si>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</si>
  <si>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</si>
  <si>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</si>
  <si>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</si>
  <si>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</si>
  <si>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</si>
  <si>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</si>
  <si>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</si>
  <si>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</si>
  <si>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</si>
  <si>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</si>
  <si>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</si>
  <si>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</si>
  <si>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</si>
  <si>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</si>
  <si>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</si>
  <si>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</si>
  <si>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</si>
  <si>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</si>
  <si>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</si>
  <si>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</si>
  <si>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</si>
  <si>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</si>
  <si>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</si>
  <si>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</si>
  <si>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</si>
  <si>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</si>
  <si>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</si>
  <si>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</si>
  <si>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</si>
  <si>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</si>
  <si>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</si>
  <si>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</si>
  <si>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</si>
  <si>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</si>
  <si>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</si>
  <si>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</si>
  <si>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</si>
  <si>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</si>
  <si>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</si>
  <si>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</si>
  <si>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</si>
  <si>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</si>
  <si>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</si>
  <si>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</si>
  <si>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</si>
  <si>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</si>
  <si>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</si>
  <si>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</si>
  <si>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</si>
  <si>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</si>
  <si>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</si>
  <si>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</si>
  <si>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</si>
  <si>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</si>
  <si>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</si>
  <si>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</si>
  <si>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</si>
  <si>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</si>
  <si>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</si>
  <si>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</si>
  <si>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</si>
  <si>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</si>
  <si>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</si>
  <si>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</si>
  <si>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</si>
  <si>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</si>
  <si>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</si>
  <si>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</si>
  <si>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</si>
  <si>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</si>
  <si>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</si>
  <si>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</si>
  <si>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</si>
  <si>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</si>
  <si>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</si>
  <si>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</si>
  <si>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</si>
  <si>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</si>
  <si>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</si>
  <si>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</si>
  <si>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</si>
  <si>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</si>
  <si>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</si>
  <si>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</si>
  <si>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</si>
  <si>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</si>
  <si>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</si>
  <si>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</si>
  <si>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</si>
  <si>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</si>
  <si>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</si>
  <si>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</si>
  <si>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</si>
  <si>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</si>
  <si>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</si>
  <si>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</si>
  <si>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</si>
  <si>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</si>
  <si>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</si>
  <si>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</si>
  <si>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</si>
  <si>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</si>
  <si>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</si>
  <si>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</si>
  <si>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</si>
  <si>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</si>
  <si>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</si>
  <si>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</si>
  <si>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</si>
  <si>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</si>
  <si>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</si>
  <si>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</si>
  <si>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</si>
  <si>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</si>
  <si>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</si>
  <si>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</si>
  <si>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</si>
  <si>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</si>
  <si>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</si>
  <si>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</si>
  <si>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</si>
  <si>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</si>
  <si>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</si>
  <si>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</si>
  <si>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</si>
  <si>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</si>
  <si>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</si>
  <si>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</si>
  <si>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</si>
  <si>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</si>
  <si>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</si>
  <si>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</si>
  <si>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</si>
  <si>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</si>
  <si>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</si>
  <si>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</si>
  <si>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</si>
  <si>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</si>
  <si>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</si>
  <si>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</si>
  <si>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</si>
  <si>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</si>
  <si>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</si>
  <si>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</si>
  <si>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</si>
  <si>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</si>
  <si>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</si>
  <si>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</si>
  <si>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</si>
  <si>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</si>
  <si>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</si>
  <si>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</si>
  <si>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</si>
  <si>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</si>
  <si>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</si>
  <si>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</si>
  <si>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</si>
  <si>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</si>
  <si>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</si>
  <si>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</si>
  <si>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</si>
  <si>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</si>
  <si>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</si>
  <si>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</si>
  <si>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</si>
  <si>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</si>
  <si>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</si>
  <si>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</si>
  <si>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</si>
  <si>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</si>
  <si>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</si>
  <si>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</si>
  <si>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</si>
  <si>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</si>
  <si>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</si>
  <si>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</si>
  <si>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41.13.040</t>
  </si>
  <si>
    <t>41.13.050</t>
  </si>
  <si>
    <t>41.13.102</t>
  </si>
  <si>
    <t>Luminária blindada tipo arandela de 45º e 90º, para lâmpada LED</t>
  </si>
  <si>
    <t>41.13.200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</si>
  <si>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</si>
  <si>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</si>
  <si>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</si>
  <si>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</si>
  <si>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</si>
  <si>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</si>
  <si>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</si>
  <si>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</si>
  <si>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</si>
  <si>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</si>
  <si>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</si>
  <si>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</si>
  <si>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</si>
  <si>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</si>
  <si>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</si>
  <si>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</si>
  <si>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</si>
  <si>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</si>
  <si>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</si>
  <si>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</si>
  <si>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</si>
  <si>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</si>
  <si>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</si>
  <si>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</si>
  <si>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</si>
  <si>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</si>
  <si>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</si>
  <si>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</si>
  <si>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</si>
  <si>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</si>
  <si>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</si>
  <si>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</si>
  <si>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</si>
  <si>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</si>
  <si>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</si>
  <si>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</si>
  <si>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</si>
  <si>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</si>
  <si>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</si>
  <si>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</si>
  <si>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</si>
  <si>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</si>
  <si>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</si>
  <si>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</si>
  <si>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</si>
  <si>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</si>
  <si>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</si>
  <si>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</si>
  <si>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41.31.100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</si>
  <si>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</si>
  <si>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</si>
  <si>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</si>
  <si>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</si>
  <si>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</si>
  <si>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</si>
  <si>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</si>
  <si>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</si>
  <si>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</si>
  <si>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</si>
  <si>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</si>
  <si>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</si>
  <si>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</si>
  <si>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</si>
  <si>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</si>
  <si>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</si>
  <si>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</si>
  <si>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</si>
  <si>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</si>
  <si>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</si>
  <si>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</si>
  <si>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</si>
  <si>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</si>
  <si>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</si>
  <si>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</si>
  <si>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</si>
  <si>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</si>
  <si>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</si>
  <si>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</si>
  <si>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</si>
  <si>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</si>
  <si>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</si>
  <si>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</si>
  <si>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</si>
  <si>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</si>
  <si>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</si>
  <si>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</si>
  <si>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</si>
  <si>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</si>
  <si>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</si>
  <si>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</si>
  <si>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</si>
  <si>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</si>
  <si>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</si>
  <si>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</si>
  <si>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</si>
  <si>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</si>
  <si>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</si>
  <si>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</si>
  <si>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</si>
  <si>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</si>
  <si>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</si>
  <si>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</si>
  <si>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</si>
  <si>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</si>
  <si>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</si>
  <si>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</si>
  <si>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</si>
  <si>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</si>
  <si>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</si>
  <si>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</si>
  <si>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</si>
  <si>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</si>
  <si>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</si>
  <si>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</si>
  <si>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</si>
  <si>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</si>
  <si>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</si>
  <si>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</si>
  <si>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</si>
  <si>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</si>
  <si>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</si>
  <si>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</si>
  <si>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</si>
  <si>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</si>
  <si>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</si>
  <si>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</si>
  <si>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</si>
  <si>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</si>
  <si>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</si>
  <si>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</si>
  <si>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</si>
  <si>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</si>
  <si>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</si>
  <si>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</si>
  <si>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</si>
  <si>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</si>
  <si>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</si>
  <si>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</si>
  <si>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</si>
  <si>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</si>
  <si>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</si>
  <si>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</si>
  <si>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</si>
  <si>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</si>
  <si>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</si>
  <si>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</si>
  <si>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</si>
  <si>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</si>
  <si>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</si>
  <si>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</si>
  <si>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</si>
  <si>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</si>
  <si>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</si>
  <si>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</si>
  <si>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</si>
  <si>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</si>
  <si>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</si>
  <si>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</si>
  <si>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</si>
  <si>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</si>
  <si>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</si>
  <si>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</si>
  <si>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</si>
  <si>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</si>
  <si>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</si>
  <si>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</si>
  <si>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</si>
  <si>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</si>
  <si>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</si>
  <si>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</si>
  <si>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</si>
  <si>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</si>
  <si>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</si>
  <si>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</si>
  <si>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</si>
  <si>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</si>
  <si>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</si>
  <si>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</si>
  <si>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</si>
  <si>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</si>
  <si>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</si>
  <si>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</si>
  <si>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</si>
  <si>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</si>
  <si>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</si>
  <si>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</si>
  <si>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</si>
  <si>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</si>
  <si>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</si>
  <si>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</si>
  <si>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</si>
  <si>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</si>
  <si>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</si>
  <si>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</si>
  <si>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</si>
  <si>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</si>
  <si>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</si>
  <si>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</si>
  <si>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</si>
  <si>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</si>
  <si>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</si>
  <si>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</si>
  <si>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</si>
  <si>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</si>
  <si>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</si>
  <si>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</si>
  <si>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</si>
  <si>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</si>
  <si>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</si>
  <si>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</si>
  <si>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</si>
  <si>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</si>
  <si>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</si>
  <si>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</si>
  <si>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</si>
  <si>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</si>
  <si>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</si>
  <si>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</si>
  <si>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</si>
  <si>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</si>
  <si>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</si>
  <si>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</si>
  <si>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</si>
  <si>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</si>
  <si>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</si>
  <si>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</si>
  <si>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</si>
  <si>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</si>
  <si>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</si>
  <si>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</si>
  <si>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</si>
  <si>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</si>
  <si>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</si>
  <si>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</si>
  <si>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</si>
  <si>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</si>
  <si>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</si>
  <si>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</si>
  <si>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</si>
  <si>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</si>
  <si>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</si>
  <si>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</si>
  <si>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</si>
  <si>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</si>
  <si>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</si>
  <si>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</si>
  <si>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</si>
  <si>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</si>
  <si>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</si>
  <si>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</si>
  <si>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</si>
  <si>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</si>
  <si>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</si>
  <si>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</si>
  <si>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</si>
  <si>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</si>
  <si>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</si>
  <si>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</si>
  <si>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</si>
  <si>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</si>
  <si>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</si>
  <si>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</si>
  <si>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</si>
  <si>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</si>
  <si>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</si>
  <si>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</si>
  <si>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</si>
  <si>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</si>
  <si>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</si>
  <si>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</si>
  <si>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</si>
  <si>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</si>
  <si>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</si>
  <si>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</si>
  <si>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</si>
  <si>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</si>
  <si>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</si>
  <si>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</si>
  <si>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</si>
  <si>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</si>
  <si>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</si>
  <si>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</si>
  <si>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</si>
  <si>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</si>
  <si>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</si>
  <si>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</si>
  <si>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</si>
  <si>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</si>
  <si>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</si>
  <si>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</si>
  <si>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</si>
  <si>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</si>
  <si>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</si>
  <si>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</si>
  <si>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</si>
  <si>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</si>
  <si>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</si>
  <si>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</si>
  <si>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</si>
  <si>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</si>
  <si>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</si>
  <si>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</si>
  <si>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</si>
  <si>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</si>
  <si>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</si>
  <si>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</si>
  <si>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</si>
  <si>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</si>
  <si>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</si>
  <si>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</si>
  <si>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</si>
  <si>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</si>
  <si>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</si>
  <si>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</si>
  <si>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</si>
  <si>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</si>
  <si>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</si>
  <si>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</si>
  <si>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</si>
  <si>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</si>
  <si>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</si>
  <si>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</si>
  <si>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</si>
  <si>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</si>
  <si>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</si>
  <si>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</si>
  <si>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</si>
  <si>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</si>
  <si>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</si>
  <si>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</si>
  <si>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</si>
  <si>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</si>
  <si>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</si>
  <si>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</si>
  <si>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</si>
  <si>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</si>
  <si>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</si>
  <si>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</si>
  <si>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</si>
  <si>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</si>
  <si>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</si>
  <si>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</si>
  <si>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</si>
  <si>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</si>
  <si>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</si>
  <si>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</si>
  <si>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</si>
  <si>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</si>
  <si>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</si>
  <si>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</si>
  <si>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</si>
  <si>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</si>
  <si>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</si>
  <si>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</si>
  <si>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</si>
  <si>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</si>
  <si>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</si>
  <si>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</si>
  <si>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</si>
  <si>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</si>
  <si>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</si>
  <si>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</si>
  <si>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</si>
  <si>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</si>
  <si>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</si>
  <si>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</si>
  <si>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</si>
  <si>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</si>
  <si>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</si>
  <si>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</si>
  <si>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</si>
  <si>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</si>
  <si>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</si>
  <si>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</si>
  <si>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</si>
  <si>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</si>
  <si>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</si>
  <si>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</si>
  <si>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</si>
  <si>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</si>
  <si>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</si>
  <si>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</si>
  <si>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</si>
  <si>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</si>
  <si>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</si>
  <si>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</si>
  <si>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</si>
  <si>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</si>
  <si>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</si>
  <si>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</si>
  <si>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</si>
  <si>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</si>
  <si>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</si>
  <si>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</si>
  <si>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</si>
  <si>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</si>
  <si>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</si>
  <si>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</si>
  <si>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</si>
  <si>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</si>
  <si>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</si>
  <si>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</si>
  <si>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</si>
  <si>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</si>
  <si>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</si>
  <si>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</si>
  <si>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</si>
  <si>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</si>
  <si>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</si>
  <si>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</si>
  <si>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</si>
  <si>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</si>
  <si>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</si>
  <si>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</si>
  <si>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</si>
  <si>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</si>
  <si>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</si>
  <si>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</si>
  <si>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</si>
  <si>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</si>
  <si>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</si>
  <si>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</si>
  <si>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</si>
  <si>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</si>
  <si>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</si>
  <si>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</si>
  <si>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</si>
  <si>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</si>
  <si>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</si>
  <si>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</si>
  <si>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</si>
  <si>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</si>
  <si>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</si>
  <si>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</si>
  <si>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</si>
  <si>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</si>
  <si>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</si>
  <si>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</si>
  <si>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</si>
  <si>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</si>
  <si>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</si>
  <si>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</si>
  <si>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</si>
  <si>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</si>
  <si>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</si>
  <si>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</si>
  <si>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</si>
  <si>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</si>
  <si>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</si>
  <si>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</si>
  <si>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</si>
  <si>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</si>
  <si>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</si>
  <si>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</si>
  <si>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</si>
  <si>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</si>
  <si>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</si>
  <si>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</si>
  <si>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</si>
  <si>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</si>
  <si>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</si>
  <si>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</si>
  <si>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</si>
  <si>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</si>
  <si>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</si>
  <si>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</si>
  <si>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</si>
  <si>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</si>
  <si>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</si>
  <si>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</si>
  <si>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</si>
  <si>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</si>
  <si>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</si>
  <si>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</si>
  <si>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</si>
  <si>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</si>
  <si>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</si>
  <si>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</si>
  <si>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</si>
  <si>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</si>
  <si>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</si>
  <si>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</si>
  <si>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</si>
  <si>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</si>
  <si>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</si>
  <si>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</si>
  <si>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</si>
  <si>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</si>
  <si>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</si>
  <si>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</si>
  <si>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</si>
  <si>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</si>
  <si>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</si>
  <si>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</si>
  <si>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</si>
  <si>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</si>
  <si>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</si>
  <si>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</si>
  <si>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</si>
  <si>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</si>
  <si>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</si>
  <si>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</si>
  <si>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</si>
  <si>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</si>
  <si>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</si>
  <si>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</si>
  <si>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</si>
  <si>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</si>
  <si>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</si>
  <si>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</si>
  <si>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</si>
  <si>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</si>
  <si>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</si>
  <si>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</si>
  <si>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</si>
  <si>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</si>
  <si>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</si>
  <si>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</si>
  <si>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</si>
  <si>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</si>
  <si>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</si>
  <si>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</si>
  <si>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</si>
  <si>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</si>
  <si>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</si>
  <si>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</si>
  <si>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</si>
  <si>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</si>
  <si>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</si>
  <si>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</si>
  <si>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</si>
  <si>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</si>
  <si>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</si>
  <si>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</si>
  <si>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</si>
  <si>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</si>
  <si>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</si>
  <si>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</si>
  <si>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</si>
  <si>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</si>
  <si>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</si>
  <si>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</si>
  <si>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</si>
  <si>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</si>
  <si>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</si>
  <si>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</si>
  <si>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</si>
  <si>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</si>
  <si>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</si>
  <si>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</si>
  <si>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</si>
  <si>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</si>
  <si>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</si>
  <si>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</si>
  <si>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</si>
  <si>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</si>
  <si>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</si>
  <si>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</si>
  <si>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</si>
  <si>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</si>
  <si>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</si>
  <si>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</si>
  <si>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</si>
  <si>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</si>
  <si>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</si>
  <si>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</si>
  <si>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</si>
  <si>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</si>
  <si>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</si>
  <si>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</si>
  <si>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</si>
  <si>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</si>
  <si>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</si>
  <si>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</si>
  <si>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</si>
  <si>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</si>
  <si>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</si>
  <si>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</si>
  <si>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</si>
  <si>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</si>
  <si>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</si>
  <si>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</si>
  <si>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</si>
  <si>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</si>
  <si>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</si>
  <si>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</si>
  <si>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</si>
  <si>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</si>
  <si>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</si>
  <si>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</si>
  <si>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</si>
  <si>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</si>
  <si>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</si>
  <si>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</si>
  <si>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</si>
  <si>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</si>
  <si>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</si>
  <si>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</si>
  <si>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</si>
  <si>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</si>
  <si>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</si>
  <si>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</si>
  <si>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</si>
  <si>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</si>
  <si>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</si>
  <si>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</si>
  <si>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</si>
  <si>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</si>
  <si>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</si>
  <si>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</si>
  <si>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</si>
  <si>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</si>
  <si>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</si>
  <si>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</si>
  <si>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</si>
  <si>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</si>
  <si>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</si>
  <si>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</si>
  <si>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</si>
  <si>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</si>
  <si>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</si>
  <si>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</si>
  <si>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</si>
  <si>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</si>
  <si>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</si>
  <si>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</si>
  <si>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</si>
  <si>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</si>
  <si>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</si>
  <si>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</si>
  <si>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</si>
  <si>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</si>
  <si>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</si>
  <si>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</si>
  <si>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</si>
  <si>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</si>
  <si>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</si>
  <si>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</si>
  <si>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</si>
  <si>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</si>
  <si>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</si>
  <si>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</si>
  <si>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</si>
  <si>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</si>
  <si>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</si>
  <si>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</si>
  <si>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</si>
  <si>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</si>
  <si>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</si>
  <si>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</si>
  <si>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</si>
  <si>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</si>
  <si>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</si>
  <si>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</si>
  <si>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</si>
  <si>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</si>
  <si>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</si>
  <si>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</si>
  <si>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</si>
  <si>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</si>
  <si>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</si>
  <si>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</si>
  <si>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</si>
  <si>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</si>
  <si>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</si>
  <si>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</si>
  <si>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</si>
  <si>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</si>
  <si>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</si>
  <si>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</si>
  <si>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</si>
  <si>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</si>
  <si>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</si>
  <si>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</si>
  <si>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</si>
  <si>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</si>
  <si>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</si>
  <si>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</si>
  <si>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</si>
  <si>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</si>
  <si>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</si>
  <si>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</si>
  <si>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</si>
  <si>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</si>
  <si>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</si>
  <si>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</si>
  <si>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</si>
  <si>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</si>
  <si>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</si>
  <si>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</si>
  <si>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</si>
  <si>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</si>
  <si>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</si>
  <si>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</si>
  <si>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</si>
  <si>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</si>
  <si>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</si>
  <si>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</si>
  <si>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</si>
  <si>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</si>
  <si>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</si>
  <si>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</si>
  <si>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</si>
  <si>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</si>
  <si>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</si>
  <si>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</si>
  <si>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</si>
  <si>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</si>
  <si>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</si>
  <si>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</si>
  <si>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</si>
  <si>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</si>
  <si>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</si>
  <si>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</si>
  <si>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</si>
  <si>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</si>
  <si>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</si>
  <si>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</si>
  <si>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</si>
  <si>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</si>
  <si>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</si>
  <si>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</si>
  <si>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</si>
  <si>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</si>
  <si>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</si>
  <si>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</si>
  <si>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</si>
  <si>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</si>
  <si>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</si>
  <si>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</si>
  <si>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</si>
  <si>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</si>
  <si>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</si>
  <si>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</si>
  <si>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</si>
  <si>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</si>
  <si>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</si>
  <si>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</si>
  <si>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</si>
  <si>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</si>
  <si>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</si>
  <si>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</si>
  <si>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</si>
  <si>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</si>
  <si>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</si>
  <si>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</si>
  <si>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</si>
  <si>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</si>
  <si>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</si>
  <si>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</si>
  <si>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</si>
  <si>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</si>
  <si>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</si>
  <si>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</si>
  <si>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</si>
  <si>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</si>
  <si>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</si>
  <si>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</si>
  <si>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</si>
  <si>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</si>
  <si>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</si>
  <si>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</si>
  <si>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</si>
  <si>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</si>
  <si>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</si>
  <si>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</si>
  <si>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</si>
  <si>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</si>
  <si>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</si>
  <si>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</si>
  <si>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</si>
  <si>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</si>
  <si>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</si>
  <si>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</si>
  <si>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</si>
  <si>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</si>
  <si>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</si>
  <si>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</si>
  <si>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</si>
  <si>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</si>
  <si>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</si>
  <si>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</si>
  <si>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</si>
  <si>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</si>
  <si>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</si>
  <si>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</si>
  <si>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</si>
  <si>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</si>
  <si>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</si>
  <si>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</si>
  <si>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</si>
  <si>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</si>
  <si>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</si>
  <si>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</si>
  <si>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</si>
  <si>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</si>
  <si>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</si>
  <si>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</si>
  <si>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</si>
  <si>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</si>
  <si>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</si>
  <si>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</si>
  <si>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</si>
  <si>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</si>
  <si>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</si>
  <si>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</si>
  <si>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</si>
  <si>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</si>
  <si>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</si>
  <si>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</si>
  <si>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</si>
  <si>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</si>
  <si>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</si>
  <si>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</si>
  <si>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</si>
  <si>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</si>
  <si>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</si>
  <si>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</si>
  <si>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</si>
  <si>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</si>
  <si>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</si>
  <si>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</si>
  <si>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</si>
  <si>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</si>
  <si>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</si>
  <si>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</si>
  <si>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</si>
  <si>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</si>
  <si>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</si>
  <si>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</si>
  <si>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</si>
  <si>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</si>
  <si>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</si>
  <si>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</si>
  <si>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</si>
  <si>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</si>
  <si>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</si>
  <si>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</si>
  <si>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</si>
  <si>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</si>
  <si>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</si>
  <si>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</si>
  <si>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</si>
  <si>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</si>
  <si>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</si>
  <si>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</si>
  <si>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</si>
  <si>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</si>
  <si>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</si>
  <si>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</si>
  <si>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</si>
  <si>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</si>
  <si>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</si>
  <si>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</si>
  <si>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</si>
  <si>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</si>
  <si>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</si>
  <si>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</si>
  <si>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</si>
  <si>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</si>
  <si>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</si>
  <si>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</si>
  <si>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</si>
  <si>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</si>
  <si>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</si>
  <si>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</si>
  <si>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</si>
  <si>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</si>
  <si>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</si>
  <si>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</si>
  <si>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</si>
  <si>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</si>
  <si>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</si>
  <si>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</si>
  <si>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</si>
  <si>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</si>
  <si>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</si>
  <si>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</si>
  <si>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</si>
  <si>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</si>
  <si>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</si>
  <si>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</si>
  <si>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</si>
  <si>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</si>
  <si>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</si>
  <si>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</si>
  <si>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</si>
  <si>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</si>
  <si>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</si>
  <si>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</si>
  <si>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</si>
  <si>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</si>
  <si>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</si>
  <si>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</si>
  <si>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</si>
  <si>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</si>
  <si>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</si>
  <si>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</si>
  <si>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</si>
  <si>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</si>
  <si>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</si>
  <si>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</si>
  <si>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</si>
  <si>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</si>
  <si>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</si>
  <si>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</si>
  <si>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</si>
  <si>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</si>
  <si>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</si>
  <si>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</si>
  <si>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</si>
  <si>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</si>
  <si>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</si>
  <si>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</si>
  <si>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</si>
  <si>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</si>
  <si>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</si>
  <si>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</si>
  <si>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</si>
  <si>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</si>
  <si>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</si>
  <si>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</si>
  <si>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</si>
  <si>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</si>
  <si>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</si>
  <si>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</si>
  <si>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</si>
  <si>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</si>
  <si>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</si>
  <si>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</si>
  <si>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</si>
  <si>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</si>
  <si>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</si>
  <si>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</si>
  <si>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</si>
  <si>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</si>
  <si>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</si>
  <si>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</si>
  <si>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</si>
  <si>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</si>
  <si>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</si>
  <si>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</si>
  <si>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</si>
  <si>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</si>
  <si>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</si>
  <si>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</si>
  <si>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</si>
  <si>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</si>
  <si>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</si>
  <si>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</si>
  <si>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</si>
  <si>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</si>
  <si>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</si>
  <si>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</si>
  <si>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</si>
  <si>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</si>
  <si>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</si>
  <si>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</si>
  <si>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</si>
  <si>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</si>
  <si>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</si>
  <si>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</si>
  <si>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</si>
  <si>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</si>
  <si>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</si>
  <si>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</si>
  <si>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</si>
  <si>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</si>
  <si>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</si>
  <si>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</si>
  <si>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</si>
  <si>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</si>
  <si>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</si>
  <si>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</si>
  <si>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</si>
  <si>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</si>
  <si>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</si>
  <si>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</si>
  <si>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</si>
  <si>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</si>
  <si>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</si>
  <si>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</si>
  <si>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</si>
  <si>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</si>
  <si>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</si>
  <si>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</si>
  <si>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</si>
  <si>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</si>
  <si>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</si>
  <si>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</si>
  <si>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</si>
  <si>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</si>
  <si>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</si>
  <si>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</si>
  <si>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</si>
  <si>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</si>
  <si>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</si>
  <si>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</si>
  <si>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</si>
  <si>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</si>
  <si>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</si>
  <si>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</si>
  <si>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</si>
  <si>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</si>
  <si>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</si>
  <si>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</si>
  <si>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</si>
  <si>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</si>
  <si>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</si>
  <si>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</si>
  <si>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</si>
  <si>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</si>
  <si>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</si>
  <si>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</si>
  <si>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</si>
  <si>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</si>
  <si>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</si>
  <si>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</si>
  <si>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</si>
  <si>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</si>
  <si>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</si>
  <si>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</si>
  <si>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</si>
  <si>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</si>
  <si>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</si>
  <si>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</si>
  <si>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</si>
  <si>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</si>
  <si>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</si>
  <si>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</si>
  <si>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</si>
  <si>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</si>
  <si>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</si>
  <si>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</si>
  <si>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</si>
  <si>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</si>
  <si>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</si>
  <si>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</si>
  <si>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</si>
  <si>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</si>
  <si>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</si>
  <si>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</si>
  <si>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</si>
  <si>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</si>
  <si>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</si>
  <si>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</si>
  <si>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</si>
  <si>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</si>
  <si>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</si>
  <si>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</si>
  <si>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</si>
  <si>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</si>
  <si>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</si>
  <si>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</si>
  <si>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</si>
  <si>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</si>
  <si>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</si>
  <si>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</si>
  <si>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</si>
  <si>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</si>
  <si>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</si>
  <si>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</si>
  <si>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</si>
  <si>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</si>
  <si>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</si>
  <si>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</si>
  <si>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</si>
  <si>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</si>
  <si>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</si>
  <si>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</si>
  <si>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</si>
  <si>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</si>
  <si>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</si>
  <si>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</si>
  <si>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</si>
  <si>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</si>
  <si>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</si>
  <si>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</si>
  <si>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</si>
  <si>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</si>
  <si>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</si>
  <si>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</si>
  <si>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</si>
  <si>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</si>
  <si>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</si>
  <si>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</si>
  <si>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</si>
  <si>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</si>
  <si>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</si>
  <si>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</si>
  <si>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</si>
  <si>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</si>
  <si>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</si>
  <si>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</si>
  <si>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</si>
  <si>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</si>
  <si>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</si>
  <si>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</si>
  <si>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</si>
  <si>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</si>
  <si>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</si>
  <si>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</si>
  <si>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</si>
  <si>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</si>
  <si>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</si>
  <si>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</si>
  <si>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</si>
  <si>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</si>
  <si>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</si>
  <si>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</si>
  <si>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</si>
  <si>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</si>
  <si>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</si>
  <si>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</si>
  <si>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</si>
  <si>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</si>
  <si>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</si>
  <si>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</si>
  <si>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</si>
  <si>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</si>
  <si>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</si>
  <si>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</si>
  <si>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</si>
  <si>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</si>
  <si>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</si>
  <si>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</si>
  <si>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</si>
  <si>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</si>
  <si>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</si>
  <si>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</si>
  <si>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</si>
  <si>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</si>
  <si>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</si>
  <si>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</si>
  <si>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</si>
  <si>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</si>
  <si>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</si>
  <si>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</si>
  <si>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</si>
  <si>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</si>
  <si>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</si>
  <si>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</si>
  <si>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</si>
  <si>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</si>
  <si>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</si>
  <si>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</si>
  <si>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</si>
  <si>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</si>
  <si>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</si>
  <si>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</si>
  <si>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</si>
  <si>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</si>
  <si>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</si>
  <si>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</si>
  <si>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</si>
  <si>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</si>
  <si>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</si>
  <si>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</si>
  <si>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</si>
  <si>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</si>
  <si>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</si>
  <si>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</si>
  <si>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</si>
  <si>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</si>
  <si>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</si>
  <si>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</si>
  <si>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</si>
  <si>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</si>
  <si>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</si>
  <si>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</si>
  <si>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</si>
  <si>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</si>
  <si>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</si>
  <si>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</si>
  <si>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</si>
  <si>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</si>
  <si>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</si>
  <si>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</si>
  <si>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</si>
  <si>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</si>
  <si>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</si>
  <si>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</si>
  <si>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</si>
  <si>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</si>
  <si>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</si>
  <si>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</si>
  <si>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</si>
  <si>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</si>
  <si>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</si>
  <si>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</si>
  <si>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</si>
  <si>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</si>
  <si>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</si>
  <si>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</si>
  <si>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</si>
  <si>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</si>
  <si>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</si>
  <si>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</si>
  <si>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</si>
  <si>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</si>
  <si>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</si>
  <si>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</si>
  <si>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</si>
  <si>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</si>
  <si>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</si>
  <si>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</si>
  <si>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</si>
  <si>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</si>
  <si>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</si>
  <si>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</si>
  <si>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</si>
  <si>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</si>
  <si>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</si>
  <si>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</si>
  <si>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</si>
  <si>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</si>
  <si>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</si>
  <si>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</si>
  <si>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</si>
  <si>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</si>
  <si>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</si>
  <si>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</si>
  <si>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</si>
  <si>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</si>
  <si>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</si>
  <si>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</si>
  <si>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</si>
  <si>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</si>
  <si>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</si>
  <si>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</si>
  <si>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</si>
  <si>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</si>
  <si>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</si>
  <si>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</si>
  <si>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</si>
  <si>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</si>
  <si>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</si>
  <si>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</si>
  <si>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</si>
  <si>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</si>
  <si>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</si>
  <si>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</si>
  <si>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</si>
  <si>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</si>
  <si>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</si>
  <si>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</si>
  <si>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</si>
  <si>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</si>
  <si>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</si>
  <si>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</si>
  <si>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</si>
  <si>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</si>
  <si>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</si>
  <si>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</si>
  <si>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</si>
  <si>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</si>
  <si>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</si>
  <si>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</si>
  <si>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</si>
  <si>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</si>
  <si>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</si>
  <si>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</si>
  <si>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</si>
  <si>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</si>
  <si>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</si>
  <si>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</si>
  <si>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</si>
  <si>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</si>
  <si>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</si>
  <si>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</si>
  <si>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</si>
  <si>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</si>
  <si>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</si>
  <si>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</si>
  <si>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</si>
  <si>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</si>
  <si>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</si>
  <si>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</si>
  <si>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</si>
  <si>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</si>
  <si>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</si>
  <si>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</si>
  <si>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</si>
  <si>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</si>
  <si>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</si>
  <si>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</si>
  <si>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</si>
  <si>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</si>
  <si>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</si>
  <si>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</si>
  <si>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</si>
  <si>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</si>
  <si>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</si>
  <si>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</si>
  <si>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</si>
  <si>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</si>
  <si>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</si>
  <si>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</si>
  <si>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</si>
  <si>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</si>
  <si>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</si>
  <si>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</si>
  <si>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</si>
  <si>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</si>
  <si>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</si>
  <si>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</si>
  <si>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</si>
  <si>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</si>
  <si>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</si>
  <si>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</si>
  <si>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</si>
  <si>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</si>
  <si>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</si>
  <si>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</si>
  <si>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</si>
  <si>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</si>
  <si>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</si>
  <si>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</si>
  <si>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</si>
  <si>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</si>
  <si>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</si>
  <si>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</si>
  <si>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</si>
  <si>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</si>
  <si>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</si>
  <si>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</si>
  <si>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</si>
  <si>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</si>
  <si>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</si>
  <si>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</si>
  <si>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</si>
  <si>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</si>
  <si>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</si>
  <si>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</si>
  <si>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</si>
  <si>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</si>
  <si>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</si>
  <si>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</si>
  <si>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</si>
  <si>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</si>
  <si>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</si>
  <si>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</si>
  <si>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</si>
  <si>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</si>
  <si>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</si>
  <si>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</si>
  <si>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</si>
  <si>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</si>
  <si>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</si>
  <si>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</si>
  <si>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</si>
  <si>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</si>
  <si>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</si>
  <si>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</si>
  <si>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</si>
  <si>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</si>
  <si>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</si>
  <si>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</si>
  <si>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</si>
  <si>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</si>
  <si>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</si>
  <si>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</si>
  <si>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</si>
  <si>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</si>
  <si>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</si>
  <si>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</si>
  <si>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</si>
  <si>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</si>
  <si>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</si>
  <si>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</si>
  <si>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</si>
  <si>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</si>
  <si>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</si>
  <si>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</si>
  <si>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</si>
  <si>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</si>
  <si>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</si>
  <si>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</si>
  <si>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</si>
  <si>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</si>
  <si>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</si>
  <si>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</si>
  <si>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</si>
  <si>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</si>
  <si>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</si>
  <si>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</si>
  <si>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</si>
  <si>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</si>
  <si>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</si>
  <si>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</si>
  <si>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</si>
  <si>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</si>
  <si>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</si>
  <si>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</si>
  <si>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</si>
  <si>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</si>
  <si>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</si>
  <si>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</si>
  <si>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</si>
  <si>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</si>
  <si>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</si>
  <si>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</si>
  <si>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</si>
  <si>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</si>
  <si>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</si>
  <si>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</si>
  <si>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</si>
  <si>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</si>
  <si>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</si>
  <si>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</si>
  <si>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</si>
  <si>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</si>
  <si>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</si>
  <si>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</si>
  <si>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</si>
  <si>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</si>
  <si>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</si>
  <si>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</si>
  <si>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</si>
  <si>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</si>
  <si>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</si>
  <si>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</si>
  <si>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</si>
  <si>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</si>
  <si>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</si>
  <si>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</si>
  <si>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</si>
  <si>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</si>
  <si>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</si>
  <si>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</si>
  <si>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</si>
  <si>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</si>
  <si>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</si>
  <si>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</si>
  <si>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</si>
  <si>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</si>
  <si>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</si>
  <si>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</si>
  <si>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</si>
  <si>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</si>
  <si>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</si>
  <si>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</si>
  <si>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</si>
  <si>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</si>
  <si>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</si>
  <si>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</si>
  <si>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</si>
  <si>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</si>
  <si>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</si>
  <si>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</si>
  <si>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</si>
  <si>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</si>
  <si>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</si>
  <si>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</si>
  <si>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</si>
  <si>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</si>
  <si>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</si>
  <si>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</si>
  <si>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</si>
  <si>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</si>
  <si>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</si>
  <si>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</si>
  <si>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</si>
  <si>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</si>
  <si>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</si>
  <si>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</si>
  <si>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</si>
  <si>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</si>
  <si>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</si>
  <si>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</si>
  <si>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</si>
  <si>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</si>
  <si>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</si>
  <si>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</si>
  <si>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</si>
  <si>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</si>
  <si>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</si>
  <si>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</si>
  <si>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</si>
  <si>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</si>
  <si>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</si>
  <si>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</si>
  <si>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</si>
  <si>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</si>
  <si>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</si>
  <si>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</si>
  <si>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</si>
  <si>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</si>
  <si>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</si>
  <si>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</si>
  <si>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</si>
  <si>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</si>
  <si>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</si>
  <si>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</si>
  <si>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</si>
  <si>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</si>
  <si>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</si>
  <si>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</si>
  <si>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</si>
  <si>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</si>
  <si>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</si>
  <si>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</si>
  <si>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</si>
  <si>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</si>
  <si>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</si>
  <si>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</si>
  <si>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</si>
  <si>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</si>
  <si>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</si>
  <si>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</si>
  <si>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</si>
  <si>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</si>
  <si>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</si>
  <si>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</si>
  <si>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</si>
  <si>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</si>
  <si>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</si>
  <si>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</si>
  <si>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</si>
  <si>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</si>
  <si>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</si>
  <si>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</si>
  <si>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</si>
  <si>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</si>
  <si>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</si>
  <si>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</si>
  <si>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</si>
  <si>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</si>
  <si>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</si>
  <si>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</si>
  <si>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</si>
  <si>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</si>
  <si>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</si>
  <si>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</si>
  <si>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</si>
  <si>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</si>
  <si>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</si>
  <si>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</si>
  <si>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</si>
  <si>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</si>
  <si>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</si>
  <si>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</si>
  <si>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</si>
  <si>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</si>
  <si>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</si>
  <si>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</si>
  <si>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</si>
  <si>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</si>
  <si>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</si>
  <si>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</si>
  <si>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</si>
  <si>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</si>
  <si>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</si>
  <si>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</si>
  <si>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</si>
  <si>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</si>
  <si>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</si>
  <si>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</si>
  <si>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</si>
  <si>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</si>
  <si>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</si>
  <si>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</si>
  <si>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</si>
  <si>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</si>
  <si>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</si>
  <si>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</si>
  <si>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</si>
  <si>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</si>
  <si>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</si>
  <si>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</si>
  <si>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</si>
  <si>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</si>
  <si>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</si>
  <si>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</si>
  <si>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</si>
  <si>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</si>
  <si>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</si>
  <si>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</si>
  <si>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</si>
  <si>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</si>
  <si>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</si>
  <si>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</si>
  <si>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</si>
  <si>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</si>
  <si>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</si>
  <si>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</si>
  <si>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</si>
  <si>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</si>
  <si>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</si>
  <si>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</si>
  <si>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</si>
  <si>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</si>
  <si>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</si>
  <si>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</si>
  <si>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</si>
  <si>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</si>
  <si>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</si>
  <si>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</si>
  <si>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</si>
  <si>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</si>
  <si>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</si>
  <si>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</si>
  <si>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</si>
  <si>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</si>
  <si>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</si>
  <si>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</si>
  <si>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</si>
  <si>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</si>
  <si>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</si>
  <si>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</si>
  <si>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</si>
  <si>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</si>
  <si>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</si>
  <si>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</si>
  <si>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</si>
  <si>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</si>
  <si>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</si>
  <si>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</si>
  <si>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</si>
  <si>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</si>
  <si>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</si>
  <si>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</si>
  <si>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</si>
  <si>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</si>
  <si>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</si>
  <si>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</si>
  <si>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</si>
  <si>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</si>
  <si>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</si>
  <si>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</si>
  <si>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</si>
  <si>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</si>
  <si>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</si>
  <si>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</si>
  <si>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</si>
  <si>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</si>
  <si>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</si>
  <si>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</si>
  <si>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</si>
  <si>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</si>
  <si>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</si>
  <si>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</si>
  <si>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</si>
  <si>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</si>
  <si>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</si>
  <si>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</si>
  <si>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</si>
  <si>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</si>
  <si>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</si>
  <si>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</si>
  <si>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</si>
  <si>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</si>
  <si>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</si>
  <si>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</si>
  <si>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</si>
  <si>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</si>
  <si>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</si>
  <si>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</si>
  <si>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</si>
  <si>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</si>
  <si>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</si>
  <si>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</si>
  <si>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</si>
  <si>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</si>
  <si>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</si>
  <si>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</si>
  <si>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</si>
  <si>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</si>
  <si>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</si>
  <si>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</si>
  <si>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</si>
  <si>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</si>
  <si>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</si>
  <si>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</si>
  <si>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</si>
  <si>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</si>
  <si>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</si>
  <si>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</si>
  <si>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</si>
  <si>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</si>
  <si>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</si>
  <si>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</si>
  <si>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</si>
  <si>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</si>
  <si>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</si>
  <si>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</si>
  <si>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</si>
  <si>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</si>
  <si>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</si>
  <si>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</si>
  <si>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</si>
  <si>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</si>
  <si>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</si>
  <si>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</si>
  <si>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</si>
  <si>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</si>
  <si>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</si>
  <si>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</si>
  <si>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</si>
  <si>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</si>
  <si>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</si>
  <si>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</si>
  <si>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</si>
  <si>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</si>
  <si>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</si>
  <si>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</si>
  <si>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</si>
  <si>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</si>
  <si>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</si>
  <si>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</si>
  <si>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</si>
  <si>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</si>
  <si>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</si>
  <si>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</si>
  <si>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</si>
  <si>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</si>
  <si>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</si>
  <si>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</si>
  <si>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</si>
  <si>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</si>
  <si>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</si>
  <si>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</si>
  <si>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</si>
  <si>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</si>
  <si>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</si>
  <si>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</si>
  <si>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</si>
  <si>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</si>
  <si>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</si>
  <si>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</si>
  <si>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</si>
  <si>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</si>
  <si>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</si>
  <si>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</si>
  <si>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</si>
  <si>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</si>
  <si>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</si>
  <si>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</si>
  <si>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</si>
  <si>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</si>
  <si>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</si>
  <si>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</si>
  <si>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</si>
  <si>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</si>
  <si>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</si>
  <si>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</si>
  <si>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</si>
  <si>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</si>
  <si>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</si>
  <si>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</si>
  <si>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</si>
  <si>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</si>
  <si>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</si>
  <si>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</si>
  <si>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</si>
  <si>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</si>
  <si>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</si>
  <si>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</si>
  <si>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</si>
  <si>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</si>
  <si>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</si>
  <si>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</si>
  <si>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</si>
  <si>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</si>
  <si>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</si>
  <si>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</si>
  <si>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</si>
  <si>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</si>
  <si>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</si>
  <si>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</si>
  <si>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</si>
  <si>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</si>
  <si>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</si>
  <si>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</si>
  <si>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</si>
  <si>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</si>
  <si>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</si>
  <si>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</si>
  <si>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</si>
  <si>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</si>
  <si>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</si>
  <si>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</si>
  <si>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</si>
  <si>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</si>
  <si>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</si>
  <si>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</si>
  <si>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</si>
  <si>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</si>
  <si>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</si>
  <si>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</si>
  <si>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</si>
  <si>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</si>
  <si>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</si>
  <si>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</si>
  <si>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</si>
  <si>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</si>
  <si>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</si>
  <si>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</si>
  <si>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</si>
  <si>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</si>
  <si>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</si>
  <si>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</si>
  <si>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</si>
  <si>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</si>
  <si>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</si>
  <si>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</si>
  <si>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</si>
  <si>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</si>
  <si>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</si>
  <si>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</si>
  <si>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</si>
  <si>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</si>
  <si>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</si>
  <si>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</si>
  <si>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</si>
  <si>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</si>
  <si>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</si>
  <si>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</si>
  <si>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</si>
  <si>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</si>
  <si>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</si>
  <si>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</si>
  <si>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</si>
  <si>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</si>
  <si>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</si>
  <si>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</si>
  <si>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</si>
  <si>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</si>
  <si>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</si>
  <si>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</si>
  <si>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</si>
  <si>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</si>
  <si>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</si>
  <si>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</si>
  <si>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</si>
  <si>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</si>
  <si>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</si>
  <si>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</si>
  <si>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</si>
  <si>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</si>
  <si>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</si>
  <si>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</si>
  <si>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</si>
  <si>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</si>
  <si>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</si>
  <si>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</si>
  <si>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</si>
  <si>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</si>
  <si>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</si>
  <si>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</si>
  <si>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</si>
  <si>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</si>
  <si>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</si>
  <si>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</si>
  <si>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</si>
  <si>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</si>
  <si>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</si>
  <si>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</si>
  <si>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</si>
  <si>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</si>
  <si>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</si>
  <si>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</si>
  <si>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</si>
  <si>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</si>
  <si>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</si>
  <si>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</si>
  <si>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</si>
  <si>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</si>
  <si>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</si>
  <si>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</si>
  <si>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</si>
  <si>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</si>
  <si>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</si>
  <si>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</si>
  <si>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</si>
  <si>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</si>
  <si>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</si>
  <si>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</si>
  <si>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</si>
  <si>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</si>
  <si>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</si>
  <si>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</si>
  <si>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</si>
  <si>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</si>
  <si>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</si>
  <si>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</si>
  <si>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</si>
  <si>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</si>
  <si>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</si>
  <si>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</si>
  <si>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</si>
  <si>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</si>
  <si>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</si>
  <si>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</si>
  <si>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</si>
  <si>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</si>
  <si>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</si>
  <si>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</si>
  <si>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</si>
  <si>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</si>
  <si>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</si>
  <si>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</si>
  <si>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</si>
  <si>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</si>
  <si>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</si>
  <si>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</si>
  <si>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</si>
  <si>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</si>
  <si>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</si>
  <si>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</si>
  <si>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</si>
  <si>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</si>
  <si>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</si>
  <si>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</si>
  <si>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</si>
  <si>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</si>
  <si>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</si>
  <si>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</si>
  <si>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</si>
  <si>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</si>
  <si>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</si>
  <si>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</si>
  <si>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</si>
  <si>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</si>
  <si>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</si>
  <si>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</si>
  <si>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</si>
  <si>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</si>
  <si>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</si>
  <si>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</si>
  <si>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</si>
  <si>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</si>
  <si>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</si>
  <si>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</si>
  <si>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</si>
  <si>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</si>
  <si>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</si>
  <si>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</si>
  <si>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</si>
  <si>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</si>
  <si>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</si>
  <si>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</si>
  <si>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</si>
  <si>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</si>
  <si>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</si>
  <si>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</si>
  <si>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</si>
  <si>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</si>
  <si>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</si>
  <si>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</si>
  <si>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</si>
  <si>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</si>
  <si>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</si>
  <si>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</si>
  <si>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</si>
  <si>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</si>
  <si>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</si>
  <si>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</si>
  <si>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</si>
  <si>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</si>
  <si>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</si>
  <si>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</si>
  <si>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</si>
  <si>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</si>
  <si>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</si>
  <si>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</si>
  <si>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</si>
  <si>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</si>
  <si>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</si>
  <si>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</si>
  <si>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</si>
  <si>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</si>
  <si>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</si>
  <si>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</si>
  <si>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</si>
  <si>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</si>
  <si>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</si>
  <si>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</si>
  <si>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</si>
  <si>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</si>
  <si>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</si>
  <si>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</si>
  <si>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</si>
  <si>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</si>
  <si>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</si>
  <si>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</si>
  <si>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</si>
  <si>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</si>
  <si>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</si>
  <si>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</si>
  <si>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</si>
  <si>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</si>
  <si>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</si>
  <si>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</si>
  <si>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</si>
  <si>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</si>
  <si>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</si>
  <si>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</si>
  <si>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</si>
  <si>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</si>
  <si>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</si>
  <si>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</si>
  <si>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</si>
  <si>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</si>
  <si>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</si>
  <si>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</si>
  <si>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</si>
  <si>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</si>
  <si>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</si>
  <si>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</si>
  <si>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</si>
  <si>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</si>
  <si>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</si>
  <si>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</si>
  <si>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</si>
  <si>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</si>
  <si>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</si>
  <si>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</si>
  <si>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</si>
  <si>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</si>
  <si>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</si>
  <si>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</si>
  <si>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</si>
  <si>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</si>
  <si>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</si>
  <si>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</si>
  <si>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</si>
  <si>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</si>
  <si>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</si>
  <si>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</si>
  <si>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</si>
  <si>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</si>
  <si>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</si>
  <si>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</si>
  <si>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</si>
  <si>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</si>
  <si>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</si>
  <si>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</si>
  <si>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</si>
  <si>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</si>
  <si>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</si>
  <si>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</si>
  <si>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</si>
  <si>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</si>
  <si>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</si>
  <si>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</si>
  <si>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</si>
  <si>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</si>
  <si>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54.01.050</t>
  </si>
  <si>
    <t>Compactação do subleito mínimo de 95% do PN</t>
  </si>
  <si>
    <t>54.01.200</t>
  </si>
  <si>
    <t>Base de macadame hidráulico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</si>
  <si>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</si>
  <si>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</si>
  <si>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</si>
  <si>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</si>
  <si>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</si>
  <si>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</si>
  <si>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</si>
  <si>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</si>
  <si>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</si>
  <si>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</si>
  <si>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</si>
  <si>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</si>
  <si>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</si>
  <si>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</si>
  <si>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</si>
  <si>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</si>
  <si>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</si>
  <si>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</si>
  <si>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</si>
  <si>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</si>
  <si>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</si>
  <si>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</si>
  <si>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</si>
  <si>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</si>
  <si>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</si>
  <si>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</si>
  <si>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</si>
  <si>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</si>
  <si>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</si>
  <si>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</si>
  <si>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</si>
  <si>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</si>
  <si>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</si>
  <si>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</si>
  <si>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</si>
  <si>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</si>
  <si>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</si>
  <si>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</si>
  <si>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</si>
  <si>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</si>
  <si>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</si>
  <si>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</si>
  <si>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</si>
  <si>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</si>
  <si>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</si>
  <si>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</si>
  <si>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</si>
  <si>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</si>
  <si>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</si>
  <si>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</si>
  <si>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</si>
  <si>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</si>
  <si>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</si>
  <si>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</si>
  <si>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</si>
  <si>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</si>
  <si>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</si>
  <si>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</si>
  <si>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</si>
  <si>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</si>
  <si>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</si>
  <si>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</si>
  <si>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</si>
  <si>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</si>
  <si>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</si>
  <si>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</si>
  <si>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</si>
  <si>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</si>
  <si>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</si>
  <si>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</si>
  <si>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</si>
  <si>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</si>
  <si>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</si>
  <si>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</si>
  <si>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</si>
  <si>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</si>
  <si>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</si>
  <si>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</si>
  <si>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</si>
  <si>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</si>
  <si>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</si>
  <si>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</si>
  <si>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</si>
  <si>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</si>
  <si>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</si>
  <si>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</si>
  <si>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</si>
  <si>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</si>
  <si>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</si>
  <si>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</si>
  <si>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</si>
  <si>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</si>
  <si>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</si>
  <si>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</si>
  <si>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</si>
  <si>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</si>
  <si>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</si>
  <si>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</si>
  <si>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</si>
  <si>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</si>
  <si>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</si>
  <si>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</si>
  <si>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</si>
  <si>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</si>
  <si>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</si>
  <si>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</si>
  <si>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</si>
  <si>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</si>
  <si>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</si>
  <si>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</si>
  <si>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</si>
  <si>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</si>
  <si>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</si>
  <si>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</si>
  <si>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</si>
  <si>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</si>
  <si>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</si>
  <si>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</si>
  <si>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</si>
  <si>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</si>
  <si>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</si>
  <si>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</si>
  <si>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</si>
  <si>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</si>
  <si>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</si>
  <si>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</si>
  <si>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</si>
  <si>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</si>
  <si>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</si>
  <si>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</si>
  <si>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</si>
  <si>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</si>
  <si>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</si>
  <si>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</si>
  <si>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</si>
  <si>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</si>
  <si>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</si>
  <si>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</si>
  <si>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</si>
  <si>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</si>
  <si>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</si>
  <si>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</si>
  <si>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</si>
  <si>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</si>
  <si>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</si>
  <si>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</si>
  <si>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</si>
  <si>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</si>
  <si>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</si>
  <si>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</si>
  <si>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</si>
  <si>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</si>
  <si>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</si>
  <si>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</si>
  <si>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</si>
  <si>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</si>
  <si>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</si>
  <si>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</si>
  <si>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</si>
  <si>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</si>
  <si>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</si>
  <si>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</si>
  <si>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</si>
  <si>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</si>
  <si>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</si>
  <si>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</si>
  <si>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</si>
  <si>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</si>
  <si>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</si>
  <si>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</si>
  <si>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</si>
  <si>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</si>
  <si>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</si>
  <si>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</si>
  <si>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</si>
  <si>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</si>
  <si>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</si>
  <si>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</si>
  <si>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</si>
  <si>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</si>
  <si>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</si>
  <si>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</si>
  <si>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</si>
  <si>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</si>
  <si>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</si>
  <si>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</si>
  <si>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</si>
  <si>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</si>
  <si>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</si>
  <si>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</si>
  <si>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</si>
  <si>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</si>
  <si>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</si>
  <si>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</si>
  <si>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</si>
  <si>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</si>
  <si>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</si>
  <si>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</si>
  <si>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</si>
  <si>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</si>
  <si>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</si>
  <si>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</si>
  <si>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</si>
  <si>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</si>
  <si>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</si>
  <si>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</si>
  <si>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</si>
  <si>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</si>
  <si>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</si>
  <si>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</si>
  <si>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</si>
  <si>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</si>
  <si>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</si>
  <si>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</si>
  <si>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</si>
  <si>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</si>
  <si>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</si>
  <si>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</si>
  <si>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</si>
  <si>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</si>
  <si>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</si>
  <si>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</si>
  <si>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</si>
  <si>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</si>
  <si>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</si>
  <si>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</si>
  <si>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</si>
  <si>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</si>
  <si>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</si>
  <si>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</si>
  <si>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</si>
  <si>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</si>
  <si>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</si>
  <si>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</si>
  <si>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</si>
  <si>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</si>
  <si>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</si>
  <si>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</si>
  <si>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</si>
  <si>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</si>
  <si>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</si>
  <si>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</si>
  <si>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</si>
  <si>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</si>
  <si>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</si>
  <si>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</si>
  <si>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</si>
  <si>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</si>
  <si>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</si>
  <si>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</si>
  <si>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</si>
  <si>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</si>
  <si>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</si>
  <si>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</si>
  <si>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</si>
  <si>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</si>
  <si>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</si>
  <si>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</si>
  <si>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</si>
  <si>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</si>
  <si>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</si>
  <si>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</si>
  <si>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</si>
  <si>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</si>
  <si>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</si>
  <si>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</si>
  <si>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</si>
  <si>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</si>
  <si>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</si>
  <si>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</si>
  <si>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</si>
  <si>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</si>
  <si>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</si>
  <si>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</si>
  <si>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</si>
  <si>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</si>
  <si>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</si>
  <si>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</si>
  <si>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</si>
  <si>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</si>
  <si>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</si>
  <si>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</si>
  <si>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</si>
  <si>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</si>
  <si>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</si>
  <si>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</si>
  <si>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</si>
  <si>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</si>
  <si>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</si>
  <si>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</si>
  <si>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</si>
  <si>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</si>
  <si>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</si>
  <si>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</si>
  <si>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</si>
  <si>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</si>
  <si>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</si>
  <si>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</si>
  <si>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</si>
  <si>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</si>
  <si>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</si>
  <si>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</si>
  <si>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</si>
  <si>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</si>
  <si>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</si>
  <si>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</si>
  <si>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</si>
  <si>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</si>
  <si>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</si>
  <si>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</si>
  <si>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</si>
  <si>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</si>
  <si>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</si>
  <si>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</si>
  <si>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</si>
  <si>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</si>
  <si>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</si>
  <si>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</si>
  <si>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</si>
  <si>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</si>
  <si>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</si>
  <si>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</si>
  <si>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</si>
  <si>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</si>
  <si>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</si>
  <si>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</si>
  <si>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</si>
  <si>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</si>
  <si>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</si>
  <si>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</si>
  <si>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</si>
  <si>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</si>
  <si>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</si>
  <si>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</si>
  <si>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</si>
  <si>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</si>
  <si>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</si>
  <si>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</si>
  <si>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</si>
  <si>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</si>
  <si>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</si>
  <si>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</si>
  <si>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</si>
  <si>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</si>
  <si>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</si>
  <si>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</si>
  <si>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</si>
  <si>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</si>
  <si>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</si>
  <si>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</si>
  <si>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</si>
  <si>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</si>
  <si>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</si>
  <si>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</si>
  <si>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</si>
  <si>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</si>
  <si>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</si>
  <si>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</si>
  <si>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</si>
  <si>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</si>
  <si>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</si>
  <si>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</si>
  <si>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</si>
  <si>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</si>
  <si>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</si>
  <si>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</si>
  <si>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</si>
  <si>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</si>
  <si>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</si>
  <si>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</si>
  <si>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</si>
  <si>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</si>
  <si>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</si>
  <si>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</si>
  <si>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</si>
  <si>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</si>
  <si>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</si>
  <si>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</si>
  <si>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</si>
  <si>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</si>
  <si>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</si>
  <si>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</si>
  <si>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</si>
  <si>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</si>
  <si>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</si>
  <si>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</si>
  <si>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</si>
  <si>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</si>
  <si>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</si>
  <si>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</si>
  <si>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</si>
  <si>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</si>
  <si>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</si>
  <si>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</si>
  <si>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</si>
  <si>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</si>
  <si>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</si>
  <si>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</si>
  <si>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</si>
  <si>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</si>
  <si>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</si>
  <si>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</si>
  <si>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</si>
  <si>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</si>
  <si>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</si>
  <si>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</si>
  <si>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</si>
  <si>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</si>
  <si>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</si>
  <si>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</si>
  <si>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</si>
  <si>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</si>
  <si>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</si>
  <si>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</si>
  <si>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</si>
  <si>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</si>
  <si>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</si>
  <si>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</si>
  <si>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</si>
  <si>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</si>
  <si>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</si>
  <si>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</si>
  <si>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</si>
  <si>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</si>
  <si>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</si>
  <si>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</si>
  <si>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</si>
  <si>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</si>
  <si>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</si>
  <si>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</si>
  <si>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</si>
  <si>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</si>
  <si>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</si>
  <si>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</si>
  <si>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</si>
  <si>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</si>
  <si>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</si>
  <si>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</si>
  <si>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</si>
  <si>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</si>
  <si>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</si>
  <si>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</si>
  <si>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</si>
  <si>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</si>
  <si>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</si>
  <si>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</si>
  <si>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</si>
  <si>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</si>
  <si>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</si>
  <si>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</si>
  <si>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</si>
  <si>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</si>
  <si>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</si>
  <si>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</si>
  <si>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</si>
  <si>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</si>
  <si>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</si>
  <si>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</si>
  <si>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</si>
  <si>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</si>
  <si>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</si>
  <si>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</si>
  <si>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</si>
  <si>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</si>
  <si>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</si>
  <si>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</si>
  <si>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</si>
  <si>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</si>
  <si>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</si>
  <si>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</si>
  <si>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</si>
  <si>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</si>
  <si>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</si>
  <si>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</si>
  <si>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</si>
  <si>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</si>
  <si>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</si>
  <si>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</si>
  <si>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</si>
  <si>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</si>
  <si>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</si>
  <si>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</si>
  <si>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</si>
  <si>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</si>
  <si>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</si>
  <si>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</si>
  <si>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</si>
  <si>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</si>
  <si>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</si>
  <si>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</si>
  <si>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</si>
  <si>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</si>
  <si>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</si>
  <si>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</si>
  <si>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</si>
  <si>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</si>
  <si>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</si>
  <si>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</si>
  <si>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</si>
  <si>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</si>
  <si>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</si>
  <si>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</si>
  <si>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</si>
  <si>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</si>
  <si>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</si>
  <si>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</si>
  <si>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</si>
  <si>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</si>
  <si>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</si>
  <si>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</si>
  <si>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</si>
  <si>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</si>
  <si>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</si>
  <si>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</si>
  <si>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</si>
  <si>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</si>
  <si>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</si>
  <si>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</si>
  <si>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</si>
  <si>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</si>
  <si>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</si>
  <si>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</si>
  <si>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</si>
  <si>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</si>
  <si>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</si>
  <si>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</si>
  <si>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</si>
  <si>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</si>
  <si>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</si>
  <si>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</si>
  <si>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</si>
  <si>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</si>
  <si>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</si>
  <si>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</si>
  <si>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</si>
  <si>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</si>
  <si>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</si>
  <si>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</si>
  <si>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</si>
  <si>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</si>
  <si>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</si>
  <si>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</si>
  <si>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</si>
  <si>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</si>
  <si>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</si>
  <si>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</si>
  <si>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</si>
  <si>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</si>
  <si>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</si>
  <si>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</si>
  <si>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</si>
  <si>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</si>
  <si>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</si>
  <si>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</si>
  <si>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</si>
  <si>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</si>
  <si>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</si>
  <si>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</si>
  <si>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</si>
  <si>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</si>
  <si>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</si>
  <si>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</si>
  <si>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</si>
  <si>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</si>
  <si>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</si>
  <si>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</si>
  <si>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</si>
  <si>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</si>
  <si>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</si>
  <si>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</si>
  <si>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</si>
  <si>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</si>
  <si>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</si>
  <si>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</si>
  <si>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</si>
  <si>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</si>
  <si>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</si>
  <si>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</si>
  <si>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</si>
  <si>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</si>
  <si>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</si>
  <si>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</si>
  <si>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</si>
  <si>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</si>
  <si>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</si>
  <si>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</si>
  <si>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</si>
  <si>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</si>
  <si>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</si>
  <si>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</si>
  <si>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</si>
  <si>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</si>
  <si>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</si>
  <si>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</si>
  <si>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</si>
  <si>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</si>
  <si>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</si>
  <si>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</si>
  <si>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</si>
  <si>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</si>
  <si>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</si>
  <si>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</si>
  <si>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</si>
  <si>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</si>
  <si>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</si>
  <si>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</si>
  <si>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</si>
  <si>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</si>
  <si>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</si>
  <si>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</si>
  <si>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</si>
  <si>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</si>
  <si>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</si>
  <si>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</si>
  <si>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</si>
  <si>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</si>
  <si>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</si>
  <si>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</si>
  <si>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</si>
  <si>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</si>
  <si>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</si>
  <si>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</si>
  <si>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</si>
  <si>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</si>
  <si>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</si>
  <si>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</si>
  <si>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</si>
  <si>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</si>
  <si>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</si>
  <si>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</si>
  <si>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</si>
  <si>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</si>
  <si>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</si>
  <si>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</si>
  <si>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</si>
  <si>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</si>
  <si>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</si>
  <si>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</si>
  <si>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</si>
  <si>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</si>
  <si>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</si>
  <si>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</si>
  <si>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</si>
  <si>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</si>
  <si>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</si>
  <si>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</si>
  <si>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</si>
  <si>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</si>
  <si>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</si>
  <si>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</si>
  <si>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</si>
  <si>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</si>
  <si>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</si>
  <si>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</si>
  <si>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</si>
  <si>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</si>
  <si>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</si>
  <si>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</si>
  <si>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</si>
  <si>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</si>
  <si>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</si>
  <si>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</si>
  <si>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</si>
  <si>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</si>
  <si>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</si>
  <si>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</si>
  <si>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</si>
  <si>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</si>
  <si>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</si>
  <si>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</si>
  <si>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</si>
  <si>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</si>
  <si>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</si>
  <si>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</si>
  <si>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</si>
  <si>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</si>
  <si>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</si>
  <si>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</si>
  <si>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</si>
  <si>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</si>
  <si>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</si>
  <si>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</si>
  <si>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</si>
  <si>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</si>
  <si>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</si>
  <si>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</si>
  <si>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</si>
  <si>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</si>
  <si>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</si>
  <si>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</si>
  <si>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</si>
  <si>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</si>
  <si>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</si>
  <si>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</si>
  <si>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</si>
  <si>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</si>
  <si>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Tacha tipo I bidirecional refletiva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</si>
  <si>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</si>
  <si>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</si>
  <si>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</si>
  <si>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</si>
  <si>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</si>
  <si>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</si>
  <si>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</si>
  <si>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</si>
  <si>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</si>
  <si>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</si>
  <si>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</si>
  <si>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</si>
  <si>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</si>
  <si>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</si>
  <si>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</si>
  <si>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</si>
  <si>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</si>
  <si>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</si>
  <si>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</si>
  <si>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</si>
  <si>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</si>
  <si>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</si>
  <si>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</si>
  <si>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</si>
  <si>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</si>
  <si>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</si>
  <si>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</si>
  <si>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</si>
  <si>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</si>
  <si>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</si>
  <si>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</si>
  <si>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</si>
  <si>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</si>
  <si>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</si>
  <si>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</si>
  <si>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</si>
  <si>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</si>
  <si>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</si>
  <si>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</si>
  <si>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</si>
  <si>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</si>
  <si>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</si>
  <si>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</si>
  <si>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</si>
  <si>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</si>
  <si>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</si>
  <si>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</si>
  <si>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</si>
  <si>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</si>
  <si>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</si>
  <si>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</si>
  <si>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</si>
  <si>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COM DESONERAÇÃO</t>
  </si>
  <si>
    <t>2.4</t>
  </si>
  <si>
    <t>2.5</t>
  </si>
  <si>
    <t>2.6</t>
  </si>
  <si>
    <t>2.7</t>
  </si>
  <si>
    <t>2.8</t>
  </si>
  <si>
    <t>2.9</t>
  </si>
  <si>
    <t>2.10</t>
  </si>
  <si>
    <t>2.11</t>
  </si>
  <si>
    <t>Trecho</t>
  </si>
  <si>
    <t>5.3</t>
  </si>
  <si>
    <t>3.7</t>
  </si>
  <si>
    <t xml:space="preserve"> Arthur Ribeiro Alvares Pimenta</t>
  </si>
  <si>
    <t>RECAPEAMENTO ASFÁLTICO</t>
  </si>
  <si>
    <t>4.4</t>
  </si>
  <si>
    <t>7.0</t>
  </si>
  <si>
    <t>7.1</t>
  </si>
  <si>
    <t>7.2</t>
  </si>
  <si>
    <t>7.3</t>
  </si>
  <si>
    <t>7.4</t>
  </si>
  <si>
    <t>7.5</t>
  </si>
  <si>
    <t>7.6</t>
  </si>
  <si>
    <t>TRAVESSIA ELEVADA DE PEDESTRES</t>
  </si>
  <si>
    <t>Santa Branca, 28 de novembro de 2021.</t>
  </si>
  <si>
    <t xml:space="preserve">Processo nº 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</si>
  <si>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</si>
  <si>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</si>
  <si>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</si>
  <si>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</si>
  <si>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</si>
  <si>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</si>
  <si>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</si>
  <si>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</si>
  <si>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</si>
  <si>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</si>
  <si>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</si>
  <si>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</si>
  <si>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</si>
  <si>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</si>
  <si>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</si>
  <si>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</si>
  <si>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</si>
  <si>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</si>
  <si>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</si>
  <si>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</si>
  <si>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</si>
  <si>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</si>
  <si>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</si>
  <si>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</si>
  <si>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</si>
  <si>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</si>
  <si>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</si>
  <si>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</si>
  <si>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</si>
  <si>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</si>
  <si>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</si>
  <si>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</si>
  <si>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</si>
  <si>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</si>
  <si>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Luminária LED retangular para poste, fluxo luminoso de 6250 a 6674 lm, eficiência mínima 113 lm/W - potência 40 W/59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</si>
  <si>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</si>
  <si>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</si>
  <si>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</si>
  <si>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</si>
  <si>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</si>
  <si>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</si>
  <si>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</si>
  <si>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</si>
  <si>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</si>
  <si>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</si>
  <si>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</si>
  <si>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</si>
  <si>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Luminária retangular de sobrepor tipo calha fechada, com difusor plano, para 4 lâmpadas fluorescentes tubulares de 14 W/16 W/18 W</t>
  </si>
  <si>
    <t>Luminária retangular de embutir tipo calha aberta com refletor assimétrico em alumínio de alto brilho para 2 lâmpadas fluorescentes tubulares de 28 W/54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</si>
  <si>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</si>
  <si>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</si>
  <si>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</si>
  <si>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</si>
  <si>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</si>
  <si>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</si>
  <si>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</si>
  <si>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</si>
  <si>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</si>
  <si>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</si>
  <si>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</si>
  <si>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</si>
  <si>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</si>
  <si>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</si>
  <si>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</si>
  <si>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</si>
  <si>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</si>
  <si>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</si>
  <si>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</si>
  <si>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</si>
  <si>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</si>
  <si>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</si>
  <si>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</si>
  <si>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</si>
  <si>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</si>
  <si>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</si>
  <si>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</si>
  <si>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</si>
  <si>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</si>
  <si>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</si>
  <si>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</si>
  <si>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</si>
  <si>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</si>
  <si>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</si>
  <si>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</si>
  <si>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</si>
  <si>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</si>
  <si>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</si>
  <si>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</si>
  <si>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</si>
  <si>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</si>
  <si>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</si>
  <si>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</si>
  <si>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</si>
  <si>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</si>
  <si>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</si>
  <si>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</si>
  <si>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</si>
  <si>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</si>
  <si>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</si>
  <si>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</si>
  <si>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</si>
  <si>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</si>
  <si>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</si>
  <si>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</si>
  <si>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</si>
  <si>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</si>
  <si>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</si>
  <si>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</si>
  <si>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</si>
  <si>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</si>
  <si>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</si>
  <si>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</si>
  <si>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</si>
  <si>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</si>
  <si>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</si>
  <si>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</si>
  <si>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</si>
  <si>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</si>
  <si>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</si>
  <si>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</si>
  <si>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</si>
  <si>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</si>
  <si>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</si>
  <si>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</si>
  <si>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</si>
  <si>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</si>
  <si>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</si>
  <si>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</si>
  <si>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</si>
  <si>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</si>
  <si>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</si>
  <si>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</si>
  <si>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</si>
  <si>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</si>
  <si>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</si>
  <si>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</si>
  <si>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</si>
  <si>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</si>
  <si>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</si>
  <si>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</si>
  <si>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</si>
  <si>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</si>
  <si>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</si>
  <si>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</si>
  <si>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</si>
  <si>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</si>
  <si>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</si>
  <si>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</si>
  <si>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</si>
  <si>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</si>
  <si>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</si>
  <si>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</si>
  <si>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</si>
  <si>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</si>
  <si>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</si>
  <si>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</si>
  <si>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</si>
  <si>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</si>
  <si>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</si>
  <si>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</si>
  <si>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</si>
  <si>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</si>
  <si>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</si>
  <si>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</si>
  <si>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</si>
  <si>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</si>
  <si>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</si>
  <si>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</si>
  <si>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</si>
  <si>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</si>
  <si>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</si>
  <si>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Luminária LED redonda de embutir para parede ou piso, área interna ou externa, bivolt - potência 6 W</t>
  </si>
  <si>
    <t>41.14.792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</si>
  <si>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</si>
  <si>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</si>
  <si>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</si>
  <si>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</si>
  <si>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</si>
  <si>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</si>
  <si>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</si>
  <si>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</si>
  <si>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</si>
  <si>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</si>
  <si>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</si>
  <si>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</si>
  <si>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</si>
  <si>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</si>
  <si>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</si>
  <si>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</si>
  <si>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</si>
  <si>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</si>
  <si>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</si>
  <si>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</si>
  <si>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</si>
  <si>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</si>
  <si>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</si>
  <si>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</si>
  <si>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</si>
  <si>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</si>
  <si>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</si>
  <si>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</si>
  <si>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</si>
  <si>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</si>
  <si>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</si>
  <si>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</si>
  <si>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</si>
  <si>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</si>
  <si>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</si>
  <si>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</si>
  <si>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</si>
  <si>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</si>
  <si>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</si>
  <si>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</si>
  <si>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70.01.030</t>
  </si>
  <si>
    <t>70.01.031</t>
  </si>
  <si>
    <t>Coluna simples (PP), diâmetro de 2 1/2´ e comprimento de 3,6 m</t>
  </si>
  <si>
    <t>Coluna dupla (PP), diâmetro de 2 x 2 1/2´ e comprimento de 3,6 m</t>
  </si>
  <si>
    <t>BASE: CDHU - BOLETIM 187 COM DESONERAÇÃO / SIURB 07-2021 COM DESONERAÇÃO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</si>
  <si>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</si>
  <si>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</si>
  <si>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</si>
  <si>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</si>
  <si>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</si>
  <si>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</si>
  <si>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</si>
  <si>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</si>
  <si>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</si>
  <si>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</si>
  <si>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</si>
  <si>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</si>
  <si>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</si>
  <si>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</si>
  <si>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</si>
  <si>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</si>
  <si>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</si>
  <si>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</si>
  <si>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</si>
  <si>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</si>
  <si>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</si>
  <si>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</si>
  <si>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</si>
  <si>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</si>
  <si>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</si>
  <si>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</si>
  <si>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</si>
  <si>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34.20.382</t>
  </si>
  <si>
    <t>Bloco terminal conector até 65A / 600V, faixa de aplicação até 16 mm²</t>
  </si>
  <si>
    <t>Cabo de cobre de 4 mm², isolamento 0,6/1 kV - isolação em PVC 70°C</t>
  </si>
  <si>
    <t>Lâmpada fluorescente compacta "2U", base G-24Q-3 de 26 W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</si>
  <si>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</si>
  <si>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</si>
  <si>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</si>
  <si>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</si>
  <si>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</si>
  <si>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</si>
  <si>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</si>
  <si>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</si>
  <si>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</si>
  <si>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</si>
  <si>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</si>
  <si>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</si>
  <si>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</si>
  <si>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</si>
  <si>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</si>
  <si>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</si>
  <si>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</si>
  <si>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</si>
  <si>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</si>
  <si>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</si>
  <si>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</si>
  <si>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</si>
  <si>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</si>
  <si>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</si>
  <si>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</si>
  <si>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</si>
  <si>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</si>
  <si>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</si>
  <si>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</si>
  <si>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</si>
  <si>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</si>
  <si>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</si>
  <si>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</si>
  <si>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</si>
  <si>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</si>
  <si>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</si>
  <si>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</si>
  <si>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</si>
  <si>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</si>
  <si>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</si>
  <si>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</si>
  <si>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</si>
  <si>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</si>
  <si>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</si>
  <si>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</si>
  <si>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</si>
  <si>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</si>
  <si>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</si>
  <si>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</si>
  <si>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</si>
  <si>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</si>
  <si>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</si>
  <si>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</si>
  <si>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</si>
  <si>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</si>
  <si>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</si>
  <si>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</si>
  <si>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</si>
  <si>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</si>
  <si>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</si>
  <si>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</si>
  <si>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</si>
  <si>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m</t>
  </si>
  <si>
    <t>SINAPI</t>
  </si>
  <si>
    <t>Base</t>
  </si>
  <si>
    <t>Perímetro [m]</t>
  </si>
  <si>
    <t>Secção Transversal [m²]</t>
  </si>
  <si>
    <t>un.mês</t>
  </si>
  <si>
    <t>Muro Ala 1</t>
  </si>
  <si>
    <t>Altura Média [m]</t>
  </si>
  <si>
    <t>Concreto [m³]</t>
  </si>
  <si>
    <t>Taxa Aço [kg/m³]</t>
  </si>
  <si>
    <t>Aço CA-50 [m³]</t>
  </si>
  <si>
    <t>Muro Ala 2</t>
  </si>
  <si>
    <t>Muro Ala 3</t>
  </si>
  <si>
    <t>Muro Ala 4</t>
  </si>
  <si>
    <t>Piso montante</t>
  </si>
  <si>
    <t>Piso Jusante</t>
  </si>
  <si>
    <t>Volume [m²]</t>
  </si>
  <si>
    <t>Tubulação e Alas</t>
  </si>
  <si>
    <t>BGS [m³]</t>
  </si>
  <si>
    <t>DESMOBILIZAÇÃO E 
TRÂMITES BUROCRÁTICOS</t>
  </si>
  <si>
    <t>Piso Montante</t>
  </si>
  <si>
    <t>TRAVESSIA 1: ESCAVAÇÃO</t>
  </si>
  <si>
    <t>TRAVESSIA 1: ESTRUTURAS DE CONCRETO ARMADO</t>
  </si>
  <si>
    <t>TRAVESSIA 1: REATERRO</t>
  </si>
  <si>
    <r>
      <t>Estaca E</t>
    </r>
    <r>
      <rPr>
        <b/>
        <vertAlign val="subscript"/>
        <sz val="11"/>
        <color theme="1"/>
        <rFont val="Calibri"/>
        <family val="2"/>
        <scheme val="minor"/>
      </rPr>
      <t>n</t>
    </r>
    <r>
      <rPr>
        <b/>
        <sz val="11"/>
        <color theme="1"/>
        <rFont val="Calibri"/>
        <family val="2"/>
        <scheme val="minor"/>
      </rPr>
      <t xml:space="preserve"> [m]</t>
    </r>
  </si>
  <si>
    <r>
      <t>Estaca E</t>
    </r>
    <r>
      <rPr>
        <b/>
        <vertAlign val="subscript"/>
        <sz val="11"/>
        <color theme="1"/>
        <rFont val="Calibri"/>
        <family val="2"/>
        <scheme val="minor"/>
      </rPr>
      <t>n+1</t>
    </r>
    <r>
      <rPr>
        <b/>
        <sz val="11"/>
        <color theme="1"/>
        <rFont val="Calibri"/>
        <family val="2"/>
        <scheme val="minor"/>
      </rPr>
      <t xml:space="preserve"> [m]</t>
    </r>
  </si>
  <si>
    <t>103689</t>
  </si>
  <si>
    <t>Comprim. [m]</t>
  </si>
  <si>
    <t>Rachão [m³]</t>
  </si>
  <si>
    <t>Versão 192</t>
  </si>
  <si>
    <t>Nov/23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</si>
  <si>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</si>
  <si>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</si>
  <si>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</si>
  <si>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</si>
  <si>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</si>
  <si>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</si>
  <si>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</si>
  <si>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</si>
  <si>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Porta/portinhola tipo veneziana de abrir em alumínio, sob medida</t>
  </si>
  <si>
    <t>Portinhola tipo veneziana de abrir em alumínio, linha comercial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</si>
  <si>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</si>
  <si>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</si>
  <si>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</si>
  <si>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</si>
  <si>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</si>
  <si>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</si>
  <si>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</si>
  <si>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</si>
  <si>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</si>
  <si>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</si>
  <si>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</si>
  <si>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Suporte para apoio de bicicletas em aço carbono 2", modelo U invertido sem emendas, com acabamento em pintura eletrostática para fixação chumbada/parafusada</t>
  </si>
  <si>
    <t>Caixa de ferro octogonal fundo móvel 4´ x 4´</t>
  </si>
  <si>
    <t>Projetor LED verde retangular, foco orientável, para fixação em parede ou piso, potência 10 W</t>
  </si>
  <si>
    <t>un</t>
  </si>
  <si>
    <t>Bloco diagonal em concreto tipo piso drenante para plantio de grama - espessura de 10 cm</t>
  </si>
  <si>
    <t>Piso em ladrilho hidráulico preto, branco e cinza, assentado com argamassa colante industrializada</t>
  </si>
  <si>
    <t>104494</t>
  </si>
  <si>
    <t>Galeria fechada pré-moldada de concreto armado, secção quadrangular interna de 2,50 x 2,50 m (L x A), mísula de 20 x 20 cm, C = 1,00 m, espessura mínima de 15 cm, TB-45 e fck = 30 MPa - Fornecimeno e assentamento. AF 01/2023</t>
  </si>
  <si>
    <t>Embocadura 01</t>
  </si>
  <si>
    <t>6º ao 8º MÊS</t>
  </si>
  <si>
    <t>Local da Obra: RUA UM, CHÁCARAS SANTA TEREZINHA - SANTA BRANCA - SP</t>
  </si>
  <si>
    <t>Obra: CONSTRUÇÃO DE TRAVESSIAS SOBRE CÓRREGO</t>
  </si>
  <si>
    <t>TRAVESSIA 2: ESCAVAÇÃO</t>
  </si>
  <si>
    <t>TRAVESSIA 2: REATERRO</t>
  </si>
  <si>
    <t>TRAVESSIA 2: ESTRUTURAS DE CONCRETO ARMADO</t>
  </si>
  <si>
    <t>TRAVESSIA 2: FORMA DE FUNDAÇÃO</t>
  </si>
  <si>
    <t>TRAVESSIA 2: BASE BRITA GRADUADA SIMPLES</t>
  </si>
  <si>
    <t>BGS
 [m³]</t>
  </si>
  <si>
    <t>Área
 [m²]</t>
  </si>
  <si>
    <t>TRAVESSIA 1: BASE BRITA GRADUADA SIMPLES</t>
  </si>
  <si>
    <t>TRAVESSIA 2: ENROCAMENTO PEDRA ARRUMADA</t>
  </si>
  <si>
    <t>JUSANTE</t>
  </si>
  <si>
    <t>3.CRONOGRAMA DE EXECUÇÃO (META, ETAPA OU FASE)</t>
  </si>
  <si>
    <t>Meta</t>
  </si>
  <si>
    <t>Etapa</t>
  </si>
  <si>
    <t>Fase</t>
  </si>
  <si>
    <t>Especificação</t>
  </si>
  <si>
    <t>Indicador Físico</t>
  </si>
  <si>
    <t>Unidade</t>
  </si>
  <si>
    <t>Quantidade</t>
  </si>
  <si>
    <t>Duração</t>
  </si>
  <si>
    <t>Início</t>
  </si>
  <si>
    <t>Término</t>
  </si>
  <si>
    <t>Primeira</t>
  </si>
  <si>
    <t>Serviços preliminares</t>
  </si>
  <si>
    <t>1º Mês</t>
  </si>
  <si>
    <t>2º Mês</t>
  </si>
  <si>
    <t>3º Mês</t>
  </si>
  <si>
    <t>4º Mês</t>
  </si>
  <si>
    <t>5º Mês</t>
  </si>
  <si>
    <t>Segunda</t>
  </si>
  <si>
    <t>Ponte da Avenida Benedito José de Souza, Jardim Selma</t>
  </si>
  <si>
    <t>Ponte da Rua Um, Chácaras Santa Terezinha</t>
  </si>
  <si>
    <t>CRONOGRAMA FÍSICO FINANCEIRO DE EXECUÇÃO DOS SERVIÇOS</t>
  </si>
  <si>
    <t>Descrição</t>
  </si>
  <si>
    <t>Ponte Avenida Benedito José de Souza, Jardim Selma</t>
  </si>
  <si>
    <t>Ponte Rua Um, Chácaras Santa Terezinha</t>
  </si>
  <si>
    <t>Porcentagem Aplicada no Mês</t>
  </si>
  <si>
    <t>VALOR TOTAL</t>
  </si>
  <si>
    <t>Obra:              CONSTRUÇÃO DE TRAVESSIAS SOBRE OS CÓRREGOS DO ANGOLA E DO BRÁS FERNANDES, SANTA BRANCA - SP</t>
  </si>
  <si>
    <t>Fornecimento e instalação de placa de obra com chapa galvanizada e estrutura de madeira. AF_03/2022_PS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</si>
  <si>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</si>
  <si>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</si>
  <si>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</si>
  <si>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</si>
  <si>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</si>
  <si>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</si>
  <si>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</si>
  <si>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</si>
  <si>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</si>
  <si>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</si>
  <si>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</si>
  <si>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</si>
  <si>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</si>
  <si>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 xml:space="preserve">RECURSO ESTADUAL </t>
  </si>
  <si>
    <t>Santa Branca, 15 de abril de 2024.</t>
  </si>
  <si>
    <t>TRAVESSIA (PONTE)</t>
  </si>
  <si>
    <t>kg</t>
  </si>
  <si>
    <t>Mobilização</t>
  </si>
  <si>
    <t>RECURSO ESTADUAL</t>
  </si>
  <si>
    <t>E00 a E01</t>
  </si>
  <si>
    <t>E02 a E03</t>
  </si>
  <si>
    <t>E03 a E04</t>
  </si>
  <si>
    <t>E05 a E06</t>
  </si>
  <si>
    <t>E04 a E05</t>
  </si>
  <si>
    <t>Defensa 1</t>
  </si>
  <si>
    <t>Volume [m³]</t>
  </si>
  <si>
    <t>Defensa 2</t>
  </si>
  <si>
    <t>Aduelas 2,50x2,50 m</t>
  </si>
  <si>
    <t>ELEMENTOS EM CONCRETO PRÉ-MOLDADOS</t>
  </si>
  <si>
    <t>1.3</t>
  </si>
  <si>
    <t>PINTURA ACRÍLICA EM ELEMENTOS EM CONCRETO</t>
  </si>
  <si>
    <t>Barreira Simples</t>
  </si>
  <si>
    <t>Laterais Barreira</t>
  </si>
  <si>
    <t>Quantidade [un]</t>
  </si>
  <si>
    <t>Muro Ala</t>
  </si>
  <si>
    <t>Perímetro / Altura [m]</t>
  </si>
  <si>
    <t>Muro Contenção</t>
  </si>
  <si>
    <t>Mureta 1</t>
  </si>
  <si>
    <t>Mureta 2</t>
  </si>
  <si>
    <t>MURETA CONTENÇÃO</t>
  </si>
  <si>
    <t>Forma [m²]</t>
  </si>
  <si>
    <t>FUROS CHUMBADOR</t>
  </si>
  <si>
    <t>2.12</t>
  </si>
  <si>
    <t>2.13</t>
  </si>
  <si>
    <t>Barreira Simples - Laterais</t>
  </si>
  <si>
    <t>RUA PRUDENTE DE MORAES, 93, CENTRO, CEP 12380-000 - SANTA BRANCA - SP</t>
  </si>
  <si>
    <t>OBJETO:</t>
  </si>
  <si>
    <t>OBRA:</t>
  </si>
  <si>
    <t>LOCAL:</t>
  </si>
  <si>
    <t>COORDENADAS:</t>
  </si>
  <si>
    <t>ART:</t>
  </si>
  <si>
    <t>2620240701750 (FISCALIZAÇÃO E ORÇAMENTO)</t>
  </si>
  <si>
    <t>REFERÊNCIA:</t>
  </si>
  <si>
    <t>DBI:</t>
  </si>
  <si>
    <t>PLANILHA ORÇAMENTÁRIA</t>
  </si>
  <si>
    <t>EXECUÇÃO DE CONSTRUÇÃO DE TRAVESSIA SOBRE CÓRREGO</t>
  </si>
  <si>
    <t>LAT: -23,376161º ; LONG: -45,888189º</t>
  </si>
  <si>
    <t>CONSTRUÇÃO DE TRAVESSIA NA RUA UM NO MUNICÍPIO DE SANTA BRANCA-SP.</t>
  </si>
  <si>
    <t>LAT: -23,383211º ; LONG: -45,865523º</t>
  </si>
  <si>
    <t>RUA UM, CHÁCARAS SANTA TEREZINHA, SANTA BRANCA - SP</t>
  </si>
  <si>
    <t>AVENIDA BENEDITO JOSÉ DE SOUZA, JARDIM SELMA, SANTA BRANCA - SP</t>
  </si>
  <si>
    <t>Local da Obra: AVENIDA BENEDITO JOSÉ DE SOUZA, JARDIM SELMA - SANTA BRANCA - SP</t>
  </si>
  <si>
    <t>Mercado</t>
  </si>
  <si>
    <t>Aduela de concreto armado pré-fabricado 2,50 x 2,50 m.</t>
  </si>
  <si>
    <t>2.14</t>
  </si>
  <si>
    <t>26.11.08.01</t>
  </si>
  <si>
    <t>TPU_DER-SP</t>
  </si>
  <si>
    <t>Barreira de segurança para obra de artes especial Conf. PP-DE_C01/293</t>
  </si>
  <si>
    <t>BARREIRA EM CONCRETO PRÉ-MOLDADO</t>
  </si>
  <si>
    <t>1.4</t>
  </si>
  <si>
    <t>2.15</t>
  </si>
  <si>
    <t>BOLETIM CDHU 193 NÃO DESONERADA / TPU DER-SP 12-2023</t>
  </si>
  <si>
    <t>Santa Branca, 16 de maio de 2024.</t>
  </si>
  <si>
    <t>Aduelas</t>
  </si>
  <si>
    <t>B.01.000.010111</t>
  </si>
  <si>
    <t>Carpinteiro</t>
  </si>
  <si>
    <t>B.01.000.010121</t>
  </si>
  <si>
    <t>Ferreiro/armador</t>
  </si>
  <si>
    <t>B.01.000.010122</t>
  </si>
  <si>
    <t>Ajudante de ferreiro</t>
  </si>
  <si>
    <t>B.01.000.010139</t>
  </si>
  <si>
    <t>Pedreiro</t>
  </si>
  <si>
    <t>B.01.000.010146</t>
  </si>
  <si>
    <t>Servente</t>
  </si>
  <si>
    <t>B.01.000.020112</t>
  </si>
  <si>
    <t>Coordenador de projetos</t>
  </si>
  <si>
    <t>B.01.000.020115</t>
  </si>
  <si>
    <t>Engenheiro junior de civil</t>
  </si>
  <si>
    <t>B.01.000.020118</t>
  </si>
  <si>
    <t>Engenheiro senior de civil</t>
  </si>
  <si>
    <t>B.01.000.020121</t>
  </si>
  <si>
    <t>Projetista pleno - nível técnico</t>
  </si>
  <si>
    <t>B.01.000.020122</t>
  </si>
  <si>
    <t>Desenhista pleno/cadista</t>
  </si>
  <si>
    <t>B.02.000.020508</t>
  </si>
  <si>
    <t>Cimento CPII-E-32 (sacos de 50 kg)</t>
  </si>
  <si>
    <t>B.04.000.020503</t>
  </si>
  <si>
    <t>Areia média lavada (a granel caçamba fechada)</t>
  </si>
  <si>
    <t>B.05.000.020518</t>
  </si>
  <si>
    <t>Pedra britada nº médios 1.2.3 e 4 (a granel)</t>
  </si>
  <si>
    <t>B.05.000.020522</t>
  </si>
  <si>
    <t>Pedrisco</t>
  </si>
  <si>
    <t>B.06.000.021525</t>
  </si>
  <si>
    <t>Aço CA-50-A $MD bitolas</t>
  </si>
  <si>
    <t>B.06.000.021538</t>
  </si>
  <si>
    <t>Aço CA-60-B $MD bitolas</t>
  </si>
  <si>
    <t>B.06.000.021560</t>
  </si>
  <si>
    <t>Tela soldada, diversas bitolas</t>
  </si>
  <si>
    <t>C.04.000.020530</t>
  </si>
  <si>
    <t>Concreto usinado fck= 15 MPa, slump 5 ± 1cm</t>
  </si>
  <si>
    <t>C.04.000.020556</t>
  </si>
  <si>
    <t>Concreto usinado bombeado fck= 35 MPa, slump 8 ± 1cm</t>
  </si>
  <si>
    <t>D.02.000.021009</t>
  </si>
  <si>
    <t>Pontalete de cedrinho de 75 mm x 75 mm - 3ª construção</t>
  </si>
  <si>
    <t>D.02.000.021017</t>
  </si>
  <si>
    <t>Sarrafo de cedrinho 2,5 x 10 cm</t>
  </si>
  <si>
    <t>D.02.000.021021</t>
  </si>
  <si>
    <t>Tábua cedrinho 25 mm x 300 mm de 3ª</t>
  </si>
  <si>
    <t>D.03.000.021032</t>
  </si>
  <si>
    <t>Chapa compensada cola PVA resinada de 12mm (2,20 x 1,10)m</t>
  </si>
  <si>
    <t>E.02.000.026760</t>
  </si>
  <si>
    <t>Prego diversas bitolas (referência 18 x 27)</t>
  </si>
  <si>
    <t>E.02.000.027010</t>
  </si>
  <si>
    <t>Arame recozido nº 18 BWG</t>
  </si>
  <si>
    <t>E.05.000.026662</t>
  </si>
  <si>
    <t>Chapa de aço ASTM A-36 de 1/4´</t>
  </si>
  <si>
    <t>E.05.000.026702</t>
  </si>
  <si>
    <t>Insert maciço com furo inferior para ancoragem, carga de trabalho 3.000 kg; ref. TS24 da Trejor ou equivalente</t>
  </si>
  <si>
    <t>E.05.000.026703</t>
  </si>
  <si>
    <t>Içador, carga de trabalho 3.000 kg; ref. TP24 fabricação Trejor ou equivalente</t>
  </si>
  <si>
    <t>E.05.000.026707</t>
  </si>
  <si>
    <t>Posicionador, carga de trabalho 3.000 kg, ref. TP24 fabricação Trejor ou equivalente</t>
  </si>
  <si>
    <t>F.12.000.028008</t>
  </si>
  <si>
    <t>Desmoldante para formas</t>
  </si>
  <si>
    <t>S.01.000.080125</t>
  </si>
  <si>
    <t>Betoneira reversível com carregador, capacidade de 320 litros, acionamento do motor combustão interna (diesel e gasolina) ou motor elétrico Alfa 320</t>
  </si>
  <si>
    <t>S.01.000.080258</t>
  </si>
  <si>
    <t>Caminhão carroceria em madeira, capacidade até 8 toneladas</t>
  </si>
  <si>
    <t>S.01.000.080266</t>
  </si>
  <si>
    <t>S.01.000.080308</t>
  </si>
  <si>
    <t>Caminhão basculante caçamba minério, capacidade de 8,0m³ - COND.D</t>
  </si>
  <si>
    <t>S.01.000.080351</t>
  </si>
  <si>
    <t>Guindauto MUNCK M-640/18 com lança telescópica capacidade 3750 kg</t>
  </si>
  <si>
    <t>S.03.000.080328</t>
  </si>
  <si>
    <t>Guindaste hidráulico autopropelido, com lança telescópica, para espaços limitados, tração 4x4, capacidade acima de 30 ton, potência 97 KW</t>
  </si>
  <si>
    <t>Código</t>
  </si>
  <si>
    <t>Quant.</t>
  </si>
  <si>
    <t>h</t>
  </si>
  <si>
    <t>l</t>
  </si>
  <si>
    <t>Valor Unit.</t>
  </si>
  <si>
    <t>Pá-carregadeira retroescavadeira / carregadeira, capacidade de 0,77 m³ - COND. D</t>
  </si>
  <si>
    <t>Encargos</t>
  </si>
  <si>
    <t>COMPOSIÇÃO ORIGINAL</t>
  </si>
  <si>
    <t>Empresa</t>
  </si>
  <si>
    <t>Aduela de concreto armado pré-moldada, secção 2,50 x 2,50 m³, mísulas 20x20 cm</t>
  </si>
  <si>
    <t>Valor</t>
  </si>
  <si>
    <t>COMPOSIÇÃO DE PREÇO</t>
  </si>
  <si>
    <t>CONSTRUÇÃO DE TRAVESSIAS NO MUNICÍPIO DE SANTA BRANCA-SP.</t>
  </si>
  <si>
    <t>TABELA DE VALORES DO INSUMO ADUELA DE CONCRETO ARMADO PRÉ-MOLDADO</t>
  </si>
  <si>
    <t>Jesus de Mari Artefatos de Cimento LTDA</t>
  </si>
  <si>
    <t>Fermix Soluções em Drenagem</t>
  </si>
  <si>
    <t>2620240701822 (FISCALIZAÇÃO E ORÇAMENTO)</t>
  </si>
  <si>
    <t>Copel Construçoes e Induustria e Comércio LTDA</t>
  </si>
  <si>
    <t>1.5</t>
  </si>
  <si>
    <t>EXECUTADO</t>
  </si>
  <si>
    <t>MOVIMENTAÇÃO DE SOLO</t>
  </si>
  <si>
    <t>INFRAESTRUTURA</t>
  </si>
  <si>
    <t>BDI:</t>
  </si>
  <si>
    <t>72.31.06.01</t>
  </si>
  <si>
    <t>Grupo gerador portátil 7 kVA Cond. A</t>
  </si>
  <si>
    <t>1.6</t>
  </si>
  <si>
    <t>ESTRUTURA</t>
  </si>
  <si>
    <t>Subtotal 1.0</t>
  </si>
  <si>
    <t>Subtotal 2.0</t>
  </si>
  <si>
    <t>Subtotal 3.0</t>
  </si>
  <si>
    <t>Subtotal 4.0</t>
  </si>
  <si>
    <t>Subtotal 5.0</t>
  </si>
  <si>
    <t>ENROCAMENTO À JUSANTE</t>
  </si>
  <si>
    <t>TRAVESSIA 1: ENROCAMENTO EM GABIÃO CAIXA</t>
  </si>
  <si>
    <t>Subtotal 6.0</t>
  </si>
  <si>
    <t>Subtotal 7.0</t>
  </si>
  <si>
    <t>8.0</t>
  </si>
  <si>
    <t>8.1</t>
  </si>
  <si>
    <t>Subtotal 8.0</t>
  </si>
  <si>
    <t>MEDIÇÃO ATUAL</t>
  </si>
  <si>
    <t xml:space="preserve">SINALIZAÇÃO VERTICAL -  PLACAS </t>
  </si>
  <si>
    <t>SINALIZAÇÃO VERTICAL - QUANTITATIVO DE SUPORTES</t>
  </si>
  <si>
    <t>Suporte</t>
  </si>
  <si>
    <t>Finalidade</t>
  </si>
  <si>
    <t>Formato da placa</t>
  </si>
  <si>
    <t>Denominação</t>
  </si>
  <si>
    <t>Comprimento Unitário [m]</t>
  </si>
  <si>
    <t>Peso Unitário [kg/m]</t>
  </si>
  <si>
    <t>Peso [kg]</t>
  </si>
  <si>
    <t>S2</t>
  </si>
  <si>
    <t>Quadrada</t>
  </si>
  <si>
    <t>S1</t>
  </si>
  <si>
    <t>A-22</t>
  </si>
  <si>
    <t>Ponte Estreita</t>
  </si>
  <si>
    <t>PLANILHA ORÇAMENTÁRIA - TRAVESSIA JD. SELMA</t>
  </si>
  <si>
    <t>PLANILHA ORÇAMENTÁRIA - TRAVESSIA CHÁCARAS SANTA TEREZINHA</t>
  </si>
  <si>
    <t>SUBTOTAL</t>
  </si>
  <si>
    <t>TOTAL CORRIGIDO</t>
  </si>
  <si>
    <r>
      <t>FATOR DE EMPOLAMENTO DO BGS (</t>
    </r>
    <r>
      <rPr>
        <b/>
        <sz val="11"/>
        <rFont val="Calibri"/>
        <family val="2"/>
      </rPr>
      <t>γs / γcomp.)</t>
    </r>
  </si>
  <si>
    <t>Infraestrutura</t>
  </si>
  <si>
    <t>Estrutura</t>
  </si>
  <si>
    <t>Enrocamento à jusante</t>
  </si>
  <si>
    <t>Obra:              CONSTRUÇÃO DE TRAVESSIAS SOBRE O CÓRREGO DO BRÁS FERNANDES, SANTA BRANCA - SP</t>
  </si>
  <si>
    <t>Velocidade Máxima Permitida</t>
  </si>
  <si>
    <t>Circular</t>
  </si>
  <si>
    <t>R-19</t>
  </si>
  <si>
    <t>S3</t>
  </si>
  <si>
    <t>S4</t>
  </si>
  <si>
    <t>S5</t>
  </si>
  <si>
    <t>CONSTRUÇÃO DE TRAVESSIA NA AVENIDA BENEDITO JOSÉ DE SOUZA NO MUNICÍPIO DE SANTA BRANCA-SP.</t>
  </si>
  <si>
    <t>MÉDIA</t>
  </si>
  <si>
    <t>Viga Testa 1</t>
  </si>
  <si>
    <t>Viga Testa 2</t>
  </si>
  <si>
    <t>Confecção, montagem e instalação de placa institucional</t>
  </si>
  <si>
    <t>Confecção. Montagem e instalação de placa institucional</t>
  </si>
  <si>
    <t>Escavação e carga de material de 1/2ª categoria</t>
  </si>
  <si>
    <t>Enchimento de vala com pedra britada 1 e 2</t>
  </si>
  <si>
    <t>Transporte de 1ª e 2ª categoria até 5 km</t>
  </si>
  <si>
    <t>.22*0,6</t>
  </si>
  <si>
    <t>Enchimento de vala com pedra marroada</t>
  </si>
  <si>
    <t>Manta Geotextil não tecida, resistência lonmgitudinal 14 kN/m</t>
  </si>
  <si>
    <t>Pilaretes Muretas</t>
  </si>
  <si>
    <t>ELEMENTOS EM CONCRETO ARMADO</t>
  </si>
  <si>
    <t>4.5</t>
  </si>
  <si>
    <t>Concreto fck = 25 MPa</t>
  </si>
  <si>
    <t>Forma plana para concreto armado comum</t>
  </si>
  <si>
    <t>Barra de aço CA-50</t>
  </si>
  <si>
    <t>LAJE DE FUNDO</t>
  </si>
  <si>
    <t>VIGA UNHA</t>
  </si>
  <si>
    <t>VIGA TESTA</t>
  </si>
  <si>
    <t>Subtotal 9.0</t>
  </si>
  <si>
    <t>9.0</t>
  </si>
  <si>
    <t>GUARDA-CORPO</t>
  </si>
  <si>
    <t xml:space="preserve">Suporte galvanizado D=2 1/2' </t>
  </si>
  <si>
    <t>9.1</t>
  </si>
  <si>
    <t>9.2</t>
  </si>
  <si>
    <t>9.3</t>
  </si>
  <si>
    <t>9.4</t>
  </si>
  <si>
    <t>SERVIÇOS COMPLEMENTARTES</t>
  </si>
  <si>
    <t>10.0</t>
  </si>
  <si>
    <t>10.1</t>
  </si>
  <si>
    <t>10.2</t>
  </si>
  <si>
    <t>10.3</t>
  </si>
  <si>
    <t>10.4</t>
  </si>
  <si>
    <t>10.5</t>
  </si>
  <si>
    <t>10.6</t>
  </si>
  <si>
    <t>10.7</t>
  </si>
  <si>
    <t>10.8</t>
  </si>
  <si>
    <t>Aterro de acesso</t>
  </si>
  <si>
    <t>Movimentação de solo</t>
  </si>
  <si>
    <t>Laje de fundo</t>
  </si>
  <si>
    <t>Viga unha</t>
  </si>
  <si>
    <t>Viga testa</t>
  </si>
  <si>
    <t>Guarda-corpo</t>
  </si>
  <si>
    <t>Serviços complementares</t>
  </si>
  <si>
    <t>28.08.01.01</t>
  </si>
  <si>
    <t>24.12.03</t>
  </si>
  <si>
    <t>22.02.01</t>
  </si>
  <si>
    <t>22.03.03</t>
  </si>
  <si>
    <t>m³.km</t>
  </si>
  <si>
    <t>24.12.01.01</t>
  </si>
  <si>
    <t>24.14.01.05</t>
  </si>
  <si>
    <t>25.09.05</t>
  </si>
  <si>
    <t>26.05.01</t>
  </si>
  <si>
    <t>26.06.02</t>
  </si>
  <si>
    <t>37.05.06</t>
  </si>
  <si>
    <t>24.01.01</t>
  </si>
  <si>
    <t>BOLETIM TPU DER-SP 03-2024</t>
  </si>
  <si>
    <t>BOLETIM CDHU Não Desonerado 193</t>
  </si>
  <si>
    <t>TRAVESSIA 2: FUNDAÇÃO EM PEDRA MARROADA</t>
  </si>
  <si>
    <t>Manta Geotextil não tecida, resistência longitudinal 14 kN/m</t>
  </si>
  <si>
    <t>Defensa 3</t>
  </si>
  <si>
    <t>Defensa 4</t>
  </si>
  <si>
    <t>TRAVESSIA 1: FUNDAÇÃO EM PEDRA MARROADA</t>
  </si>
  <si>
    <t>ADUELAS EM CONCRETO PRÉ-MOLDADO</t>
  </si>
  <si>
    <t>ELEMENTOS EM CONCRETO PRÉ-MOLDADO</t>
  </si>
  <si>
    <t>Data da Elaboração: 21/05/2024</t>
  </si>
  <si>
    <t>Objeto: Construção de uma travessia (ponte) de concreto armado sobre o Córrego do Angola, na Avenida Benedito José de Souza, Jardim Selma, no Município de Santa Branca.</t>
  </si>
  <si>
    <t>Objeto: Construção de uma travessia (ponte) sobre o córrego da bacia do Taboão, na Rua Um, Chácaras Santa Terezinha, no Município de Santa Branca.</t>
  </si>
  <si>
    <t>Composição</t>
  </si>
  <si>
    <t>4.6</t>
  </si>
  <si>
    <t>Insumo</t>
  </si>
  <si>
    <t>72.33.02.04</t>
  </si>
  <si>
    <t>Guindaste Hidráulico Lança Telescópica. S/PN 27,2 t, Cond. D</t>
  </si>
  <si>
    <t>10.9</t>
  </si>
  <si>
    <t>VIGAS TESTA</t>
  </si>
  <si>
    <t>Santa Branca, 29 de maio de 2024.</t>
  </si>
  <si>
    <t>Santa Branca,  29 de maio de 2024.</t>
  </si>
  <si>
    <t>Versão 197</t>
  </si>
  <si>
    <t>FEV/25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</si>
  <si>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</si>
  <si>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</si>
  <si>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</si>
  <si>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</si>
  <si>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Telhamento em chapa de aço pré-pintada com epóxi e poliéster, tipo sanduíche, espessura de 0,50 mm, com poliisocianurato (PIR)</t>
  </si>
  <si>
    <t>Forro em placa de gesso liso, espessura de 12,5mm, fixo</t>
  </si>
  <si>
    <t>23.20.560</t>
  </si>
  <si>
    <t>Folha de madeira sarrafeada, revestida nas 2 faces com laminado melamínico</t>
  </si>
  <si>
    <t>Corrimão, bate-maca ou protetor de parede em PVC, com amortecimento à impacto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</si>
  <si>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</si>
  <si>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</si>
  <si>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</si>
  <si>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</si>
  <si>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</si>
  <si>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</si>
  <si>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</si>
  <si>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</si>
  <si>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</si>
  <si>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série universal, em caixa moldada, térmico e magnético fixos, bipolar 415 V, corrente de 60 A até 100 A</t>
  </si>
  <si>
    <t>Disjuntor série universal, em caixa moldada, térmico e magnético fixos, bipolar 380/600 V, corrente de 125 A</t>
  </si>
  <si>
    <t>Disjuntor série universal em caixa moldada, térmico fixo e magnético ajustável, tripolar 600 V,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</si>
  <si>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</si>
  <si>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</si>
  <si>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</si>
  <si>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</si>
  <si>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</si>
  <si>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</si>
  <si>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</si>
  <si>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</si>
  <si>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39.11.092</t>
  </si>
  <si>
    <t>Cabo telefônico CCI, com 1 par de 0,50 mm, para ligação de aparelhos telefônicos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</si>
  <si>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</si>
  <si>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</si>
  <si>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</si>
  <si>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</si>
  <si>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</si>
  <si>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</si>
  <si>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</si>
  <si>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</si>
  <si>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</si>
  <si>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</si>
  <si>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</si>
  <si>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Entrada completa de gás GLP domiciliar com 2 botijões de 13 kg</t>
  </si>
  <si>
    <t>49.06.194</t>
  </si>
  <si>
    <t>Grelha em aço inoxidável com fecho rotativo, DN= 100mm</t>
  </si>
  <si>
    <t>49.06.196</t>
  </si>
  <si>
    <t>Grelha em aço inoxidável com fecho rotativo, DN= 150mm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</si>
  <si>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</si>
  <si>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</si>
  <si>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</si>
  <si>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</si>
  <si>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Sensor de temperatura ambiente PT100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</si>
  <si>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</si>
  <si>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</si>
  <si>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</si>
  <si>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Central PABX híbrida de telefonia para 8 linhas tronco e 128 ramais analógico e digital, com recursos PBX Networking</t>
  </si>
  <si>
    <t>69.08.012</t>
  </si>
  <si>
    <t>Distribuidor interno óptico 1U de até 24 fibras - completo</t>
  </si>
  <si>
    <t>Bloco de distribuição com protetor de surtos, para 10 pares</t>
  </si>
  <si>
    <t>CJDIA</t>
  </si>
  <si>
    <t>BOLETIM CDHU 197 NÃO DESONERADA</t>
  </si>
  <si>
    <t>Tabela de Preços Unitários TPU DER-SP 10-2024</t>
  </si>
  <si>
    <t>Santa Branca, 09 de maio de 2025.</t>
  </si>
  <si>
    <t xml:space="preserve">FK Comércio </t>
  </si>
  <si>
    <t>Fermix Soluções em, Drenagem</t>
  </si>
  <si>
    <t>3JD Representação Comercial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</si>
</sst>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0.000"/>
    <numFmt numFmtId="167" formatCode="0.0000"/>
    <numFmt numFmtId="168" formatCode="_-&quot;R$&quot;\ * #,##0.00_-;\-&quot;R$&quot;\ * #,##0.00_-;_-&quot;R$&quot;\ * &quot;-&quot;????_-;_-@_-"/>
    <numFmt numFmtId="169" formatCode="#,##0.00_ ;\-#,##0.00\ 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MS Sans Serif"/>
      <family val="2"/>
    </font>
    <font>
      <sz val="9"/>
      <color indexed="8"/>
      <name val="MS Sans Serif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name val="Arial"/>
      <family val="2"/>
    </font>
    <font>
      <b/>
      <sz val="9.85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indexed="8"/>
      <name val="MS Sans Serif"/>
      <family val="2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0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b/>
      <i/>
      <sz val="8"/>
      <name val="Arial"/>
      <family val="2"/>
    </font>
    <font>
      <sz val="8.5"/>
      <name val="Calibri"/>
      <family val="2"/>
    </font>
    <font>
      <b/>
      <sz val="12"/>
      <color theme="0"/>
      <name val="Arial"/>
      <family val="2"/>
    </font>
    <font>
      <b/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0"/>
      <color theme="0"/>
      <name val="Arial"/>
      <family val="2"/>
    </font>
    <font>
      <b/>
      <sz val="16"/>
      <color theme="0"/>
      <name val="Calibri"/>
      <family val="2"/>
      <scheme val="minor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D8D8D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1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8" fillId="0" borderId="0">
      <alignment vertical="top"/>
    </xf>
    <xf numFmtId="164" fontId="8" fillId="0" borderId="0" applyFont="0" applyFill="0" applyBorder="0" applyAlignment="0" applyProtection="0">
      <alignment vertical="top"/>
    </xf>
    <xf numFmtId="164" fontId="13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2" fillId="0" borderId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" fillId="0" borderId="0"/>
    <xf numFmtId="0" fontId="2" fillId="23" borderId="4" applyNumberFormat="0" applyFont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42" fillId="0" borderId="0" applyFont="0" applyFill="0" applyBorder="0" applyAlignment="0" applyProtection="0"/>
    <xf numFmtId="44" fontId="101" fillId="0" borderId="0" applyFont="0" applyFill="0" applyBorder="0" applyAlignment="0" applyProtection="0"/>
  </cellStyleXfs>
  <cellXfs count="652">
    <xf numFmtId="0" fontId="0" fillId="0" borderId="0" xfId="0"/>
    <xf numFmtId="0" fontId="6" fillId="0" borderId="0" xfId="35"/>
    <xf numFmtId="0" fontId="6" fillId="0" borderId="0" xfId="35" applyAlignment="1">
      <alignment vertical="center"/>
    </xf>
    <xf numFmtId="0" fontId="5" fillId="0" borderId="0" xfId="35" applyFont="1"/>
    <xf numFmtId="49" fontId="6" fillId="0" borderId="0" xfId="35" applyNumberFormat="1" applyAlignment="1">
      <alignment horizontal="center"/>
    </xf>
    <xf numFmtId="4" fontId="6" fillId="0" borderId="0" xfId="35" applyNumberFormat="1"/>
    <xf numFmtId="0" fontId="6" fillId="0" borderId="0" xfId="35" applyAlignment="1">
      <alignment horizontal="left" wrapText="1"/>
    </xf>
    <xf numFmtId="4" fontId="6" fillId="0" borderId="0" xfId="52" applyNumberFormat="1" applyFont="1" applyAlignment="1">
      <alignment horizontal="right" vertical="center"/>
    </xf>
    <xf numFmtId="0" fontId="41" fillId="0" borderId="0" xfId="0" applyFont="1" applyAlignment="1">
      <alignment vertical="center" wrapText="1" readingOrder="1"/>
    </xf>
    <xf numFmtId="0" fontId="42" fillId="0" borderId="0" xfId="0" applyFont="1" applyAlignment="1">
      <alignment vertical="center" wrapText="1" readingOrder="1"/>
    </xf>
    <xf numFmtId="0" fontId="6" fillId="0" borderId="0" xfId="35" applyAlignment="1">
      <alignment horizontal="center" vertical="center"/>
    </xf>
    <xf numFmtId="0" fontId="34" fillId="0" borderId="0" xfId="0" applyFont="1"/>
    <xf numFmtId="4" fontId="6" fillId="0" borderId="0" xfId="35" applyNumberFormat="1" applyAlignment="1">
      <alignment horizontal="center"/>
    </xf>
    <xf numFmtId="4" fontId="3" fillId="0" borderId="0" xfId="35" applyNumberFormat="1" applyFont="1" applyAlignment="1">
      <alignment horizontal="right" vertical="center"/>
    </xf>
    <xf numFmtId="49" fontId="10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4" fillId="0" borderId="0" xfId="0" applyFont="1" applyAlignment="1">
      <alignment horizontal="center" wrapText="1"/>
    </xf>
    <xf numFmtId="4" fontId="0" fillId="0" borderId="13" xfId="0" applyNumberFormat="1" applyBorder="1"/>
    <xf numFmtId="0" fontId="57" fillId="0" borderId="0" xfId="0" applyFont="1"/>
    <xf numFmtId="4" fontId="0" fillId="0" borderId="0" xfId="0" applyNumberFormat="1"/>
    <xf numFmtId="4" fontId="10" fillId="0" borderId="0" xfId="0" applyNumberFormat="1" applyFont="1" applyAlignment="1">
      <alignment vertical="center"/>
    </xf>
    <xf numFmtId="4" fontId="58" fillId="0" borderId="0" xfId="0" applyNumberFormat="1" applyFont="1" applyAlignment="1">
      <alignment horizontal="center" vertical="center" wrapText="1"/>
    </xf>
    <xf numFmtId="0" fontId="5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53" fillId="0" borderId="0" xfId="0" applyNumberFormat="1" applyFont="1" applyAlignment="1">
      <alignment vertical="center"/>
    </xf>
    <xf numFmtId="10" fontId="60" fillId="0" borderId="0" xfId="0" applyNumberFormat="1" applyFont="1" applyAlignment="1">
      <alignment horizontal="center" vertical="center" wrapText="1"/>
    </xf>
    <xf numFmtId="4" fontId="10" fillId="0" borderId="0" xfId="0" applyNumberFormat="1" applyFont="1"/>
    <xf numFmtId="0" fontId="10" fillId="0" borderId="0" xfId="0" applyFont="1"/>
    <xf numFmtId="4" fontId="10" fillId="0" borderId="34" xfId="0" applyNumberFormat="1" applyFont="1" applyBorder="1"/>
    <xf numFmtId="4" fontId="2" fillId="0" borderId="34" xfId="0" applyNumberFormat="1" applyFont="1" applyBorder="1"/>
    <xf numFmtId="4" fontId="56" fillId="0" borderId="34" xfId="0" applyNumberFormat="1" applyFont="1" applyBorder="1" applyAlignment="1">
      <alignment vertical="center"/>
    </xf>
    <xf numFmtId="0" fontId="10" fillId="0" borderId="0" xfId="0" applyFont="1" applyAlignment="1">
      <alignment horizontal="right"/>
    </xf>
    <xf numFmtId="0" fontId="2" fillId="0" borderId="0" xfId="0" applyFont="1"/>
    <xf numFmtId="4" fontId="2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10" fillId="25" borderId="13" xfId="0" applyNumberFormat="1" applyFont="1" applyFill="1" applyBorder="1" applyAlignment="1" applyProtection="1">
      <alignment horizontal="center"/>
      <protection locked="0"/>
    </xf>
    <xf numFmtId="4" fontId="62" fillId="24" borderId="13" xfId="37" applyNumberFormat="1" applyFont="1" applyFill="1" applyBorder="1" applyAlignment="1">
      <alignment horizontal="right" vertical="center"/>
    </xf>
    <xf numFmtId="0" fontId="62" fillId="0" borderId="25" xfId="37" applyFont="1" applyBorder="1" applyAlignment="1">
      <alignment horizontal="center" vertical="center"/>
    </xf>
    <xf numFmtId="49" fontId="62" fillId="24" borderId="13" xfId="37" applyNumberFormat="1" applyFont="1" applyFill="1" applyBorder="1" applyAlignment="1">
      <alignment horizontal="center"/>
    </xf>
    <xf numFmtId="0" fontId="62" fillId="0" borderId="13" xfId="37" applyFont="1" applyBorder="1" applyAlignment="1">
      <alignment horizontal="left" vertical="center" wrapText="1"/>
    </xf>
    <xf numFmtId="0" fontId="62" fillId="0" borderId="13" xfId="37" applyFont="1" applyBorder="1" applyAlignment="1">
      <alignment horizontal="center" vertical="center" wrapText="1"/>
    </xf>
    <xf numFmtId="49" fontId="62" fillId="0" borderId="13" xfId="37" applyNumberFormat="1" applyFont="1" applyBorder="1" applyAlignment="1">
      <alignment horizontal="center" vertical="center"/>
    </xf>
    <xf numFmtId="44" fontId="64" fillId="0" borderId="13" xfId="52" applyNumberFormat="1" applyFont="1" applyBorder="1" applyAlignment="1">
      <alignment horizontal="right" vertical="center" wrapText="1"/>
    </xf>
    <xf numFmtId="44" fontId="62" fillId="0" borderId="16" xfId="52" applyNumberFormat="1" applyFont="1" applyBorder="1" applyAlignment="1">
      <alignment horizontal="right" vertical="center" wrapText="1"/>
    </xf>
    <xf numFmtId="44" fontId="62" fillId="0" borderId="18" xfId="52" applyNumberFormat="1" applyFont="1" applyBorder="1" applyAlignment="1">
      <alignment horizontal="right" vertical="center"/>
    </xf>
    <xf numFmtId="4" fontId="62" fillId="0" borderId="13" xfId="0" applyNumberFormat="1" applyFont="1" applyBorder="1" applyAlignment="1">
      <alignment horizontal="right" vertical="center"/>
    </xf>
    <xf numFmtId="0" fontId="64" fillId="0" borderId="50" xfId="35" applyFont="1" applyBorder="1" applyAlignment="1">
      <alignment horizontal="center" vertical="center"/>
    </xf>
    <xf numFmtId="0" fontId="72" fillId="26" borderId="0" xfId="0" applyFont="1" applyFill="1" applyAlignment="1">
      <alignment vertical="center"/>
    </xf>
    <xf numFmtId="0" fontId="42" fillId="0" borderId="0" xfId="60" applyAlignment="1">
      <alignment vertical="center" wrapText="1"/>
    </xf>
    <xf numFmtId="0" fontId="33" fillId="0" borderId="0" xfId="60" applyFont="1" applyAlignment="1">
      <alignment horizontal="center" vertical="center"/>
    </xf>
    <xf numFmtId="0" fontId="73" fillId="26" borderId="0" xfId="0" applyFont="1" applyFill="1" applyAlignment="1">
      <alignment horizontal="right" vertical="center"/>
    </xf>
    <xf numFmtId="0" fontId="74" fillId="0" borderId="0" xfId="60" applyFont="1" applyAlignment="1">
      <alignment horizontal="right" vertical="center"/>
    </xf>
    <xf numFmtId="0" fontId="3" fillId="0" borderId="0" xfId="35" applyFont="1"/>
    <xf numFmtId="49" fontId="62" fillId="24" borderId="13" xfId="37" applyNumberFormat="1" applyFont="1" applyFill="1" applyBorder="1" applyAlignment="1">
      <alignment horizontal="center" vertical="center"/>
    </xf>
    <xf numFmtId="0" fontId="44" fillId="0" borderId="0" xfId="0" applyFont="1"/>
    <xf numFmtId="0" fontId="0" fillId="29" borderId="55" xfId="0" applyFill="1" applyBorder="1" applyAlignment="1">
      <alignment horizontal="left" wrapText="1"/>
    </xf>
    <xf numFmtId="0" fontId="0" fillId="29" borderId="55" xfId="0" applyFill="1" applyBorder="1" applyAlignment="1">
      <alignment horizontal="left" vertical="center" wrapText="1"/>
    </xf>
    <xf numFmtId="1" fontId="78" fillId="29" borderId="55" xfId="0" applyNumberFormat="1" applyFont="1" applyFill="1" applyBorder="1" applyAlignment="1">
      <alignment horizontal="left" vertical="top" shrinkToFit="1"/>
    </xf>
    <xf numFmtId="2" fontId="78" fillId="29" borderId="55" xfId="0" applyNumberFormat="1" applyFont="1" applyFill="1" applyBorder="1" applyAlignment="1">
      <alignment horizontal="left" vertical="top" shrinkToFit="1"/>
    </xf>
    <xf numFmtId="0" fontId="0" fillId="29" borderId="55" xfId="0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44" fontId="6" fillId="0" borderId="0" xfId="35" applyNumberFormat="1"/>
    <xf numFmtId="0" fontId="0" fillId="0" borderId="0" xfId="0" applyAlignment="1">
      <alignment horizontal="center"/>
    </xf>
    <xf numFmtId="4" fontId="49" fillId="0" borderId="13" xfId="0" applyNumberFormat="1" applyFont="1" applyBorder="1"/>
    <xf numFmtId="4" fontId="49" fillId="25" borderId="13" xfId="0" applyNumberFormat="1" applyFont="1" applyFill="1" applyBorder="1" applyProtection="1">
      <protection locked="0"/>
    </xf>
    <xf numFmtId="0" fontId="49" fillId="0" borderId="0" xfId="0" applyFont="1"/>
    <xf numFmtId="10" fontId="48" fillId="25" borderId="13" xfId="0" applyNumberFormat="1" applyFont="1" applyFill="1" applyBorder="1" applyAlignment="1" applyProtection="1">
      <alignment horizontal="center"/>
      <protection locked="0"/>
    </xf>
    <xf numFmtId="0" fontId="49" fillId="0" borderId="0" xfId="0" applyFont="1" applyAlignment="1">
      <alignment horizontal="right" vertical="center"/>
    </xf>
    <xf numFmtId="0" fontId="80" fillId="0" borderId="55" xfId="0" applyFont="1" applyBorder="1" applyAlignment="1">
      <alignment horizontal="left" vertical="top" wrapText="1"/>
    </xf>
    <xf numFmtId="0" fontId="80" fillId="0" borderId="55" xfId="0" applyFont="1" applyBorder="1" applyAlignment="1">
      <alignment horizontal="center" vertical="top" wrapText="1"/>
    </xf>
    <xf numFmtId="0" fontId="80" fillId="0" borderId="55" xfId="0" applyFont="1" applyBorder="1" applyAlignment="1">
      <alignment horizontal="left" vertical="top" wrapText="1" indent="1"/>
    </xf>
    <xf numFmtId="0" fontId="80" fillId="0" borderId="55" xfId="0" applyFont="1" applyBorder="1" applyAlignment="1">
      <alignment horizontal="right" vertical="top" wrapText="1"/>
    </xf>
    <xf numFmtId="0" fontId="81" fillId="29" borderId="55" xfId="0" applyFont="1" applyFill="1" applyBorder="1" applyAlignment="1">
      <alignment horizontal="left" vertical="top" wrapText="1"/>
    </xf>
    <xf numFmtId="0" fontId="81" fillId="0" borderId="55" xfId="0" applyFont="1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81" fillId="0" borderId="55" xfId="0" applyFont="1" applyBorder="1" applyAlignment="1">
      <alignment horizontal="center" vertical="top" wrapText="1"/>
    </xf>
    <xf numFmtId="0" fontId="0" fillId="0" borderId="55" xfId="0" applyBorder="1" applyAlignment="1">
      <alignment horizontal="left" vertical="center" wrapText="1"/>
    </xf>
    <xf numFmtId="0" fontId="81" fillId="0" borderId="55" xfId="0" applyFont="1" applyBorder="1" applyAlignment="1">
      <alignment horizontal="right" vertical="top" wrapText="1"/>
    </xf>
    <xf numFmtId="0" fontId="81" fillId="0" borderId="55" xfId="0" applyFont="1" applyBorder="1" applyAlignment="1">
      <alignment horizontal="left" vertical="center" wrapText="1"/>
    </xf>
    <xf numFmtId="0" fontId="81" fillId="0" borderId="55" xfId="0" applyFont="1" applyBorder="1" applyAlignment="1">
      <alignment horizontal="center" vertical="center" wrapText="1"/>
    </xf>
    <xf numFmtId="0" fontId="81" fillId="0" borderId="55" xfId="0" applyFont="1" applyBorder="1" applyAlignment="1">
      <alignment horizontal="right" vertical="center" wrapText="1"/>
    </xf>
    <xf numFmtId="0" fontId="0" fillId="0" borderId="55" xfId="0" applyBorder="1" applyAlignment="1">
      <alignment horizontal="left" wrapText="1"/>
    </xf>
    <xf numFmtId="0" fontId="81" fillId="0" borderId="55" xfId="0" applyFont="1" applyBorder="1" applyAlignment="1">
      <alignment horizontal="right" vertical="top" wrapText="1" indent="2"/>
    </xf>
    <xf numFmtId="0" fontId="81" fillId="0" borderId="55" xfId="0" applyFont="1" applyBorder="1" applyAlignment="1">
      <alignment horizontal="right" vertical="center" wrapText="1" indent="2"/>
    </xf>
    <xf numFmtId="0" fontId="81" fillId="0" borderId="55" xfId="0" applyFont="1" applyBorder="1" applyAlignment="1">
      <alignment horizontal="left" vertical="top" wrapText="1" indent="2"/>
    </xf>
    <xf numFmtId="0" fontId="81" fillId="0" borderId="55" xfId="0" applyFont="1" applyBorder="1" applyAlignment="1">
      <alignment horizontal="left" vertical="top" wrapText="1" indent="1"/>
    </xf>
    <xf numFmtId="0" fontId="81" fillId="0" borderId="55" xfId="0" applyFont="1" applyBorder="1" applyAlignment="1">
      <alignment horizontal="right" vertical="top" wrapText="1" indent="1"/>
    </xf>
    <xf numFmtId="0" fontId="81" fillId="0" borderId="55" xfId="0" applyFont="1" applyBorder="1" applyAlignment="1">
      <alignment horizontal="left" vertical="center" wrapText="1" indent="2"/>
    </xf>
    <xf numFmtId="49" fontId="68" fillId="31" borderId="49" xfId="35" applyNumberFormat="1" applyFont="1" applyFill="1" applyBorder="1" applyAlignment="1">
      <alignment horizontal="center" vertical="top"/>
    </xf>
    <xf numFmtId="49" fontId="68" fillId="31" borderId="32" xfId="35" applyNumberFormat="1" applyFont="1" applyFill="1" applyBorder="1" applyAlignment="1">
      <alignment horizontal="center" vertical="top"/>
    </xf>
    <xf numFmtId="49" fontId="68" fillId="31" borderId="11" xfId="35" applyNumberFormat="1" applyFont="1" applyFill="1" applyBorder="1" applyAlignment="1">
      <alignment horizontal="center" vertical="top"/>
    </xf>
    <xf numFmtId="0" fontId="68" fillId="31" borderId="11" xfId="35" applyFont="1" applyFill="1" applyBorder="1" applyAlignment="1">
      <alignment horizontal="center" vertical="top" wrapText="1"/>
    </xf>
    <xf numFmtId="0" fontId="68" fillId="31" borderId="11" xfId="35" applyFont="1" applyFill="1" applyBorder="1" applyAlignment="1">
      <alignment horizontal="center" vertical="top"/>
    </xf>
    <xf numFmtId="4" fontId="68" fillId="31" borderId="11" xfId="52" applyNumberFormat="1" applyFont="1" applyFill="1" applyBorder="1" applyAlignment="1">
      <alignment horizontal="center" vertical="top"/>
    </xf>
    <xf numFmtId="4" fontId="68" fillId="31" borderId="11" xfId="52" applyNumberFormat="1" applyFont="1" applyFill="1" applyBorder="1" applyAlignment="1">
      <alignment horizontal="center" vertical="top" wrapText="1"/>
    </xf>
    <xf numFmtId="4" fontId="68" fillId="31" borderId="19" xfId="52" applyNumberFormat="1" applyFont="1" applyFill="1" applyBorder="1" applyAlignment="1">
      <alignment horizontal="center" vertical="top" wrapText="1"/>
    </xf>
    <xf numFmtId="4" fontId="68" fillId="31" borderId="12" xfId="52" applyNumberFormat="1" applyFont="1" applyFill="1" applyBorder="1" applyAlignment="1">
      <alignment horizontal="center" vertical="top"/>
    </xf>
    <xf numFmtId="0" fontId="68" fillId="31" borderId="18" xfId="37" applyFont="1" applyFill="1" applyBorder="1" applyAlignment="1">
      <alignment horizontal="center" vertical="center" wrapText="1"/>
    </xf>
    <xf numFmtId="0" fontId="68" fillId="31" borderId="26" xfId="37" applyFont="1" applyFill="1" applyBorder="1" applyAlignment="1">
      <alignment horizontal="left" wrapText="1"/>
    </xf>
    <xf numFmtId="44" fontId="68" fillId="31" borderId="23" xfId="52" applyNumberFormat="1" applyFont="1" applyFill="1" applyBorder="1" applyAlignment="1">
      <alignment horizontal="center"/>
    </xf>
    <xf numFmtId="4" fontId="65" fillId="33" borderId="13" xfId="37" applyNumberFormat="1" applyFont="1" applyFill="1" applyBorder="1" applyAlignment="1">
      <alignment horizontal="center"/>
    </xf>
    <xf numFmtId="49" fontId="65" fillId="36" borderId="50" xfId="37" applyNumberFormat="1" applyFont="1" applyFill="1" applyBorder="1" applyAlignment="1">
      <alignment horizontal="center" vertical="center"/>
    </xf>
    <xf numFmtId="0" fontId="65" fillId="36" borderId="25" xfId="37" applyFont="1" applyFill="1" applyBorder="1" applyAlignment="1">
      <alignment horizontal="center"/>
    </xf>
    <xf numFmtId="49" fontId="65" fillId="36" borderId="13" xfId="37" applyNumberFormat="1" applyFont="1" applyFill="1" applyBorder="1" applyAlignment="1">
      <alignment horizontal="center"/>
    </xf>
    <xf numFmtId="0" fontId="65" fillId="36" borderId="13" xfId="37" applyFont="1" applyFill="1" applyBorder="1" applyAlignment="1">
      <alignment wrapText="1"/>
    </xf>
    <xf numFmtId="0" fontId="65" fillId="36" borderId="13" xfId="37" applyFont="1" applyFill="1" applyBorder="1" applyAlignment="1">
      <alignment horizontal="center"/>
    </xf>
    <xf numFmtId="4" fontId="65" fillId="36" borderId="13" xfId="37" applyNumberFormat="1" applyFont="1" applyFill="1" applyBorder="1" applyAlignment="1">
      <alignment horizontal="center"/>
    </xf>
    <xf numFmtId="44" fontId="64" fillId="36" borderId="13" xfId="52" applyNumberFormat="1" applyFont="1" applyFill="1" applyBorder="1" applyAlignment="1">
      <alignment horizontal="right" vertical="center"/>
    </xf>
    <xf numFmtId="44" fontId="64" fillId="36" borderId="16" xfId="52" applyNumberFormat="1" applyFont="1" applyFill="1" applyBorder="1" applyAlignment="1">
      <alignment horizontal="right" vertical="center"/>
    </xf>
    <xf numFmtId="44" fontId="65" fillId="36" borderId="18" xfId="52" applyNumberFormat="1" applyFont="1" applyFill="1" applyBorder="1" applyAlignment="1">
      <alignment horizontal="right" vertical="center"/>
    </xf>
    <xf numFmtId="10" fontId="67" fillId="36" borderId="22" xfId="0" applyNumberFormat="1" applyFont="1" applyFill="1" applyBorder="1" applyAlignment="1">
      <alignment horizontal="center" vertical="center"/>
    </xf>
    <xf numFmtId="49" fontId="63" fillId="36" borderId="50" xfId="37" applyNumberFormat="1" applyFont="1" applyFill="1" applyBorder="1" applyAlignment="1">
      <alignment horizontal="center" vertical="center"/>
    </xf>
    <xf numFmtId="0" fontId="62" fillId="36" borderId="25" xfId="37" applyFont="1" applyFill="1" applyBorder="1" applyAlignment="1">
      <alignment horizontal="center" vertical="center"/>
    </xf>
    <xf numFmtId="49" fontId="63" fillId="36" borderId="13" xfId="37" applyNumberFormat="1" applyFont="1" applyFill="1" applyBorder="1" applyAlignment="1">
      <alignment horizontal="center"/>
    </xf>
    <xf numFmtId="0" fontId="63" fillId="36" borderId="13" xfId="37" applyFont="1" applyFill="1" applyBorder="1" applyAlignment="1">
      <alignment wrapText="1"/>
    </xf>
    <xf numFmtId="0" fontId="63" fillId="36" borderId="13" xfId="37" applyFont="1" applyFill="1" applyBorder="1" applyAlignment="1">
      <alignment horizontal="center"/>
    </xf>
    <xf numFmtId="44" fontId="62" fillId="36" borderId="13" xfId="52" applyNumberFormat="1" applyFont="1" applyFill="1" applyBorder="1" applyAlignment="1">
      <alignment horizontal="right" vertical="center"/>
    </xf>
    <xf numFmtId="44" fontId="62" fillId="36" borderId="16" xfId="52" applyNumberFormat="1" applyFont="1" applyFill="1" applyBorder="1" applyAlignment="1">
      <alignment horizontal="right" vertical="center" wrapText="1"/>
    </xf>
    <xf numFmtId="44" fontId="63" fillId="36" borderId="18" xfId="52" applyNumberFormat="1" applyFont="1" applyFill="1" applyBorder="1" applyAlignment="1">
      <alignment horizontal="right" vertical="center"/>
    </xf>
    <xf numFmtId="44" fontId="62" fillId="36" borderId="16" xfId="52" applyNumberFormat="1" applyFont="1" applyFill="1" applyBorder="1" applyAlignment="1">
      <alignment horizontal="right" vertical="center"/>
    </xf>
    <xf numFmtId="0" fontId="48" fillId="36" borderId="13" xfId="0" applyFont="1" applyFill="1" applyBorder="1"/>
    <xf numFmtId="0" fontId="48" fillId="36" borderId="13" xfId="0" applyFont="1" applyFill="1" applyBorder="1" applyAlignment="1">
      <alignment horizontal="center"/>
    </xf>
    <xf numFmtId="0" fontId="49" fillId="36" borderId="13" xfId="0" applyFont="1" applyFill="1" applyBorder="1"/>
    <xf numFmtId="4" fontId="49" fillId="36" borderId="13" xfId="0" applyNumberFormat="1" applyFont="1" applyFill="1" applyBorder="1"/>
    <xf numFmtId="4" fontId="48" fillId="36" borderId="13" xfId="0" applyNumberFormat="1" applyFont="1" applyFill="1" applyBorder="1" applyAlignment="1">
      <alignment horizontal="center"/>
    </xf>
    <xf numFmtId="4" fontId="48" fillId="36" borderId="33" xfId="0" applyNumberFormat="1" applyFont="1" applyFill="1" applyBorder="1" applyAlignment="1">
      <alignment horizontal="right"/>
    </xf>
    <xf numFmtId="0" fontId="48" fillId="36" borderId="16" xfId="0" applyFont="1" applyFill="1" applyBorder="1" applyAlignment="1">
      <alignment horizontal="right"/>
    </xf>
    <xf numFmtId="4" fontId="48" fillId="36" borderId="23" xfId="0" applyNumberFormat="1" applyFont="1" applyFill="1" applyBorder="1"/>
    <xf numFmtId="4" fontId="56" fillId="36" borderId="23" xfId="0" applyNumberFormat="1" applyFont="1" applyFill="1" applyBorder="1" applyAlignment="1">
      <alignment horizontal="center" vertical="center"/>
    </xf>
    <xf numFmtId="4" fontId="56" fillId="36" borderId="23" xfId="0" applyNumberFormat="1" applyFont="1" applyFill="1" applyBorder="1" applyAlignment="1">
      <alignment horizontal="center" vertical="center" wrapText="1"/>
    </xf>
    <xf numFmtId="0" fontId="48" fillId="35" borderId="16" xfId="0" applyFont="1" applyFill="1" applyBorder="1" applyAlignment="1">
      <alignment horizontal="center" vertical="center"/>
    </xf>
    <xf numFmtId="4" fontId="48" fillId="35" borderId="13" xfId="0" applyNumberFormat="1" applyFont="1" applyFill="1" applyBorder="1" applyAlignment="1">
      <alignment horizontal="center" vertical="center" wrapText="1"/>
    </xf>
    <xf numFmtId="4" fontId="10" fillId="35" borderId="24" xfId="0" applyNumberFormat="1" applyFont="1" applyFill="1" applyBorder="1" applyAlignment="1">
      <alignment vertical="center"/>
    </xf>
    <xf numFmtId="4" fontId="48" fillId="35" borderId="24" xfId="0" applyNumberFormat="1" applyFont="1" applyFill="1" applyBorder="1" applyAlignment="1">
      <alignment horizontal="center" vertical="center" wrapText="1"/>
    </xf>
    <xf numFmtId="0" fontId="61" fillId="35" borderId="24" xfId="0" applyFont="1" applyFill="1" applyBorder="1" applyAlignment="1">
      <alignment vertical="center"/>
    </xf>
    <xf numFmtId="0" fontId="49" fillId="35" borderId="24" xfId="0" applyFont="1" applyFill="1" applyBorder="1"/>
    <xf numFmtId="0" fontId="49" fillId="35" borderId="25" xfId="0" applyFont="1" applyFill="1" applyBorder="1"/>
    <xf numFmtId="49" fontId="63" fillId="33" borderId="50" xfId="37" applyNumberFormat="1" applyFont="1" applyFill="1" applyBorder="1" applyAlignment="1">
      <alignment horizontal="center" vertical="center"/>
    </xf>
    <xf numFmtId="0" fontId="62" fillId="33" borderId="25" xfId="37" applyFont="1" applyFill="1" applyBorder="1" applyAlignment="1">
      <alignment horizontal="center" vertical="center"/>
    </xf>
    <xf numFmtId="49" fontId="63" fillId="33" borderId="13" xfId="37" applyNumberFormat="1" applyFont="1" applyFill="1" applyBorder="1" applyAlignment="1">
      <alignment horizontal="center"/>
    </xf>
    <xf numFmtId="0" fontId="63" fillId="33" borderId="13" xfId="37" applyFont="1" applyFill="1" applyBorder="1" applyAlignment="1">
      <alignment wrapText="1"/>
    </xf>
    <xf numFmtId="0" fontId="63" fillId="33" borderId="13" xfId="37" applyFont="1" applyFill="1" applyBorder="1" applyAlignment="1">
      <alignment horizontal="center"/>
    </xf>
    <xf numFmtId="4" fontId="63" fillId="33" borderId="13" xfId="37" applyNumberFormat="1" applyFont="1" applyFill="1" applyBorder="1" applyAlignment="1">
      <alignment horizontal="right" vertical="center"/>
    </xf>
    <xf numFmtId="44" fontId="62" fillId="33" borderId="13" xfId="52" applyNumberFormat="1" applyFont="1" applyFill="1" applyBorder="1" applyAlignment="1">
      <alignment horizontal="right" vertical="center"/>
    </xf>
    <xf numFmtId="44" fontId="62" fillId="33" borderId="16" xfId="52" applyNumberFormat="1" applyFont="1" applyFill="1" applyBorder="1" applyAlignment="1">
      <alignment horizontal="right" vertical="center" wrapText="1"/>
    </xf>
    <xf numFmtId="44" fontId="63" fillId="33" borderId="18" xfId="52" applyNumberFormat="1" applyFont="1" applyFill="1" applyBorder="1" applyAlignment="1">
      <alignment horizontal="right" vertical="center"/>
    </xf>
    <xf numFmtId="0" fontId="10" fillId="33" borderId="13" xfId="0" applyFont="1" applyFill="1" applyBorder="1"/>
    <xf numFmtId="4" fontId="10" fillId="33" borderId="13" xfId="0" applyNumberFormat="1" applyFont="1" applyFill="1" applyBorder="1" applyAlignment="1">
      <alignment horizontal="center"/>
    </xf>
    <xf numFmtId="0" fontId="0" fillId="33" borderId="13" xfId="0" applyFill="1" applyBorder="1"/>
    <xf numFmtId="4" fontId="0" fillId="33" borderId="13" xfId="0" applyNumberFormat="1" applyFill="1" applyBorder="1"/>
    <xf numFmtId="4" fontId="10" fillId="33" borderId="33" xfId="0" applyNumberFormat="1" applyFont="1" applyFill="1" applyBorder="1" applyAlignment="1">
      <alignment horizontal="right"/>
    </xf>
    <xf numFmtId="0" fontId="10" fillId="33" borderId="16" xfId="0" applyFont="1" applyFill="1" applyBorder="1" applyAlignment="1">
      <alignment horizontal="right"/>
    </xf>
    <xf numFmtId="4" fontId="10" fillId="33" borderId="13" xfId="0" applyNumberFormat="1" applyFont="1" applyFill="1" applyBorder="1"/>
    <xf numFmtId="0" fontId="10" fillId="30" borderId="13" xfId="0" applyFont="1" applyFill="1" applyBorder="1"/>
    <xf numFmtId="0" fontId="10" fillId="30" borderId="13" xfId="0" applyFont="1" applyFill="1" applyBorder="1" applyAlignment="1">
      <alignment horizontal="center"/>
    </xf>
    <xf numFmtId="4" fontId="0" fillId="30" borderId="13" xfId="0" applyNumberFormat="1" applyFill="1" applyBorder="1"/>
    <xf numFmtId="4" fontId="56" fillId="30" borderId="23" xfId="0" applyNumberFormat="1" applyFont="1" applyFill="1" applyBorder="1" applyAlignment="1">
      <alignment horizontal="center" vertical="center"/>
    </xf>
    <xf numFmtId="4" fontId="56" fillId="30" borderId="23" xfId="0" applyNumberFormat="1" applyFont="1" applyFill="1" applyBorder="1" applyAlignment="1">
      <alignment horizontal="center" vertical="center" wrapText="1"/>
    </xf>
    <xf numFmtId="0" fontId="48" fillId="37" borderId="0" xfId="0" applyFont="1" applyFill="1" applyAlignment="1">
      <alignment horizontal="center" vertical="center"/>
    </xf>
    <xf numFmtId="4" fontId="48" fillId="37" borderId="13" xfId="0" applyNumberFormat="1" applyFont="1" applyFill="1" applyBorder="1" applyAlignment="1">
      <alignment horizontal="center" vertical="center" wrapText="1"/>
    </xf>
    <xf numFmtId="4" fontId="10" fillId="37" borderId="0" xfId="0" applyNumberFormat="1" applyFont="1" applyFill="1" applyAlignment="1">
      <alignment vertical="center"/>
    </xf>
    <xf numFmtId="4" fontId="48" fillId="37" borderId="0" xfId="0" applyNumberFormat="1" applyFont="1" applyFill="1" applyAlignment="1">
      <alignment horizontal="center" vertical="center" wrapText="1"/>
    </xf>
    <xf numFmtId="0" fontId="61" fillId="37" borderId="0" xfId="0" applyFont="1" applyFill="1" applyAlignment="1">
      <alignment vertical="center"/>
    </xf>
    <xf numFmtId="0" fontId="49" fillId="37" borderId="0" xfId="0" applyFont="1" applyFill="1"/>
    <xf numFmtId="0" fontId="2" fillId="38" borderId="0" xfId="0" applyFont="1" applyFill="1"/>
    <xf numFmtId="0" fontId="64" fillId="0" borderId="0" xfId="35" applyFont="1" applyAlignment="1">
      <alignment horizontal="center" vertical="center"/>
    </xf>
    <xf numFmtId="49" fontId="64" fillId="0" borderId="0" xfId="35" applyNumberFormat="1" applyFont="1" applyAlignment="1">
      <alignment horizontal="center"/>
    </xf>
    <xf numFmtId="0" fontId="64" fillId="0" borderId="0" xfId="35" applyFont="1" applyAlignment="1">
      <alignment horizontal="left" wrapText="1"/>
    </xf>
    <xf numFmtId="0" fontId="0" fillId="0" borderId="0" xfId="0" applyAlignment="1">
      <alignment vertical="center"/>
    </xf>
    <xf numFmtId="49" fontId="42" fillId="0" borderId="0" xfId="60" applyNumberFormat="1" applyAlignment="1">
      <alignment horizontal="left" vertical="center"/>
    </xf>
    <xf numFmtId="0" fontId="0" fillId="26" borderId="0" xfId="0" applyFill="1" applyAlignment="1">
      <alignment vertical="center"/>
    </xf>
    <xf numFmtId="0" fontId="73" fillId="27" borderId="0" xfId="0" applyFont="1" applyFill="1" applyAlignment="1">
      <alignment horizontal="right" vertical="center"/>
    </xf>
    <xf numFmtId="49" fontId="0" fillId="0" borderId="54" xfId="0" applyNumberFormat="1" applyBorder="1" applyAlignment="1">
      <alignment horizontal="left" vertical="center"/>
    </xf>
    <xf numFmtId="0" fontId="0" fillId="0" borderId="54" xfId="0" applyBorder="1" applyAlignment="1">
      <alignment vertical="center" wrapText="1"/>
    </xf>
    <xf numFmtId="0" fontId="0" fillId="0" borderId="54" xfId="0" applyBorder="1" applyAlignment="1">
      <alignment horizontal="center" vertical="center"/>
    </xf>
    <xf numFmtId="4" fontId="0" fillId="0" borderId="54" xfId="0" applyNumberFormat="1" applyBorder="1" applyAlignment="1">
      <alignment vertical="center"/>
    </xf>
    <xf numFmtId="0" fontId="0" fillId="0" borderId="54" xfId="0" quotePrefix="1" applyBorder="1" applyAlignment="1">
      <alignment vertical="center" wrapText="1"/>
    </xf>
    <xf numFmtId="0" fontId="85" fillId="32" borderId="14" xfId="0" applyFont="1" applyFill="1" applyBorder="1" applyAlignment="1">
      <alignment horizontal="center" vertical="center" wrapText="1" readingOrder="1"/>
    </xf>
    <xf numFmtId="0" fontId="85" fillId="32" borderId="23" xfId="0" applyFont="1" applyFill="1" applyBorder="1" applyAlignment="1">
      <alignment horizontal="center" vertical="center" wrapText="1" readingOrder="1"/>
    </xf>
    <xf numFmtId="0" fontId="85" fillId="32" borderId="26" xfId="0" applyFont="1" applyFill="1" applyBorder="1" applyAlignment="1">
      <alignment horizontal="center" vertical="center" wrapText="1" readingOrder="1"/>
    </xf>
    <xf numFmtId="0" fontId="85" fillId="32" borderId="17" xfId="0" applyFont="1" applyFill="1" applyBorder="1" applyAlignment="1">
      <alignment horizontal="center" vertical="center" wrapText="1" readingOrder="1"/>
    </xf>
    <xf numFmtId="49" fontId="85" fillId="32" borderId="14" xfId="0" applyNumberFormat="1" applyFont="1" applyFill="1" applyBorder="1" applyAlignment="1">
      <alignment horizontal="centerContinuous" vertical="center"/>
    </xf>
    <xf numFmtId="4" fontId="65" fillId="0" borderId="30" xfId="0" applyNumberFormat="1" applyFont="1" applyBorder="1" applyAlignment="1">
      <alignment horizontal="center" vertical="center"/>
    </xf>
    <xf numFmtId="10" fontId="62" fillId="0" borderId="30" xfId="58" applyNumberFormat="1" applyFont="1" applyFill="1" applyBorder="1" applyAlignment="1">
      <alignment horizontal="center" vertical="center"/>
    </xf>
    <xf numFmtId="4" fontId="65" fillId="0" borderId="51" xfId="0" applyNumberFormat="1" applyFont="1" applyBorder="1" applyAlignment="1">
      <alignment horizontal="center" vertical="center"/>
    </xf>
    <xf numFmtId="10" fontId="62" fillId="0" borderId="51" xfId="58" applyNumberFormat="1" applyFont="1" applyFill="1" applyBorder="1" applyAlignment="1">
      <alignment horizontal="center" vertical="center"/>
    </xf>
    <xf numFmtId="165" fontId="62" fillId="0" borderId="51" xfId="0" applyNumberFormat="1" applyFont="1" applyBorder="1" applyAlignment="1">
      <alignment horizontal="center" vertical="center"/>
    </xf>
    <xf numFmtId="4" fontId="65" fillId="33" borderId="31" xfId="0" applyNumberFormat="1" applyFont="1" applyFill="1" applyBorder="1" applyAlignment="1">
      <alignment horizontal="center" vertical="center"/>
    </xf>
    <xf numFmtId="44" fontId="63" fillId="33" borderId="31" xfId="0" applyNumberFormat="1" applyFont="1" applyFill="1" applyBorder="1" applyAlignment="1">
      <alignment horizontal="center" vertical="center"/>
    </xf>
    <xf numFmtId="44" fontId="63" fillId="33" borderId="29" xfId="0" applyNumberFormat="1" applyFont="1" applyFill="1" applyBorder="1" applyAlignment="1">
      <alignment horizontal="center" vertical="center"/>
    </xf>
    <xf numFmtId="44" fontId="85" fillId="34" borderId="30" xfId="0" applyNumberFormat="1" applyFont="1" applyFill="1" applyBorder="1" applyAlignment="1">
      <alignment horizontal="center" vertical="center"/>
    </xf>
    <xf numFmtId="44" fontId="85" fillId="34" borderId="53" xfId="0" applyNumberFormat="1" applyFont="1" applyFill="1" applyBorder="1" applyAlignment="1">
      <alignment horizontal="center" vertical="center"/>
    </xf>
    <xf numFmtId="10" fontId="85" fillId="34" borderId="51" xfId="58" applyNumberFormat="1" applyFont="1" applyFill="1" applyBorder="1" applyAlignment="1">
      <alignment horizontal="center" vertical="center"/>
    </xf>
    <xf numFmtId="10" fontId="85" fillId="34" borderId="24" xfId="58" applyNumberFormat="1" applyFont="1" applyFill="1" applyBorder="1" applyAlignment="1">
      <alignment horizontal="center" vertical="center"/>
    </xf>
    <xf numFmtId="43" fontId="85" fillId="32" borderId="51" xfId="0" applyNumberFormat="1" applyFont="1" applyFill="1" applyBorder="1" applyAlignment="1">
      <alignment horizontal="center" vertical="center"/>
    </xf>
    <xf numFmtId="43" fontId="85" fillId="32" borderId="24" xfId="0" applyNumberFormat="1" applyFont="1" applyFill="1" applyBorder="1" applyAlignment="1">
      <alignment horizontal="center" vertical="center"/>
    </xf>
    <xf numFmtId="44" fontId="85" fillId="32" borderId="24" xfId="0" applyNumberFormat="1" applyFont="1" applyFill="1" applyBorder="1" applyAlignment="1">
      <alignment horizontal="center" vertical="center"/>
    </xf>
    <xf numFmtId="10" fontId="85" fillId="34" borderId="29" xfId="0" applyNumberFormat="1" applyFont="1" applyFill="1" applyBorder="1" applyAlignment="1">
      <alignment horizontal="center" vertical="center"/>
    </xf>
    <xf numFmtId="10" fontId="85" fillId="34" borderId="10" xfId="58" applyNumberFormat="1" applyFont="1" applyFill="1" applyBorder="1" applyAlignment="1">
      <alignment horizontal="center" vertical="center"/>
    </xf>
    <xf numFmtId="10" fontId="85" fillId="34" borderId="29" xfId="58" applyNumberFormat="1" applyFont="1" applyFill="1" applyBorder="1" applyAlignment="1">
      <alignment horizontal="center" vertical="center"/>
    </xf>
    <xf numFmtId="44" fontId="85" fillId="32" borderId="51" xfId="0" applyNumberFormat="1" applyFont="1" applyFill="1" applyBorder="1" applyAlignment="1">
      <alignment horizontal="center" vertical="center"/>
    </xf>
    <xf numFmtId="10" fontId="74" fillId="27" borderId="0" xfId="60" applyNumberFormat="1" applyFont="1" applyFill="1" applyAlignment="1">
      <alignment horizontal="center" vertical="center"/>
    </xf>
    <xf numFmtId="49" fontId="0" fillId="27" borderId="59" xfId="0" applyNumberFormat="1" applyFill="1" applyBorder="1" applyAlignment="1">
      <alignment horizontal="left" vertical="center"/>
    </xf>
    <xf numFmtId="0" fontId="0" fillId="0" borderId="59" xfId="0" applyBorder="1" applyAlignment="1">
      <alignment vertical="center" wrapText="1"/>
    </xf>
    <xf numFmtId="0" fontId="0" fillId="0" borderId="59" xfId="0" applyBorder="1" applyAlignment="1">
      <alignment horizontal="center" vertical="center"/>
    </xf>
    <xf numFmtId="4" fontId="0" fillId="0" borderId="59" xfId="0" applyNumberFormat="1" applyBorder="1" applyAlignment="1">
      <alignment vertical="center"/>
    </xf>
    <xf numFmtId="4" fontId="74" fillId="26" borderId="0" xfId="53" applyNumberFormat="1" applyFont="1" applyFill="1" applyAlignment="1">
      <alignment horizontal="right" vertical="center"/>
    </xf>
    <xf numFmtId="49" fontId="73" fillId="27" borderId="0" xfId="0" applyNumberFormat="1" applyFont="1" applyFill="1" applyAlignment="1">
      <alignment horizontal="center" vertical="center"/>
    </xf>
    <xf numFmtId="2" fontId="44" fillId="0" borderId="13" xfId="0" applyNumberFormat="1" applyFont="1" applyBorder="1" applyAlignment="1">
      <alignment horizontal="center" vertical="center"/>
    </xf>
    <xf numFmtId="2" fontId="44" fillId="0" borderId="13" xfId="0" applyNumberFormat="1" applyFont="1" applyBorder="1" applyAlignment="1">
      <alignment horizontal="center"/>
    </xf>
    <xf numFmtId="0" fontId="43" fillId="33" borderId="13" xfId="0" applyFont="1" applyFill="1" applyBorder="1" applyAlignment="1">
      <alignment horizontal="center" vertical="top"/>
    </xf>
    <xf numFmtId="0" fontId="43" fillId="33" borderId="13" xfId="0" applyFont="1" applyFill="1" applyBorder="1" applyAlignment="1">
      <alignment horizontal="center" vertical="top" wrapText="1"/>
    </xf>
    <xf numFmtId="2" fontId="43" fillId="33" borderId="13" xfId="0" applyNumberFormat="1" applyFont="1" applyFill="1" applyBorder="1" applyAlignment="1">
      <alignment horizontal="center" vertical="center"/>
    </xf>
    <xf numFmtId="0" fontId="44" fillId="0" borderId="1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4" fontId="62" fillId="0" borderId="13" xfId="37" applyNumberFormat="1" applyFont="1" applyBorder="1" applyAlignment="1">
      <alignment horizontal="right" vertical="center"/>
    </xf>
    <xf numFmtId="0" fontId="44" fillId="33" borderId="13" xfId="0" applyFont="1" applyFill="1" applyBorder="1"/>
    <xf numFmtId="0" fontId="75" fillId="33" borderId="13" xfId="0" applyFont="1" applyFill="1" applyBorder="1" applyAlignment="1">
      <alignment horizontal="center" vertical="top" wrapText="1"/>
    </xf>
    <xf numFmtId="0" fontId="77" fillId="0" borderId="0" xfId="35" applyFont="1" applyAlignment="1">
      <alignment horizontal="center"/>
    </xf>
    <xf numFmtId="0" fontId="68" fillId="0" borderId="0" xfId="37" applyFont="1" applyAlignment="1">
      <alignment horizontal="left" wrapText="1"/>
    </xf>
    <xf numFmtId="44" fontId="68" fillId="0" borderId="0" xfId="52" applyNumberFormat="1" applyFont="1" applyFill="1" applyBorder="1" applyAlignment="1">
      <alignment horizontal="center"/>
    </xf>
    <xf numFmtId="49" fontId="85" fillId="34" borderId="1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66" fillId="28" borderId="13" xfId="60" applyNumberFormat="1" applyFont="1" applyFill="1" applyBorder="1" applyAlignment="1">
      <alignment horizontal="center" vertical="center"/>
    </xf>
    <xf numFmtId="0" fontId="66" fillId="28" borderId="25" xfId="60" applyFont="1" applyFill="1" applyBorder="1" applyAlignment="1">
      <alignment horizontal="center" vertical="center" wrapText="1"/>
    </xf>
    <xf numFmtId="0" fontId="66" fillId="28" borderId="13" xfId="60" applyFont="1" applyFill="1" applyBorder="1" applyAlignment="1">
      <alignment horizontal="center" vertical="center"/>
    </xf>
    <xf numFmtId="4" fontId="66" fillId="28" borderId="13" xfId="6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44" fillId="0" borderId="13" xfId="0" applyFont="1" applyBorder="1" applyAlignment="1">
      <alignment horizontal="left" vertical="top"/>
    </xf>
    <xf numFmtId="0" fontId="43" fillId="33" borderId="13" xfId="0" applyFont="1" applyFill="1" applyBorder="1"/>
    <xf numFmtId="2" fontId="43" fillId="33" borderId="13" xfId="0" applyNumberFormat="1" applyFont="1" applyFill="1" applyBorder="1" applyAlignment="1">
      <alignment horizontal="center"/>
    </xf>
    <xf numFmtId="10" fontId="85" fillId="34" borderId="30" xfId="0" applyNumberFormat="1" applyFont="1" applyFill="1" applyBorder="1" applyAlignment="1">
      <alignment horizontal="center" vertical="center"/>
    </xf>
    <xf numFmtId="165" fontId="62" fillId="32" borderId="51" xfId="0" applyNumberFormat="1" applyFont="1" applyFill="1" applyBorder="1" applyAlignment="1">
      <alignment horizontal="center" vertical="center"/>
    </xf>
    <xf numFmtId="44" fontId="68" fillId="32" borderId="23" xfId="52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36" borderId="13" xfId="0" applyFon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44" fontId="0" fillId="0" borderId="0" xfId="0" applyNumberFormat="1"/>
    <xf numFmtId="0" fontId="62" fillId="0" borderId="13" xfId="0" applyFont="1" applyBorder="1"/>
    <xf numFmtId="0" fontId="62" fillId="0" borderId="0" xfId="0" applyFont="1"/>
    <xf numFmtId="0" fontId="62" fillId="0" borderId="0" xfId="0" applyFont="1" applyAlignment="1">
      <alignment horizontal="right" vertical="center"/>
    </xf>
    <xf numFmtId="0" fontId="62" fillId="40" borderId="13" xfId="0" applyFont="1" applyFill="1" applyBorder="1"/>
    <xf numFmtId="0" fontId="62" fillId="0" borderId="0" xfId="0" applyFont="1" applyAlignment="1">
      <alignment horizontal="center"/>
    </xf>
    <xf numFmtId="0" fontId="62" fillId="0" borderId="50" xfId="0" applyFont="1" applyBorder="1" applyAlignment="1">
      <alignment horizontal="center" vertical="center"/>
    </xf>
    <xf numFmtId="0" fontId="62" fillId="0" borderId="18" xfId="0" applyFont="1" applyBorder="1"/>
    <xf numFmtId="0" fontId="62" fillId="0" borderId="66" xfId="0" applyFont="1" applyBorder="1" applyAlignment="1">
      <alignment horizontal="center" vertical="center"/>
    </xf>
    <xf numFmtId="0" fontId="62" fillId="0" borderId="33" xfId="0" applyFont="1" applyBorder="1"/>
    <xf numFmtId="0" fontId="62" fillId="40" borderId="33" xfId="0" applyFont="1" applyFill="1" applyBorder="1"/>
    <xf numFmtId="0" fontId="62" fillId="40" borderId="67" xfId="0" applyFont="1" applyFill="1" applyBorder="1"/>
    <xf numFmtId="0" fontId="63" fillId="39" borderId="13" xfId="0" applyFont="1" applyFill="1" applyBorder="1" applyAlignment="1">
      <alignment horizontal="center"/>
    </xf>
    <xf numFmtId="0" fontId="63" fillId="39" borderId="18" xfId="0" applyFont="1" applyFill="1" applyBorder="1" applyAlignment="1">
      <alignment horizontal="center"/>
    </xf>
    <xf numFmtId="0" fontId="88" fillId="0" borderId="0" xfId="0" applyFont="1"/>
    <xf numFmtId="164" fontId="0" fillId="0" borderId="0" xfId="52" applyFont="1"/>
    <xf numFmtId="0" fontId="43" fillId="33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top"/>
    </xf>
    <xf numFmtId="0" fontId="44" fillId="0" borderId="13" xfId="0" applyFont="1" applyBorder="1" applyAlignment="1">
      <alignment horizontal="center" vertical="center"/>
    </xf>
    <xf numFmtId="49" fontId="90" fillId="24" borderId="13" xfId="37" applyNumberFormat="1" applyFont="1" applyFill="1" applyBorder="1" applyAlignment="1">
      <alignment horizontal="center" vertical="center"/>
    </xf>
    <xf numFmtId="0" fontId="90" fillId="0" borderId="13" xfId="37" applyFont="1" applyBorder="1" applyAlignment="1">
      <alignment horizontal="left" vertical="center" wrapText="1"/>
    </xf>
    <xf numFmtId="0" fontId="90" fillId="0" borderId="13" xfId="37" applyFont="1" applyBorder="1" applyAlignment="1">
      <alignment horizontal="center" vertical="center" wrapText="1"/>
    </xf>
    <xf numFmtId="4" fontId="90" fillId="0" borderId="13" xfId="37" applyNumberFormat="1" applyFont="1" applyBorder="1" applyAlignment="1">
      <alignment horizontal="right" vertical="center"/>
    </xf>
    <xf numFmtId="44" fontId="90" fillId="0" borderId="13" xfId="52" applyNumberFormat="1" applyFont="1" applyBorder="1" applyAlignment="1">
      <alignment horizontal="right" vertical="center" wrapText="1"/>
    </xf>
    <xf numFmtId="0" fontId="43" fillId="33" borderId="13" xfId="0" applyFont="1" applyFill="1" applyBorder="1" applyAlignment="1">
      <alignment horizontal="center"/>
    </xf>
    <xf numFmtId="166" fontId="44" fillId="0" borderId="13" xfId="0" applyNumberFormat="1" applyFont="1" applyBorder="1" applyAlignment="1">
      <alignment horizontal="center"/>
    </xf>
    <xf numFmtId="0" fontId="92" fillId="33" borderId="13" xfId="0" applyFont="1" applyFill="1" applyBorder="1" applyAlignment="1">
      <alignment horizontal="center" vertical="top"/>
    </xf>
    <xf numFmtId="0" fontId="92" fillId="33" borderId="13" xfId="0" applyFont="1" applyFill="1" applyBorder="1" applyAlignment="1">
      <alignment horizontal="center" vertical="top" wrapText="1"/>
    </xf>
    <xf numFmtId="0" fontId="91" fillId="0" borderId="13" xfId="0" applyFont="1" applyBorder="1" applyAlignment="1">
      <alignment horizontal="left" vertical="center"/>
    </xf>
    <xf numFmtId="2" fontId="91" fillId="0" borderId="13" xfId="0" applyNumberFormat="1" applyFont="1" applyBorder="1" applyAlignment="1">
      <alignment horizontal="center"/>
    </xf>
    <xf numFmtId="2" fontId="91" fillId="0" borderId="13" xfId="0" applyNumberFormat="1" applyFont="1" applyBorder="1" applyAlignment="1">
      <alignment horizontal="center" vertical="center"/>
    </xf>
    <xf numFmtId="2" fontId="92" fillId="33" borderId="13" xfId="0" applyNumberFormat="1" applyFont="1" applyFill="1" applyBorder="1" applyAlignment="1">
      <alignment horizontal="center" vertical="center"/>
    </xf>
    <xf numFmtId="0" fontId="91" fillId="33" borderId="13" xfId="0" applyFont="1" applyFill="1" applyBorder="1"/>
    <xf numFmtId="2" fontId="10" fillId="33" borderId="13" xfId="0" applyNumberFormat="1" applyFont="1" applyFill="1" applyBorder="1" applyAlignment="1">
      <alignment horizontal="center" vertical="center"/>
    </xf>
    <xf numFmtId="0" fontId="77" fillId="32" borderId="14" xfId="35" applyFont="1" applyFill="1" applyBorder="1" applyAlignment="1">
      <alignment horizontal="center"/>
    </xf>
    <xf numFmtId="0" fontId="2" fillId="0" borderId="0" xfId="37" applyFont="1" applyAlignment="1">
      <alignment horizontal="left" vertical="center" wrapText="1"/>
    </xf>
    <xf numFmtId="0" fontId="5" fillId="0" borderId="0" xfId="37" applyFont="1" applyAlignment="1">
      <alignment vertical="center" wrapText="1"/>
    </xf>
    <xf numFmtId="0" fontId="2" fillId="0" borderId="0" xfId="37" applyFont="1" applyAlignment="1">
      <alignment vertical="center" wrapText="1"/>
    </xf>
    <xf numFmtId="0" fontId="65" fillId="0" borderId="0" xfId="37" applyFont="1" applyAlignment="1">
      <alignment horizontal="left" vertical="center" wrapText="1"/>
    </xf>
    <xf numFmtId="49" fontId="65" fillId="0" borderId="0" xfId="37" applyNumberFormat="1" applyFont="1" applyAlignment="1">
      <alignment horizontal="left" vertical="center" wrapText="1"/>
    </xf>
    <xf numFmtId="49" fontId="65" fillId="33" borderId="65" xfId="37" applyNumberFormat="1" applyFont="1" applyFill="1" applyBorder="1" applyAlignment="1">
      <alignment horizontal="center" vertical="center"/>
    </xf>
    <xf numFmtId="49" fontId="65" fillId="33" borderId="62" xfId="37" applyNumberFormat="1" applyFont="1" applyFill="1" applyBorder="1" applyAlignment="1">
      <alignment horizontal="center"/>
    </xf>
    <xf numFmtId="0" fontId="65" fillId="33" borderId="73" xfId="37" applyFont="1" applyFill="1" applyBorder="1" applyAlignment="1">
      <alignment horizontal="center"/>
    </xf>
    <xf numFmtId="0" fontId="65" fillId="33" borderId="62" xfId="37" applyFont="1" applyFill="1" applyBorder="1" applyAlignment="1">
      <alignment wrapText="1"/>
    </xf>
    <xf numFmtId="0" fontId="65" fillId="33" borderId="62" xfId="37" applyFont="1" applyFill="1" applyBorder="1" applyAlignment="1">
      <alignment horizontal="center"/>
    </xf>
    <xf numFmtId="4" fontId="65" fillId="33" borderId="62" xfId="37" applyNumberFormat="1" applyFont="1" applyFill="1" applyBorder="1" applyAlignment="1">
      <alignment horizontal="center"/>
    </xf>
    <xf numFmtId="44" fontId="64" fillId="33" borderId="62" xfId="52" applyNumberFormat="1" applyFont="1" applyFill="1" applyBorder="1" applyAlignment="1">
      <alignment horizontal="right" vertical="center"/>
    </xf>
    <xf numFmtId="44" fontId="64" fillId="33" borderId="74" xfId="52" applyNumberFormat="1" applyFont="1" applyFill="1" applyBorder="1" applyAlignment="1">
      <alignment horizontal="right" vertical="center"/>
    </xf>
    <xf numFmtId="44" fontId="65" fillId="33" borderId="60" xfId="52" applyNumberFormat="1" applyFont="1" applyFill="1" applyBorder="1" applyAlignment="1">
      <alignment horizontal="right" vertical="center"/>
    </xf>
    <xf numFmtId="49" fontId="68" fillId="32" borderId="75" xfId="35" applyNumberFormat="1" applyFont="1" applyFill="1" applyBorder="1" applyAlignment="1">
      <alignment horizontal="center" vertical="top"/>
    </xf>
    <xf numFmtId="49" fontId="68" fillId="32" borderId="76" xfId="35" applyNumberFormat="1" applyFont="1" applyFill="1" applyBorder="1" applyAlignment="1">
      <alignment horizontal="center" vertical="top"/>
    </xf>
    <xf numFmtId="49" fontId="68" fillId="32" borderId="77" xfId="35" applyNumberFormat="1" applyFont="1" applyFill="1" applyBorder="1" applyAlignment="1">
      <alignment horizontal="center" vertical="top"/>
    </xf>
    <xf numFmtId="0" fontId="68" fillId="32" borderId="76" xfId="35" applyFont="1" applyFill="1" applyBorder="1" applyAlignment="1">
      <alignment horizontal="center" vertical="top" wrapText="1"/>
    </xf>
    <xf numFmtId="0" fontId="68" fillId="32" borderId="76" xfId="35" applyFont="1" applyFill="1" applyBorder="1" applyAlignment="1">
      <alignment horizontal="center" vertical="top"/>
    </xf>
    <xf numFmtId="4" fontId="68" fillId="32" borderId="76" xfId="52" applyNumberFormat="1" applyFont="1" applyFill="1" applyBorder="1" applyAlignment="1">
      <alignment horizontal="center" vertical="top"/>
    </xf>
    <xf numFmtId="4" fontId="68" fillId="32" borderId="76" xfId="52" applyNumberFormat="1" applyFont="1" applyFill="1" applyBorder="1" applyAlignment="1">
      <alignment horizontal="center" vertical="top" wrapText="1"/>
    </xf>
    <xf numFmtId="4" fontId="68" fillId="32" borderId="78" xfId="52" applyNumberFormat="1" applyFont="1" applyFill="1" applyBorder="1" applyAlignment="1">
      <alignment horizontal="center" vertical="top" wrapText="1"/>
    </xf>
    <xf numFmtId="4" fontId="68" fillId="32" borderId="79" xfId="52" applyNumberFormat="1" applyFont="1" applyFill="1" applyBorder="1" applyAlignment="1">
      <alignment horizontal="center" vertical="top"/>
    </xf>
    <xf numFmtId="166" fontId="91" fillId="0" borderId="13" xfId="0" applyNumberFormat="1" applyFont="1" applyBorder="1" applyAlignment="1">
      <alignment horizontal="center"/>
    </xf>
    <xf numFmtId="0" fontId="95" fillId="32" borderId="13" xfId="0" applyFont="1" applyFill="1" applyBorder="1" applyAlignment="1">
      <alignment horizontal="center" vertical="center"/>
    </xf>
    <xf numFmtId="4" fontId="68" fillId="32" borderId="13" xfId="52" applyNumberFormat="1" applyFont="1" applyFill="1" applyBorder="1" applyAlignment="1">
      <alignment horizontal="center" vertical="top" wrapText="1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44" fontId="0" fillId="0" borderId="13" xfId="0" applyNumberFormat="1" applyBorder="1" applyAlignment="1">
      <alignment vertical="center"/>
    </xf>
    <xf numFmtId="44" fontId="0" fillId="37" borderId="13" xfId="0" applyNumberForma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167" fontId="0" fillId="0" borderId="13" xfId="0" applyNumberFormat="1" applyBorder="1" applyAlignment="1">
      <alignment horizontal="center" vertical="center"/>
    </xf>
    <xf numFmtId="4" fontId="68" fillId="32" borderId="13" xfId="52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10" fillId="33" borderId="13" xfId="0" applyFont="1" applyFill="1" applyBorder="1" applyAlignment="1">
      <alignment vertical="center"/>
    </xf>
    <xf numFmtId="0" fontId="10" fillId="33" borderId="13" xfId="0" applyFont="1" applyFill="1" applyBorder="1" applyAlignment="1">
      <alignment horizontal="center" vertical="center"/>
    </xf>
    <xf numFmtId="44" fontId="10" fillId="33" borderId="13" xfId="0" applyNumberFormat="1" applyFont="1" applyFill="1" applyBorder="1" applyAlignment="1">
      <alignment vertical="center"/>
    </xf>
    <xf numFmtId="10" fontId="10" fillId="33" borderId="13" xfId="0" applyNumberFormat="1" applyFont="1" applyFill="1" applyBorder="1" applyAlignment="1">
      <alignment horizontal="center" vertical="center"/>
    </xf>
    <xf numFmtId="44" fontId="10" fillId="33" borderId="13" xfId="0" applyNumberFormat="1" applyFont="1" applyFill="1" applyBorder="1"/>
    <xf numFmtId="0" fontId="93" fillId="0" borderId="0" xfId="37" applyFont="1" applyAlignment="1">
      <alignment vertical="center" wrapText="1"/>
    </xf>
    <xf numFmtId="0" fontId="43" fillId="0" borderId="0" xfId="37" applyFont="1" applyAlignment="1">
      <alignment vertical="center" wrapText="1"/>
    </xf>
    <xf numFmtId="0" fontId="44" fillId="0" borderId="0" xfId="37" applyFont="1" applyAlignment="1">
      <alignment vertical="center" wrapText="1"/>
    </xf>
    <xf numFmtId="0" fontId="42" fillId="0" borderId="0" xfId="37" applyFont="1" applyAlignment="1">
      <alignment vertical="center" wrapText="1"/>
    </xf>
    <xf numFmtId="49" fontId="42" fillId="0" borderId="0" xfId="37" applyNumberFormat="1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83" fillId="0" borderId="0" xfId="35" applyFont="1" applyAlignment="1">
      <alignment vertical="center"/>
    </xf>
    <xf numFmtId="0" fontId="42" fillId="0" borderId="0" xfId="35" applyFont="1" applyAlignment="1">
      <alignment vertical="center"/>
    </xf>
    <xf numFmtId="0" fontId="64" fillId="0" borderId="0" xfId="35" applyFont="1" applyAlignment="1">
      <alignment vertical="center"/>
    </xf>
    <xf numFmtId="44" fontId="64" fillId="0" borderId="13" xfId="52" applyNumberFormat="1" applyFont="1" applyFill="1" applyBorder="1" applyAlignment="1">
      <alignment horizontal="right" vertical="center" wrapText="1"/>
    </xf>
    <xf numFmtId="0" fontId="0" fillId="0" borderId="15" xfId="0" applyBorder="1"/>
    <xf numFmtId="10" fontId="42" fillId="0" borderId="10" xfId="58" applyNumberFormat="1" applyFont="1" applyBorder="1" applyAlignment="1">
      <alignment horizontal="left" vertical="center" wrapText="1"/>
    </xf>
    <xf numFmtId="0" fontId="0" fillId="0" borderId="48" xfId="0" applyBorder="1"/>
    <xf numFmtId="49" fontId="68" fillId="41" borderId="75" xfId="35" applyNumberFormat="1" applyFont="1" applyFill="1" applyBorder="1" applyAlignment="1">
      <alignment horizontal="center" vertical="top"/>
    </xf>
    <xf numFmtId="49" fontId="68" fillId="41" borderId="76" xfId="35" applyNumberFormat="1" applyFont="1" applyFill="1" applyBorder="1" applyAlignment="1">
      <alignment horizontal="center" vertical="top"/>
    </xf>
    <xf numFmtId="49" fontId="68" fillId="41" borderId="77" xfId="35" applyNumberFormat="1" applyFont="1" applyFill="1" applyBorder="1" applyAlignment="1">
      <alignment horizontal="center" vertical="top"/>
    </xf>
    <xf numFmtId="0" fontId="68" fillId="41" borderId="76" xfId="35" applyFont="1" applyFill="1" applyBorder="1" applyAlignment="1">
      <alignment horizontal="center" vertical="top" wrapText="1"/>
    </xf>
    <xf numFmtId="0" fontId="68" fillId="41" borderId="76" xfId="35" applyFont="1" applyFill="1" applyBorder="1" applyAlignment="1">
      <alignment horizontal="center" vertical="top"/>
    </xf>
    <xf numFmtId="4" fontId="68" fillId="41" borderId="76" xfId="52" applyNumberFormat="1" applyFont="1" applyFill="1" applyBorder="1" applyAlignment="1">
      <alignment horizontal="center" vertical="top"/>
    </xf>
    <xf numFmtId="4" fontId="68" fillId="41" borderId="76" xfId="52" applyNumberFormat="1" applyFont="1" applyFill="1" applyBorder="1" applyAlignment="1">
      <alignment horizontal="center" vertical="top" wrapText="1"/>
    </xf>
    <xf numFmtId="4" fontId="68" fillId="41" borderId="78" xfId="52" applyNumberFormat="1" applyFont="1" applyFill="1" applyBorder="1" applyAlignment="1">
      <alignment horizontal="center" vertical="top" wrapText="1"/>
    </xf>
    <xf numFmtId="4" fontId="68" fillId="41" borderId="79" xfId="52" applyNumberFormat="1" applyFont="1" applyFill="1" applyBorder="1" applyAlignment="1">
      <alignment horizontal="center" vertical="top"/>
    </xf>
    <xf numFmtId="44" fontId="68" fillId="41" borderId="23" xfId="52" applyNumberFormat="1" applyFont="1" applyFill="1" applyBorder="1" applyAlignment="1">
      <alignment horizontal="center"/>
    </xf>
    <xf numFmtId="49" fontId="65" fillId="42" borderId="65" xfId="37" applyNumberFormat="1" applyFont="1" applyFill="1" applyBorder="1" applyAlignment="1">
      <alignment horizontal="center" vertical="center"/>
    </xf>
    <xf numFmtId="0" fontId="65" fillId="30" borderId="50" xfId="35" applyFont="1" applyFill="1" applyBorder="1" applyAlignment="1">
      <alignment horizontal="center" vertical="center"/>
    </xf>
    <xf numFmtId="49" fontId="63" fillId="30" borderId="16" xfId="37" applyNumberFormat="1" applyFont="1" applyFill="1" applyBorder="1" applyAlignment="1">
      <alignment horizontal="center" vertical="center"/>
    </xf>
    <xf numFmtId="0" fontId="63" fillId="30" borderId="24" xfId="37" applyFont="1" applyFill="1" applyBorder="1" applyAlignment="1">
      <alignment horizontal="center" vertical="center"/>
    </xf>
    <xf numFmtId="0" fontId="63" fillId="30" borderId="24" xfId="37" applyFont="1" applyFill="1" applyBorder="1" applyAlignment="1">
      <alignment horizontal="left" vertical="center" wrapText="1"/>
    </xf>
    <xf numFmtId="0" fontId="63" fillId="30" borderId="24" xfId="37" applyFont="1" applyFill="1" applyBorder="1" applyAlignment="1">
      <alignment horizontal="center" vertical="center" wrapText="1"/>
    </xf>
    <xf numFmtId="4" fontId="63" fillId="30" borderId="24" xfId="37" applyNumberFormat="1" applyFont="1" applyFill="1" applyBorder="1" applyAlignment="1">
      <alignment horizontal="right" vertical="center"/>
    </xf>
    <xf numFmtId="44" fontId="65" fillId="30" borderId="24" xfId="52" applyNumberFormat="1" applyFont="1" applyFill="1" applyBorder="1" applyAlignment="1">
      <alignment horizontal="right" vertical="center" wrapText="1"/>
    </xf>
    <xf numFmtId="44" fontId="63" fillId="30" borderId="24" xfId="52" applyNumberFormat="1" applyFont="1" applyFill="1" applyBorder="1" applyAlignment="1">
      <alignment horizontal="right" vertical="center" wrapText="1"/>
    </xf>
    <xf numFmtId="44" fontId="63" fillId="30" borderId="80" xfId="52" applyNumberFormat="1" applyFont="1" applyFill="1" applyBorder="1" applyAlignment="1">
      <alignment horizontal="right" vertical="center"/>
    </xf>
    <xf numFmtId="0" fontId="98" fillId="0" borderId="0" xfId="0" applyFont="1"/>
    <xf numFmtId="0" fontId="99" fillId="33" borderId="13" xfId="0" applyFont="1" applyFill="1" applyBorder="1" applyAlignment="1">
      <alignment horizontal="center" vertical="top"/>
    </xf>
    <xf numFmtId="0" fontId="99" fillId="33" borderId="13" xfId="0" applyFont="1" applyFill="1" applyBorder="1" applyAlignment="1">
      <alignment horizontal="center" vertical="top" wrapText="1"/>
    </xf>
    <xf numFmtId="0" fontId="99" fillId="0" borderId="13" xfId="0" applyFont="1" applyBorder="1" applyAlignment="1">
      <alignment horizontal="center" vertical="center"/>
    </xf>
    <xf numFmtId="0" fontId="98" fillId="0" borderId="13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2" fontId="98" fillId="0" borderId="13" xfId="0" applyNumberFormat="1" applyFont="1" applyBorder="1" applyAlignment="1">
      <alignment horizontal="center" vertical="center"/>
    </xf>
    <xf numFmtId="0" fontId="62" fillId="26" borderId="33" xfId="0" applyFont="1" applyFill="1" applyBorder="1"/>
    <xf numFmtId="0" fontId="62" fillId="26" borderId="13" xfId="0" applyFont="1" applyFill="1" applyBorder="1"/>
    <xf numFmtId="2" fontId="90" fillId="0" borderId="13" xfId="0" applyNumberFormat="1" applyFont="1" applyBorder="1" applyAlignment="1">
      <alignment horizontal="center" vertical="center"/>
    </xf>
    <xf numFmtId="49" fontId="42" fillId="0" borderId="0" xfId="37" applyNumberFormat="1" applyFont="1" applyAlignment="1">
      <alignment horizontal="left" vertical="center" wrapText="1"/>
    </xf>
    <xf numFmtId="10" fontId="42" fillId="0" borderId="0" xfId="71" applyNumberFormat="1" applyFont="1" applyBorder="1" applyAlignment="1">
      <alignment horizontal="left" vertical="center" wrapText="1"/>
    </xf>
    <xf numFmtId="0" fontId="3" fillId="0" borderId="43" xfId="37" applyBorder="1" applyAlignment="1">
      <alignment horizontal="center" vertical="center"/>
    </xf>
    <xf numFmtId="49" fontId="3" fillId="0" borderId="44" xfId="37" applyNumberFormat="1" applyBorder="1" applyAlignment="1">
      <alignment horizontal="center"/>
    </xf>
    <xf numFmtId="0" fontId="0" fillId="0" borderId="46" xfId="0" applyBorder="1"/>
    <xf numFmtId="0" fontId="62" fillId="0" borderId="24" xfId="37" applyFont="1" applyBorder="1" applyAlignment="1">
      <alignment horizontal="left" vertical="center" wrapText="1"/>
    </xf>
    <xf numFmtId="0" fontId="92" fillId="33" borderId="0" xfId="0" applyFont="1" applyFill="1" applyAlignment="1">
      <alignment horizontal="center" vertical="center"/>
    </xf>
    <xf numFmtId="0" fontId="92" fillId="33" borderId="0" xfId="0" applyFont="1" applyFill="1" applyAlignment="1">
      <alignment horizontal="center" vertical="top" wrapText="1"/>
    </xf>
    <xf numFmtId="2" fontId="91" fillId="0" borderId="0" xfId="0" applyNumberFormat="1" applyFont="1" applyAlignment="1">
      <alignment horizontal="center" vertical="center"/>
    </xf>
    <xf numFmtId="2" fontId="92" fillId="33" borderId="0" xfId="0" applyNumberFormat="1" applyFont="1" applyFill="1" applyAlignment="1">
      <alignment horizontal="center" vertical="center"/>
    </xf>
    <xf numFmtId="0" fontId="43" fillId="33" borderId="13" xfId="0" applyFont="1" applyFill="1" applyBorder="1" applyAlignment="1">
      <alignment horizontal="center" vertical="center" wrapText="1"/>
    </xf>
    <xf numFmtId="44" fontId="62" fillId="43" borderId="16" xfId="52" applyNumberFormat="1" applyFont="1" applyFill="1" applyBorder="1" applyAlignment="1">
      <alignment horizontal="right" vertical="center" wrapText="1"/>
    </xf>
    <xf numFmtId="2" fontId="44" fillId="0" borderId="0" xfId="0" applyNumberFormat="1" applyFont="1"/>
    <xf numFmtId="44" fontId="62" fillId="0" borderId="13" xfId="52" applyNumberFormat="1" applyFont="1" applyBorder="1" applyAlignment="1">
      <alignment horizontal="right" vertical="center" wrapText="1"/>
    </xf>
    <xf numFmtId="0" fontId="43" fillId="42" borderId="65" xfId="0" applyFont="1" applyFill="1" applyBorder="1" applyAlignment="1">
      <alignment horizontal="center" vertical="center"/>
    </xf>
    <xf numFmtId="0" fontId="62" fillId="40" borderId="18" xfId="0" applyFont="1" applyFill="1" applyBorder="1"/>
    <xf numFmtId="49" fontId="93" fillId="42" borderId="65" xfId="37" applyNumberFormat="1" applyFont="1" applyFill="1" applyBorder="1" applyAlignment="1">
      <alignment horizontal="center" vertical="center"/>
    </xf>
    <xf numFmtId="49" fontId="93" fillId="42" borderId="50" xfId="37" applyNumberFormat="1" applyFont="1" applyFill="1" applyBorder="1" applyAlignment="1">
      <alignment horizontal="center" vertical="center"/>
    </xf>
    <xf numFmtId="0" fontId="62" fillId="26" borderId="18" xfId="0" applyFont="1" applyFill="1" applyBorder="1"/>
    <xf numFmtId="0" fontId="62" fillId="26" borderId="67" xfId="0" applyFont="1" applyFill="1" applyBorder="1"/>
    <xf numFmtId="0" fontId="62" fillId="26" borderId="65" xfId="0" applyFont="1" applyFill="1" applyBorder="1" applyAlignment="1">
      <alignment horizontal="center" vertical="center"/>
    </xf>
    <xf numFmtId="44" fontId="90" fillId="26" borderId="74" xfId="76" applyFont="1" applyFill="1" applyBorder="1" applyAlignment="1">
      <alignment horizontal="center" vertical="center" wrapText="1"/>
    </xf>
    <xf numFmtId="44" fontId="62" fillId="0" borderId="60" xfId="0" applyNumberFormat="1" applyFont="1" applyBorder="1" applyAlignment="1">
      <alignment horizontal="center" vertical="center"/>
    </xf>
    <xf numFmtId="4" fontId="62" fillId="0" borderId="24" xfId="37" applyNumberFormat="1" applyFont="1" applyBorder="1" applyAlignment="1">
      <alignment horizontal="right" vertical="center"/>
    </xf>
    <xf numFmtId="44" fontId="62" fillId="0" borderId="24" xfId="52" applyNumberFormat="1" applyFont="1" applyBorder="1" applyAlignment="1">
      <alignment horizontal="right" vertical="center" wrapText="1"/>
    </xf>
    <xf numFmtId="44" fontId="63" fillId="0" borderId="24" xfId="52" applyNumberFormat="1" applyFont="1" applyFill="1" applyBorder="1" applyAlignment="1">
      <alignment horizontal="right" vertic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center" vertical="center" wrapText="1"/>
    </xf>
    <xf numFmtId="2" fontId="44" fillId="0" borderId="0" xfId="0" applyNumberFormat="1" applyFont="1" applyAlignment="1">
      <alignment horizontal="center" vertical="center"/>
    </xf>
    <xf numFmtId="2" fontId="43" fillId="33" borderId="0" xfId="0" applyNumberFormat="1" applyFont="1" applyFill="1" applyAlignment="1">
      <alignment horizontal="center" vertical="center"/>
    </xf>
    <xf numFmtId="10" fontId="0" fillId="0" borderId="0" xfId="0" applyNumberFormat="1"/>
    <xf numFmtId="44" fontId="63" fillId="30" borderId="18" xfId="52" applyNumberFormat="1" applyFont="1" applyFill="1" applyBorder="1" applyAlignment="1">
      <alignment horizontal="right" vertical="center"/>
    </xf>
    <xf numFmtId="44" fontId="63" fillId="30" borderId="72" xfId="52" applyNumberFormat="1" applyFont="1" applyFill="1" applyBorder="1" applyAlignment="1">
      <alignment horizontal="right" vertical="center"/>
    </xf>
    <xf numFmtId="0" fontId="62" fillId="0" borderId="65" xfId="0" applyFont="1" applyBorder="1" applyAlignment="1">
      <alignment horizontal="center" vertical="center"/>
    </xf>
    <xf numFmtId="169" fontId="44" fillId="0" borderId="13" xfId="0" applyNumberFormat="1" applyFont="1" applyBorder="1" applyAlignment="1">
      <alignment horizontal="center" vertical="center"/>
    </xf>
    <xf numFmtId="169" fontId="43" fillId="33" borderId="13" xfId="0" applyNumberFormat="1" applyFont="1" applyFill="1" applyBorder="1" applyAlignment="1">
      <alignment horizontal="center" vertical="center"/>
    </xf>
    <xf numFmtId="0" fontId="62" fillId="0" borderId="13" xfId="0" applyFont="1" applyBorder="1" applyAlignment="1">
      <alignment vertical="center" wrapText="1"/>
    </xf>
    <xf numFmtId="0" fontId="64" fillId="0" borderId="0" xfId="35" applyFont="1"/>
    <xf numFmtId="44" fontId="62" fillId="0" borderId="16" xfId="52" applyNumberFormat="1" applyFont="1" applyFill="1" applyBorder="1" applyAlignment="1">
      <alignment horizontal="right" vertical="center" wrapText="1"/>
    </xf>
    <xf numFmtId="0" fontId="70" fillId="0" borderId="0" xfId="60" applyFont="1" applyAlignment="1">
      <alignment horizontal="center" vertical="center"/>
    </xf>
    <xf numFmtId="0" fontId="7" fillId="0" borderId="0" xfId="60" applyFont="1" applyAlignment="1">
      <alignment horizontal="center" vertical="center"/>
    </xf>
    <xf numFmtId="0" fontId="71" fillId="27" borderId="0" xfId="6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9" fillId="0" borderId="16" xfId="0" applyFont="1" applyBorder="1" applyAlignment="1">
      <alignment horizontal="left"/>
    </xf>
    <xf numFmtId="0" fontId="49" fillId="0" borderId="24" xfId="0" applyFont="1" applyBorder="1" applyAlignment="1">
      <alignment horizontal="left"/>
    </xf>
    <xf numFmtId="0" fontId="49" fillId="0" borderId="25" xfId="0" applyFont="1" applyBorder="1" applyAlignment="1">
      <alignment horizontal="left"/>
    </xf>
    <xf numFmtId="4" fontId="49" fillId="36" borderId="16" xfId="0" applyNumberFormat="1" applyFont="1" applyFill="1" applyBorder="1" applyAlignment="1">
      <alignment horizontal="center"/>
    </xf>
    <xf numFmtId="4" fontId="49" fillId="36" borderId="25" xfId="0" applyNumberFormat="1" applyFont="1" applyFill="1" applyBorder="1" applyAlignment="1">
      <alignment horizontal="center"/>
    </xf>
    <xf numFmtId="0" fontId="49" fillId="36" borderId="16" xfId="0" applyFont="1" applyFill="1" applyBorder="1" applyAlignment="1">
      <alignment horizontal="left"/>
    </xf>
    <xf numFmtId="0" fontId="49" fillId="36" borderId="24" xfId="0" applyFont="1" applyFill="1" applyBorder="1" applyAlignment="1">
      <alignment horizontal="left"/>
    </xf>
    <xf numFmtId="0" fontId="49" fillId="36" borderId="25" xfId="0" applyFont="1" applyFill="1" applyBorder="1" applyAlignment="1">
      <alignment horizontal="left"/>
    </xf>
    <xf numFmtId="0" fontId="56" fillId="36" borderId="0" xfId="0" applyFont="1" applyFill="1" applyAlignment="1">
      <alignment horizontal="center"/>
    </xf>
    <xf numFmtId="49" fontId="0" fillId="35" borderId="35" xfId="0" applyNumberFormat="1" applyFill="1" applyBorder="1" applyAlignment="1">
      <alignment horizontal="left" vertical="center" wrapText="1"/>
    </xf>
    <xf numFmtId="49" fontId="0" fillId="35" borderId="36" xfId="0" applyNumberFormat="1" applyFill="1" applyBorder="1" applyAlignment="1">
      <alignment horizontal="left" vertical="center" wrapText="1"/>
    </xf>
    <xf numFmtId="49" fontId="0" fillId="35" borderId="37" xfId="0" applyNumberFormat="1" applyFill="1" applyBorder="1" applyAlignment="1">
      <alignment horizontal="left" vertical="center" wrapText="1"/>
    </xf>
    <xf numFmtId="49" fontId="0" fillId="35" borderId="38" xfId="0" applyNumberFormat="1" applyFill="1" applyBorder="1" applyAlignment="1">
      <alignment horizontal="left" vertical="center" wrapText="1"/>
    </xf>
    <xf numFmtId="49" fontId="0" fillId="35" borderId="0" xfId="0" applyNumberFormat="1" applyFill="1" applyAlignment="1">
      <alignment horizontal="left" vertical="center" wrapText="1"/>
    </xf>
    <xf numFmtId="49" fontId="0" fillId="35" borderId="39" xfId="0" applyNumberFormat="1" applyFill="1" applyBorder="1" applyAlignment="1">
      <alignment horizontal="left" vertical="center" wrapText="1"/>
    </xf>
    <xf numFmtId="49" fontId="0" fillId="35" borderId="40" xfId="0" applyNumberFormat="1" applyFill="1" applyBorder="1" applyAlignment="1">
      <alignment horizontal="left" vertical="center" wrapText="1"/>
    </xf>
    <xf numFmtId="49" fontId="0" fillId="35" borderId="41" xfId="0" applyNumberFormat="1" applyFill="1" applyBorder="1" applyAlignment="1">
      <alignment horizontal="left" vertical="center" wrapText="1"/>
    </xf>
    <xf numFmtId="49" fontId="0" fillId="35" borderId="42" xfId="0" applyNumberFormat="1" applyFill="1" applyBorder="1" applyAlignment="1">
      <alignment horizontal="left" vertical="center" wrapText="1"/>
    </xf>
    <xf numFmtId="0" fontId="57" fillId="35" borderId="52" xfId="0" applyFont="1" applyFill="1" applyBorder="1" applyAlignment="1">
      <alignment horizontal="center" vertical="center"/>
    </xf>
    <xf numFmtId="0" fontId="57" fillId="35" borderId="24" xfId="0" applyFont="1" applyFill="1" applyBorder="1" applyAlignment="1">
      <alignment horizontal="center" vertical="center"/>
    </xf>
    <xf numFmtId="0" fontId="57" fillId="35" borderId="25" xfId="0" applyFont="1" applyFill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56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82" fillId="31" borderId="16" xfId="0" applyFont="1" applyFill="1" applyBorder="1" applyAlignment="1">
      <alignment horizontal="center" vertical="justify" wrapText="1"/>
    </xf>
    <xf numFmtId="0" fontId="82" fillId="31" borderId="24" xfId="0" applyFont="1" applyFill="1" applyBorder="1" applyAlignment="1">
      <alignment horizontal="center" vertical="justify" wrapText="1"/>
    </xf>
    <xf numFmtId="0" fontId="82" fillId="31" borderId="25" xfId="0" applyFont="1" applyFill="1" applyBorder="1" applyAlignment="1">
      <alignment horizontal="center" vertical="justify" wrapText="1"/>
    </xf>
    <xf numFmtId="0" fontId="49" fillId="0" borderId="0" xfId="0" applyFont="1" applyAlignment="1">
      <alignment horizontal="left" vertical="center"/>
    </xf>
    <xf numFmtId="0" fontId="53" fillId="36" borderId="58" xfId="0" applyFont="1" applyFill="1" applyBorder="1" applyAlignment="1">
      <alignment horizontal="center" vertical="center" wrapText="1"/>
    </xf>
    <xf numFmtId="0" fontId="54" fillId="36" borderId="56" xfId="0" applyFont="1" applyFill="1" applyBorder="1" applyAlignment="1">
      <alignment horizontal="center" vertical="center" wrapText="1"/>
    </xf>
    <xf numFmtId="0" fontId="54" fillId="36" borderId="57" xfId="0" applyFont="1" applyFill="1" applyBorder="1" applyAlignment="1">
      <alignment horizontal="center" vertical="center" wrapText="1"/>
    </xf>
    <xf numFmtId="0" fontId="48" fillId="36" borderId="16" xfId="0" applyFont="1" applyFill="1" applyBorder="1" applyAlignment="1">
      <alignment horizontal="left"/>
    </xf>
    <xf numFmtId="0" fontId="48" fillId="36" borderId="24" xfId="0" applyFont="1" applyFill="1" applyBorder="1" applyAlignment="1">
      <alignment horizontal="left"/>
    </xf>
    <xf numFmtId="0" fontId="48" fillId="36" borderId="25" xfId="0" applyFont="1" applyFill="1" applyBorder="1" applyAlignment="1">
      <alignment horizontal="left"/>
    </xf>
    <xf numFmtId="0" fontId="69" fillId="0" borderId="0" xfId="35" applyFont="1" applyAlignment="1">
      <alignment horizontal="center" vertical="center"/>
    </xf>
    <xf numFmtId="0" fontId="51" fillId="0" borderId="0" xfId="35" applyFont="1" applyAlignment="1">
      <alignment horizontal="center" vertical="center"/>
    </xf>
    <xf numFmtId="0" fontId="3" fillId="0" borderId="0" xfId="35" applyFont="1" applyAlignment="1">
      <alignment horizontal="center" vertical="center"/>
    </xf>
    <xf numFmtId="0" fontId="77" fillId="31" borderId="14" xfId="35" applyFont="1" applyFill="1" applyBorder="1" applyAlignment="1">
      <alignment horizontal="center"/>
    </xf>
    <xf numFmtId="0" fontId="77" fillId="31" borderId="17" xfId="35" applyFont="1" applyFill="1" applyBorder="1" applyAlignment="1">
      <alignment horizontal="center"/>
    </xf>
    <xf numFmtId="0" fontId="68" fillId="31" borderId="17" xfId="37" applyFont="1" applyFill="1" applyBorder="1" applyAlignment="1">
      <alignment horizontal="left" wrapText="1"/>
    </xf>
    <xf numFmtId="0" fontId="52" fillId="0" borderId="0" xfId="35" applyFont="1" applyAlignment="1">
      <alignment horizontal="center"/>
    </xf>
    <xf numFmtId="0" fontId="5" fillId="0" borderId="43" xfId="37" applyFont="1" applyBorder="1" applyAlignment="1">
      <alignment horizontal="center" vertical="center" wrapText="1"/>
    </xf>
    <xf numFmtId="0" fontId="5" fillId="0" borderId="44" xfId="37" applyFont="1" applyBorder="1" applyAlignment="1">
      <alignment horizontal="center" vertical="center" wrapText="1"/>
    </xf>
    <xf numFmtId="0" fontId="5" fillId="0" borderId="45" xfId="37" applyFont="1" applyBorder="1" applyAlignment="1">
      <alignment horizontal="center" vertical="center" wrapText="1"/>
    </xf>
    <xf numFmtId="0" fontId="5" fillId="0" borderId="46" xfId="37" applyFont="1" applyBorder="1" applyAlignment="1">
      <alignment horizontal="center" vertical="center" wrapText="1"/>
    </xf>
    <xf numFmtId="0" fontId="5" fillId="0" borderId="0" xfId="37" applyFont="1" applyAlignment="1">
      <alignment horizontal="center" vertical="center" wrapText="1"/>
    </xf>
    <xf numFmtId="0" fontId="5" fillId="0" borderId="15" xfId="37" applyFont="1" applyBorder="1" applyAlignment="1">
      <alignment horizontal="center" vertical="center" wrapText="1"/>
    </xf>
    <xf numFmtId="0" fontId="5" fillId="0" borderId="47" xfId="37" applyFont="1" applyBorder="1" applyAlignment="1">
      <alignment horizontal="center" vertical="center" wrapText="1"/>
    </xf>
    <xf numFmtId="0" fontId="5" fillId="0" borderId="10" xfId="37" applyFont="1" applyBorder="1" applyAlignment="1">
      <alignment horizontal="center" vertical="center" wrapText="1"/>
    </xf>
    <xf numFmtId="0" fontId="5" fillId="0" borderId="48" xfId="37" applyFont="1" applyBorder="1" applyAlignment="1">
      <alignment horizontal="center" vertical="center" wrapText="1"/>
    </xf>
    <xf numFmtId="0" fontId="35" fillId="0" borderId="43" xfId="37" applyFont="1" applyBorder="1" applyAlignment="1">
      <alignment horizontal="left" vertical="center" wrapText="1"/>
    </xf>
    <xf numFmtId="0" fontId="36" fillId="0" borderId="44" xfId="37" applyFont="1" applyBorder="1" applyAlignment="1">
      <alignment horizontal="left" vertical="center" wrapText="1"/>
    </xf>
    <xf numFmtId="0" fontId="36" fillId="0" borderId="45" xfId="37" applyFont="1" applyBorder="1" applyAlignment="1">
      <alignment horizontal="left" vertical="center" wrapText="1"/>
    </xf>
    <xf numFmtId="0" fontId="33" fillId="0" borderId="46" xfId="37" applyFont="1" applyBorder="1" applyAlignment="1">
      <alignment horizontal="left" vertical="center" wrapText="1"/>
    </xf>
    <xf numFmtId="0" fontId="33" fillId="0" borderId="0" xfId="37" applyFont="1" applyAlignment="1">
      <alignment horizontal="left" vertical="center" wrapText="1"/>
    </xf>
    <xf numFmtId="0" fontId="33" fillId="0" borderId="15" xfId="37" applyFont="1" applyBorder="1" applyAlignment="1">
      <alignment horizontal="left" vertical="center" wrapText="1"/>
    </xf>
    <xf numFmtId="0" fontId="10" fillId="0" borderId="46" xfId="37" applyFont="1" applyBorder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2" fillId="0" borderId="15" xfId="37" applyFont="1" applyBorder="1" applyAlignment="1">
      <alignment horizontal="left" vertical="center" wrapText="1"/>
    </xf>
    <xf numFmtId="0" fontId="10" fillId="0" borderId="0" xfId="37" applyFont="1" applyAlignment="1">
      <alignment horizontal="left" vertical="center" wrapText="1"/>
    </xf>
    <xf numFmtId="0" fontId="10" fillId="0" borderId="20" xfId="37" applyFont="1" applyBorder="1" applyAlignment="1">
      <alignment horizontal="left" vertical="center" wrapText="1"/>
    </xf>
    <xf numFmtId="49" fontId="7" fillId="0" borderId="47" xfId="37" applyNumberFormat="1" applyFont="1" applyBorder="1" applyAlignment="1">
      <alignment horizontal="left" vertical="center" wrapText="1"/>
    </xf>
    <xf numFmtId="49" fontId="7" fillId="0" borderId="10" xfId="37" applyNumberFormat="1" applyFont="1" applyBorder="1" applyAlignment="1">
      <alignment horizontal="left" vertical="center" wrapText="1"/>
    </xf>
    <xf numFmtId="49" fontId="7" fillId="0" borderId="21" xfId="37" applyNumberFormat="1" applyFont="1" applyBorder="1" applyAlignment="1">
      <alignment horizontal="left" vertical="center" wrapText="1"/>
    </xf>
    <xf numFmtId="0" fontId="94" fillId="0" borderId="0" xfId="37" applyFont="1" applyAlignment="1">
      <alignment horizontal="left" vertical="center" wrapText="1"/>
    </xf>
    <xf numFmtId="0" fontId="93" fillId="0" borderId="0" xfId="37" applyFont="1" applyAlignment="1">
      <alignment horizontal="left" vertical="center" wrapText="1"/>
    </xf>
    <xf numFmtId="0" fontId="42" fillId="0" borderId="0" xfId="37" applyFont="1" applyAlignment="1">
      <alignment horizontal="left" vertical="center" wrapText="1"/>
    </xf>
    <xf numFmtId="0" fontId="44" fillId="0" borderId="0" xfId="37" applyFont="1" applyAlignment="1">
      <alignment horizontal="left" vertical="center" wrapText="1"/>
    </xf>
    <xf numFmtId="49" fontId="42" fillId="0" borderId="0" xfId="37" applyNumberFormat="1" applyFont="1" applyAlignment="1">
      <alignment horizontal="left" vertical="center" wrapText="1"/>
    </xf>
    <xf numFmtId="10" fontId="42" fillId="0" borderId="0" xfId="58" applyNumberFormat="1" applyFont="1" applyBorder="1" applyAlignment="1">
      <alignment horizontal="left" vertical="center" wrapText="1"/>
    </xf>
    <xf numFmtId="0" fontId="35" fillId="0" borderId="0" xfId="37" applyFont="1" applyAlignment="1">
      <alignment horizontal="left" vertical="center" wrapText="1"/>
    </xf>
    <xf numFmtId="0" fontId="43" fillId="0" borderId="0" xfId="37" applyFont="1" applyAlignment="1">
      <alignment horizontal="left" vertical="center" wrapText="1"/>
    </xf>
    <xf numFmtId="0" fontId="64" fillId="0" borderId="0" xfId="35" applyFont="1" applyAlignment="1">
      <alignment horizontal="center" vertical="center"/>
    </xf>
    <xf numFmtId="0" fontId="68" fillId="32" borderId="17" xfId="37" applyFont="1" applyFill="1" applyBorder="1" applyAlignment="1">
      <alignment horizontal="left" wrapText="1"/>
    </xf>
    <xf numFmtId="0" fontId="84" fillId="0" borderId="0" xfId="35" applyFont="1" applyAlignment="1">
      <alignment horizontal="center"/>
    </xf>
    <xf numFmtId="0" fontId="83" fillId="0" borderId="0" xfId="35" applyFont="1" applyAlignment="1">
      <alignment horizontal="center" vertical="center"/>
    </xf>
    <xf numFmtId="0" fontId="42" fillId="0" borderId="0" xfId="35" applyFont="1" applyAlignment="1">
      <alignment horizontal="center" vertical="center"/>
    </xf>
    <xf numFmtId="0" fontId="82" fillId="32" borderId="13" xfId="0" applyFont="1" applyFill="1" applyBorder="1" applyAlignment="1">
      <alignment horizontal="center" vertical="center"/>
    </xf>
    <xf numFmtId="0" fontId="95" fillId="32" borderId="13" xfId="0" applyFont="1" applyFill="1" applyBorder="1" applyAlignment="1">
      <alignment horizontal="center" vertical="center"/>
    </xf>
    <xf numFmtId="0" fontId="10" fillId="33" borderId="13" xfId="0" applyFont="1" applyFill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95" fillId="32" borderId="13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56" fillId="30" borderId="16" xfId="0" applyFont="1" applyFill="1" applyBorder="1" applyAlignment="1">
      <alignment horizontal="center" vertical="justify" wrapText="1"/>
    </xf>
    <xf numFmtId="0" fontId="56" fillId="30" borderId="24" xfId="0" applyFont="1" applyFill="1" applyBorder="1" applyAlignment="1">
      <alignment horizontal="center" vertical="justify" wrapText="1"/>
    </xf>
    <xf numFmtId="0" fontId="56" fillId="30" borderId="25" xfId="0" applyFont="1" applyFill="1" applyBorder="1" applyAlignment="1">
      <alignment horizontal="center" vertical="justify" wrapText="1"/>
    </xf>
    <xf numFmtId="0" fontId="0" fillId="0" borderId="1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57" fillId="37" borderId="46" xfId="0" applyFont="1" applyFill="1" applyBorder="1" applyAlignment="1">
      <alignment horizontal="center" vertical="center"/>
    </xf>
    <xf numFmtId="0" fontId="57" fillId="37" borderId="0" xfId="0" applyFont="1" applyFill="1" applyAlignment="1">
      <alignment horizontal="center" vertical="center"/>
    </xf>
    <xf numFmtId="0" fontId="53" fillId="33" borderId="0" xfId="0" applyFont="1" applyFill="1" applyAlignment="1">
      <alignment horizontal="center" vertical="center" wrapText="1"/>
    </xf>
    <xf numFmtId="0" fontId="54" fillId="33" borderId="0" xfId="0" applyFont="1" applyFill="1" applyAlignment="1">
      <alignment horizontal="center" vertical="center" wrapText="1"/>
    </xf>
    <xf numFmtId="4" fontId="50" fillId="30" borderId="16" xfId="0" applyNumberFormat="1" applyFont="1" applyFill="1" applyBorder="1" applyAlignment="1">
      <alignment horizontal="center"/>
    </xf>
    <xf numFmtId="4" fontId="50" fillId="30" borderId="25" xfId="0" applyNumberFormat="1" applyFont="1" applyFill="1" applyBorder="1" applyAlignment="1">
      <alignment horizontal="center"/>
    </xf>
    <xf numFmtId="0" fontId="0" fillId="30" borderId="16" xfId="0" applyFill="1" applyBorder="1" applyAlignment="1">
      <alignment horizontal="left"/>
    </xf>
    <xf numFmtId="0" fontId="0" fillId="30" borderId="24" xfId="0" applyFill="1" applyBorder="1" applyAlignment="1">
      <alignment horizontal="left"/>
    </xf>
    <xf numFmtId="0" fontId="0" fillId="30" borderId="25" xfId="0" applyFill="1" applyBorder="1" applyAlignment="1">
      <alignment horizontal="left"/>
    </xf>
    <xf numFmtId="0" fontId="10" fillId="30" borderId="16" xfId="0" applyFont="1" applyFill="1" applyBorder="1" applyAlignment="1">
      <alignment horizontal="left"/>
    </xf>
    <xf numFmtId="0" fontId="10" fillId="30" borderId="24" xfId="0" applyFont="1" applyFill="1" applyBorder="1" applyAlignment="1">
      <alignment horizontal="left"/>
    </xf>
    <xf numFmtId="0" fontId="10" fillId="30" borderId="25" xfId="0" applyFont="1" applyFill="1" applyBorder="1" applyAlignment="1">
      <alignment horizontal="left"/>
    </xf>
    <xf numFmtId="0" fontId="56" fillId="33" borderId="0" xfId="0" applyFont="1" applyFill="1" applyAlignment="1">
      <alignment horizontal="center"/>
    </xf>
    <xf numFmtId="49" fontId="0" fillId="37" borderId="35" xfId="0" applyNumberFormat="1" applyFill="1" applyBorder="1" applyAlignment="1">
      <alignment horizontal="left" vertical="center" wrapText="1"/>
    </xf>
    <xf numFmtId="49" fontId="0" fillId="37" borderId="36" xfId="0" applyNumberFormat="1" applyFill="1" applyBorder="1" applyAlignment="1">
      <alignment horizontal="left" vertical="center" wrapText="1"/>
    </xf>
    <xf numFmtId="49" fontId="0" fillId="37" borderId="37" xfId="0" applyNumberFormat="1" applyFill="1" applyBorder="1" applyAlignment="1">
      <alignment horizontal="left" vertical="center" wrapText="1"/>
    </xf>
    <xf numFmtId="49" fontId="0" fillId="37" borderId="38" xfId="0" applyNumberFormat="1" applyFill="1" applyBorder="1" applyAlignment="1">
      <alignment horizontal="left" vertical="center" wrapText="1"/>
    </xf>
    <xf numFmtId="49" fontId="0" fillId="37" borderId="0" xfId="0" applyNumberFormat="1" applyFill="1" applyAlignment="1">
      <alignment horizontal="left" vertical="center" wrapText="1"/>
    </xf>
    <xf numFmtId="49" fontId="0" fillId="37" borderId="39" xfId="0" applyNumberFormat="1" applyFill="1" applyBorder="1" applyAlignment="1">
      <alignment horizontal="left" vertical="center" wrapText="1"/>
    </xf>
    <xf numFmtId="49" fontId="0" fillId="37" borderId="40" xfId="0" applyNumberFormat="1" applyFill="1" applyBorder="1" applyAlignment="1">
      <alignment horizontal="left" vertical="center" wrapText="1"/>
    </xf>
    <xf numFmtId="49" fontId="0" fillId="37" borderId="41" xfId="0" applyNumberFormat="1" applyFill="1" applyBorder="1" applyAlignment="1">
      <alignment horizontal="left" vertical="center" wrapText="1"/>
    </xf>
    <xf numFmtId="49" fontId="0" fillId="37" borderId="42" xfId="0" applyNumberFormat="1" applyFill="1" applyBorder="1" applyAlignment="1">
      <alignment horizontal="left" vertical="center" wrapText="1"/>
    </xf>
    <xf numFmtId="0" fontId="93" fillId="0" borderId="46" xfId="37" applyFont="1" applyBorder="1" applyAlignment="1">
      <alignment horizontal="left" vertical="center" wrapText="1"/>
    </xf>
    <xf numFmtId="10" fontId="42" fillId="0" borderId="0" xfId="71" applyNumberFormat="1" applyFont="1" applyBorder="1" applyAlignment="1">
      <alignment horizontal="left" vertical="center" wrapText="1"/>
    </xf>
    <xf numFmtId="0" fontId="96" fillId="41" borderId="47" xfId="37" applyFont="1" applyFill="1" applyBorder="1" applyAlignment="1">
      <alignment horizontal="center" vertical="center" wrapText="1"/>
    </xf>
    <xf numFmtId="0" fontId="96" fillId="41" borderId="10" xfId="37" applyFont="1" applyFill="1" applyBorder="1" applyAlignment="1">
      <alignment horizontal="center" vertical="center" wrapText="1"/>
    </xf>
    <xf numFmtId="0" fontId="96" fillId="41" borderId="48" xfId="37" applyFont="1" applyFill="1" applyBorder="1" applyAlignment="1">
      <alignment horizontal="center" vertical="center" wrapText="1"/>
    </xf>
    <xf numFmtId="0" fontId="93" fillId="42" borderId="19" xfId="37" applyFont="1" applyFill="1" applyBorder="1" applyAlignment="1">
      <alignment horizontal="center" wrapText="1"/>
    </xf>
    <xf numFmtId="0" fontId="93" fillId="42" borderId="53" xfId="37" applyFont="1" applyFill="1" applyBorder="1" applyAlignment="1">
      <alignment horizontal="center" wrapText="1"/>
    </xf>
    <xf numFmtId="0" fontId="93" fillId="42" borderId="71" xfId="37" applyFont="1" applyFill="1" applyBorder="1" applyAlignment="1">
      <alignment horizontal="center" wrapText="1"/>
    </xf>
    <xf numFmtId="0" fontId="93" fillId="42" borderId="16" xfId="37" applyFont="1" applyFill="1" applyBorder="1" applyAlignment="1">
      <alignment horizontal="center" wrapText="1"/>
    </xf>
    <xf numFmtId="0" fontId="93" fillId="42" borderId="24" xfId="37" applyFont="1" applyFill="1" applyBorder="1" applyAlignment="1">
      <alignment horizontal="center" wrapText="1"/>
    </xf>
    <xf numFmtId="0" fontId="93" fillId="42" borderId="80" xfId="37" applyFont="1" applyFill="1" applyBorder="1" applyAlignment="1">
      <alignment horizontal="center" wrapText="1"/>
    </xf>
    <xf numFmtId="0" fontId="68" fillId="41" borderId="14" xfId="37" applyFont="1" applyFill="1" applyBorder="1" applyAlignment="1">
      <alignment horizontal="right" wrapText="1"/>
    </xf>
    <xf numFmtId="0" fontId="68" fillId="41" borderId="17" xfId="37" applyFont="1" applyFill="1" applyBorder="1" applyAlignment="1">
      <alignment horizontal="right" wrapText="1"/>
    </xf>
    <xf numFmtId="0" fontId="68" fillId="41" borderId="26" xfId="37" applyFont="1" applyFill="1" applyBorder="1" applyAlignment="1">
      <alignment horizontal="right" wrapText="1"/>
    </xf>
    <xf numFmtId="10" fontId="76" fillId="42" borderId="13" xfId="58" applyNumberFormat="1" applyFont="1" applyFill="1" applyBorder="1" applyAlignment="1">
      <alignment horizontal="center" vertical="center"/>
    </xf>
    <xf numFmtId="0" fontId="97" fillId="30" borderId="13" xfId="0" applyFont="1" applyFill="1" applyBorder="1" applyAlignment="1">
      <alignment horizontal="right" vertical="center"/>
    </xf>
    <xf numFmtId="0" fontId="93" fillId="0" borderId="47" xfId="37" applyFont="1" applyBorder="1" applyAlignment="1">
      <alignment horizontal="left" vertical="center" wrapText="1"/>
    </xf>
    <xf numFmtId="0" fontId="93" fillId="0" borderId="10" xfId="37" applyFont="1" applyBorder="1" applyAlignment="1">
      <alignment horizontal="left" vertical="center" wrapText="1"/>
    </xf>
    <xf numFmtId="10" fontId="42" fillId="0" borderId="10" xfId="58" applyNumberFormat="1" applyFont="1" applyBorder="1" applyAlignment="1">
      <alignment horizontal="left" vertical="center" wrapText="1"/>
    </xf>
    <xf numFmtId="0" fontId="43" fillId="42" borderId="16" xfId="0" applyFont="1" applyFill="1" applyBorder="1" applyAlignment="1">
      <alignment horizontal="center" vertical="center"/>
    </xf>
    <xf numFmtId="0" fontId="43" fillId="42" borderId="24" xfId="0" applyFont="1" applyFill="1" applyBorder="1" applyAlignment="1">
      <alignment horizontal="center" vertical="center"/>
    </xf>
    <xf numFmtId="0" fontId="43" fillId="42" borderId="80" xfId="0" applyFont="1" applyFill="1" applyBorder="1" applyAlignment="1">
      <alignment horizontal="center" vertical="center"/>
    </xf>
    <xf numFmtId="0" fontId="35" fillId="0" borderId="44" xfId="37" applyFont="1" applyBorder="1" applyAlignment="1">
      <alignment horizontal="center" vertical="center" wrapText="1"/>
    </xf>
    <xf numFmtId="0" fontId="35" fillId="0" borderId="45" xfId="37" applyFont="1" applyBorder="1" applyAlignment="1">
      <alignment horizontal="center" vertical="center" wrapText="1"/>
    </xf>
    <xf numFmtId="0" fontId="35" fillId="0" borderId="0" xfId="37" applyFont="1" applyAlignment="1">
      <alignment horizontal="center" vertical="center" wrapText="1"/>
    </xf>
    <xf numFmtId="0" fontId="35" fillId="0" borderId="15" xfId="37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3" fillId="35" borderId="70" xfId="0" applyFont="1" applyFill="1" applyBorder="1" applyAlignment="1">
      <alignment horizontal="center" vertical="center" wrapText="1"/>
    </xf>
    <xf numFmtId="0" fontId="63" fillId="35" borderId="53" xfId="0" applyFont="1" applyFill="1" applyBorder="1" applyAlignment="1">
      <alignment horizontal="center" vertical="center" wrapText="1"/>
    </xf>
    <xf numFmtId="0" fontId="63" fillId="35" borderId="71" xfId="0" applyFont="1" applyFill="1" applyBorder="1" applyAlignment="1">
      <alignment horizontal="center" vertical="center" wrapText="1"/>
    </xf>
    <xf numFmtId="0" fontId="40" fillId="36" borderId="14" xfId="0" applyFont="1" applyFill="1" applyBorder="1" applyAlignment="1">
      <alignment horizontal="center" vertical="center"/>
    </xf>
    <xf numFmtId="0" fontId="40" fillId="36" borderId="17" xfId="0" applyFont="1" applyFill="1" applyBorder="1" applyAlignment="1">
      <alignment horizontal="center" vertical="center"/>
    </xf>
    <xf numFmtId="0" fontId="40" fillId="36" borderId="26" xfId="0" applyFont="1" applyFill="1" applyBorder="1" applyAlignment="1">
      <alignment horizontal="center" vertical="center"/>
    </xf>
    <xf numFmtId="0" fontId="62" fillId="0" borderId="0" xfId="0" applyFont="1" applyAlignment="1">
      <alignment horizontal="center"/>
    </xf>
    <xf numFmtId="44" fontId="63" fillId="35" borderId="14" xfId="58" applyNumberFormat="1" applyFont="1" applyFill="1" applyBorder="1" applyAlignment="1">
      <alignment horizontal="center" vertical="center"/>
    </xf>
    <xf numFmtId="44" fontId="63" fillId="35" borderId="17" xfId="58" applyNumberFormat="1" applyFont="1" applyFill="1" applyBorder="1" applyAlignment="1">
      <alignment horizontal="center" vertical="center"/>
    </xf>
    <xf numFmtId="44" fontId="63" fillId="35" borderId="26" xfId="58" applyNumberFormat="1" applyFont="1" applyFill="1" applyBorder="1" applyAlignment="1">
      <alignment horizontal="center" vertical="center"/>
    </xf>
    <xf numFmtId="0" fontId="63" fillId="35" borderId="14" xfId="0" applyFont="1" applyFill="1" applyBorder="1" applyAlignment="1">
      <alignment horizontal="center" vertical="center"/>
    </xf>
    <xf numFmtId="0" fontId="63" fillId="35" borderId="17" xfId="0" applyFont="1" applyFill="1" applyBorder="1" applyAlignment="1">
      <alignment horizontal="center" vertical="center"/>
    </xf>
    <xf numFmtId="0" fontId="63" fillId="39" borderId="62" xfId="0" applyFont="1" applyFill="1" applyBorder="1" applyAlignment="1">
      <alignment horizontal="center"/>
    </xf>
    <xf numFmtId="0" fontId="63" fillId="39" borderId="60" xfId="0" applyFont="1" applyFill="1" applyBorder="1" applyAlignment="1">
      <alignment horizontal="center"/>
    </xf>
    <xf numFmtId="0" fontId="87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10" fontId="63" fillId="39" borderId="84" xfId="58" applyNumberFormat="1" applyFont="1" applyFill="1" applyBorder="1" applyAlignment="1">
      <alignment horizontal="center" vertical="center"/>
    </xf>
    <xf numFmtId="10" fontId="63" fillId="39" borderId="82" xfId="58" applyNumberFormat="1" applyFont="1" applyFill="1" applyBorder="1" applyAlignment="1">
      <alignment horizontal="center" vertical="center"/>
    </xf>
    <xf numFmtId="10" fontId="63" fillId="39" borderId="22" xfId="58" applyNumberFormat="1" applyFont="1" applyFill="1" applyBorder="1" applyAlignment="1">
      <alignment horizontal="center" vertical="center"/>
    </xf>
    <xf numFmtId="10" fontId="63" fillId="39" borderId="83" xfId="58" applyNumberFormat="1" applyFont="1" applyFill="1" applyBorder="1" applyAlignment="1">
      <alignment horizontal="center" vertical="center"/>
    </xf>
    <xf numFmtId="0" fontId="63" fillId="39" borderId="81" xfId="0" applyFont="1" applyFill="1" applyBorder="1" applyAlignment="1">
      <alignment horizontal="center" vertical="center"/>
    </xf>
    <xf numFmtId="0" fontId="63" fillId="39" borderId="83" xfId="0" applyFont="1" applyFill="1" applyBorder="1" applyAlignment="1">
      <alignment horizontal="center" vertical="center"/>
    </xf>
    <xf numFmtId="0" fontId="63" fillId="35" borderId="26" xfId="0" applyFont="1" applyFill="1" applyBorder="1" applyAlignment="1">
      <alignment horizontal="center" vertical="center"/>
    </xf>
    <xf numFmtId="0" fontId="63" fillId="39" borderId="64" xfId="0" applyFont="1" applyFill="1" applyBorder="1" applyAlignment="1">
      <alignment horizontal="center" vertical="top"/>
    </xf>
    <xf numFmtId="0" fontId="63" fillId="39" borderId="65" xfId="0" applyFont="1" applyFill="1" applyBorder="1" applyAlignment="1">
      <alignment horizontal="center" vertical="top"/>
    </xf>
    <xf numFmtId="44" fontId="89" fillId="0" borderId="16" xfId="58" applyNumberFormat="1" applyFont="1" applyBorder="1" applyAlignment="1">
      <alignment horizontal="center" vertical="center"/>
    </xf>
    <xf numFmtId="44" fontId="89" fillId="0" borderId="24" xfId="58" applyNumberFormat="1" applyFont="1" applyBorder="1" applyAlignment="1">
      <alignment horizontal="center" vertical="center"/>
    </xf>
    <xf numFmtId="44" fontId="89" fillId="0" borderId="25" xfId="58" applyNumberFormat="1" applyFont="1" applyBorder="1" applyAlignment="1">
      <alignment horizontal="center" vertical="center"/>
    </xf>
    <xf numFmtId="0" fontId="89" fillId="0" borderId="16" xfId="0" applyFont="1" applyBorder="1" applyAlignment="1">
      <alignment horizontal="center" vertical="center"/>
    </xf>
    <xf numFmtId="0" fontId="89" fillId="0" borderId="25" xfId="0" applyFont="1" applyBorder="1" applyAlignment="1">
      <alignment horizontal="center" vertical="center"/>
    </xf>
    <xf numFmtId="0" fontId="63" fillId="39" borderId="63" xfId="0" applyFont="1" applyFill="1" applyBorder="1" applyAlignment="1">
      <alignment horizontal="center" vertical="top"/>
    </xf>
    <xf numFmtId="0" fontId="63" fillId="39" borderId="62" xfId="0" applyFont="1" applyFill="1" applyBorder="1" applyAlignment="1">
      <alignment horizontal="center" vertical="top"/>
    </xf>
    <xf numFmtId="0" fontId="63" fillId="0" borderId="58" xfId="0" applyFont="1" applyBorder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63" fillId="0" borderId="57" xfId="0" applyFont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3" fillId="0" borderId="20" xfId="0" applyFont="1" applyBorder="1" applyAlignment="1">
      <alignment horizontal="center" vertical="center"/>
    </xf>
    <xf numFmtId="0" fontId="63" fillId="0" borderId="74" xfId="0" applyFont="1" applyBorder="1" applyAlignment="1">
      <alignment horizontal="center" vertical="center"/>
    </xf>
    <xf numFmtId="0" fontId="63" fillId="0" borderId="61" xfId="0" applyFont="1" applyBorder="1" applyAlignment="1">
      <alignment horizontal="center" vertical="center"/>
    </xf>
    <xf numFmtId="0" fontId="63" fillId="0" borderId="73" xfId="0" applyFont="1" applyBorder="1" applyAlignment="1">
      <alignment horizontal="center" vertical="center"/>
    </xf>
    <xf numFmtId="0" fontId="96" fillId="41" borderId="14" xfId="37" applyFont="1" applyFill="1" applyBorder="1" applyAlignment="1">
      <alignment horizontal="center" vertical="center" wrapText="1"/>
    </xf>
    <xf numFmtId="0" fontId="96" fillId="41" borderId="17" xfId="37" applyFont="1" applyFill="1" applyBorder="1" applyAlignment="1">
      <alignment horizontal="center" vertical="center" wrapText="1"/>
    </xf>
    <xf numFmtId="0" fontId="96" fillId="41" borderId="26" xfId="37" applyFont="1" applyFill="1" applyBorder="1" applyAlignment="1">
      <alignment horizontal="center" vertical="center" wrapText="1"/>
    </xf>
    <xf numFmtId="0" fontId="65" fillId="42" borderId="19" xfId="37" applyFont="1" applyFill="1" applyBorder="1" applyAlignment="1">
      <alignment horizontal="center" wrapText="1"/>
    </xf>
    <xf numFmtId="0" fontId="65" fillId="42" borderId="53" xfId="37" applyFont="1" applyFill="1" applyBorder="1" applyAlignment="1">
      <alignment horizontal="center" wrapText="1"/>
    </xf>
    <xf numFmtId="0" fontId="65" fillId="42" borderId="71" xfId="37" applyFont="1" applyFill="1" applyBorder="1" applyAlignment="1">
      <alignment horizontal="center" wrapText="1"/>
    </xf>
    <xf numFmtId="0" fontId="63" fillId="39" borderId="43" xfId="0" applyFont="1" applyFill="1" applyBorder="1" applyAlignment="1">
      <alignment horizontal="center" vertical="center"/>
    </xf>
    <xf numFmtId="0" fontId="63" fillId="39" borderId="44" xfId="0" applyFont="1" applyFill="1" applyBorder="1" applyAlignment="1">
      <alignment horizontal="center" vertical="center"/>
    </xf>
    <xf numFmtId="10" fontId="63" fillId="39" borderId="14" xfId="58" applyNumberFormat="1" applyFont="1" applyFill="1" applyBorder="1" applyAlignment="1">
      <alignment horizontal="center" vertical="center"/>
    </xf>
    <xf numFmtId="10" fontId="63" fillId="39" borderId="17" xfId="58" applyNumberFormat="1" applyFont="1" applyFill="1" applyBorder="1" applyAlignment="1">
      <alignment horizontal="center" vertical="center"/>
    </xf>
    <xf numFmtId="10" fontId="63" fillId="39" borderId="26" xfId="58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85" fillId="32" borderId="27" xfId="0" applyFont="1" applyFill="1" applyBorder="1" applyAlignment="1">
      <alignment horizontal="center" vertical="center"/>
    </xf>
    <xf numFmtId="0" fontId="85" fillId="32" borderId="28" xfId="0" applyFont="1" applyFill="1" applyBorder="1" applyAlignment="1">
      <alignment horizontal="center" vertical="center"/>
    </xf>
    <xf numFmtId="0" fontId="85" fillId="32" borderId="29" xfId="0" applyFont="1" applyFill="1" applyBorder="1" applyAlignment="1">
      <alignment horizontal="center" vertical="center"/>
    </xf>
    <xf numFmtId="0" fontId="65" fillId="33" borderId="27" xfId="0" applyFont="1" applyFill="1" applyBorder="1" applyAlignment="1">
      <alignment horizontal="left" vertical="center" wrapText="1"/>
    </xf>
    <xf numFmtId="0" fontId="65" fillId="33" borderId="28" xfId="0" applyFont="1" applyFill="1" applyBorder="1" applyAlignment="1">
      <alignment horizontal="left" vertical="center" wrapText="1"/>
    </xf>
    <xf numFmtId="0" fontId="65" fillId="33" borderId="29" xfId="0" applyFont="1" applyFill="1" applyBorder="1" applyAlignment="1">
      <alignment horizontal="left" vertical="center" wrapText="1"/>
    </xf>
    <xf numFmtId="44" fontId="65" fillId="33" borderId="27" xfId="0" applyNumberFormat="1" applyFont="1" applyFill="1" applyBorder="1" applyAlignment="1">
      <alignment horizontal="center" vertical="center"/>
    </xf>
    <xf numFmtId="44" fontId="65" fillId="33" borderId="28" xfId="0" applyNumberFormat="1" applyFont="1" applyFill="1" applyBorder="1" applyAlignment="1">
      <alignment horizontal="center" vertical="center"/>
    </xf>
    <xf numFmtId="44" fontId="65" fillId="33" borderId="29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 readingOrder="1"/>
    </xf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center" wrapText="1"/>
    </xf>
    <xf numFmtId="0" fontId="40" fillId="0" borderId="0" xfId="0" applyFont="1" applyAlignment="1">
      <alignment horizontal="center" vertical="center"/>
    </xf>
    <xf numFmtId="10" fontId="76" fillId="0" borderId="27" xfId="58" applyNumberFormat="1" applyFont="1" applyFill="1" applyBorder="1" applyAlignment="1">
      <alignment horizontal="center" vertical="center" textRotation="90"/>
    </xf>
    <xf numFmtId="10" fontId="76" fillId="0" borderId="28" xfId="58" applyNumberFormat="1" applyFont="1" applyFill="1" applyBorder="1" applyAlignment="1">
      <alignment horizontal="center" vertical="center" textRotation="90"/>
    </xf>
    <xf numFmtId="10" fontId="76" fillId="0" borderId="27" xfId="58" applyNumberFormat="1" applyFont="1" applyFill="1" applyBorder="1" applyAlignment="1">
      <alignment horizontal="center" vertical="center" textRotation="90" wrapText="1"/>
    </xf>
    <xf numFmtId="10" fontId="76" fillId="0" borderId="28" xfId="58" applyNumberFormat="1" applyFont="1" applyFill="1" applyBorder="1" applyAlignment="1">
      <alignment horizontal="center" vertical="center" textRotation="90" wrapText="1"/>
    </xf>
    <xf numFmtId="0" fontId="50" fillId="0" borderId="0" xfId="0" applyFont="1" applyAlignment="1">
      <alignment horizontal="center" vertical="center"/>
    </xf>
    <xf numFmtId="49" fontId="85" fillId="34" borderId="50" xfId="0" applyNumberFormat="1" applyFont="1" applyFill="1" applyBorder="1" applyAlignment="1">
      <alignment horizontal="center" vertical="center"/>
    </xf>
    <xf numFmtId="49" fontId="85" fillId="34" borderId="16" xfId="0" applyNumberFormat="1" applyFont="1" applyFill="1" applyBorder="1" applyAlignment="1">
      <alignment horizontal="center" vertical="center"/>
    </xf>
    <xf numFmtId="49" fontId="85" fillId="34" borderId="47" xfId="0" applyNumberFormat="1" applyFont="1" applyFill="1" applyBorder="1" applyAlignment="1">
      <alignment horizontal="center" vertical="center"/>
    </xf>
    <xf numFmtId="49" fontId="85" fillId="34" borderId="10" xfId="0" applyNumberFormat="1" applyFont="1" applyFill="1" applyBorder="1" applyAlignment="1">
      <alignment horizontal="center" vertical="center"/>
    </xf>
    <xf numFmtId="49" fontId="85" fillId="34" borderId="49" xfId="0" applyNumberFormat="1" applyFont="1" applyFill="1" applyBorder="1" applyAlignment="1">
      <alignment horizontal="center" vertical="center"/>
    </xf>
    <xf numFmtId="49" fontId="85" fillId="34" borderId="19" xfId="0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44" fontId="88" fillId="0" borderId="13" xfId="0" applyNumberFormat="1" applyFont="1" applyBorder="1" applyAlignment="1">
      <alignment horizontal="center"/>
    </xf>
    <xf numFmtId="0" fontId="88" fillId="0" borderId="13" xfId="0" applyFont="1" applyBorder="1" applyAlignment="1">
      <alignment horizontal="center"/>
    </xf>
    <xf numFmtId="44" fontId="63" fillId="35" borderId="10" xfId="58" applyNumberFormat="1" applyFont="1" applyFill="1" applyBorder="1" applyAlignment="1">
      <alignment horizontal="center" vertical="center"/>
    </xf>
    <xf numFmtId="44" fontId="63" fillId="35" borderId="48" xfId="58" applyNumberFormat="1" applyFont="1" applyFill="1" applyBorder="1" applyAlignment="1">
      <alignment horizontal="center" vertical="center"/>
    </xf>
    <xf numFmtId="0" fontId="63" fillId="35" borderId="49" xfId="0" applyFont="1" applyFill="1" applyBorder="1" applyAlignment="1">
      <alignment horizontal="left" vertical="center" wrapText="1"/>
    </xf>
    <xf numFmtId="0" fontId="63" fillId="35" borderId="11" xfId="0" applyFont="1" applyFill="1" applyBorder="1" applyAlignment="1">
      <alignment horizontal="left" vertical="center" wrapText="1"/>
    </xf>
    <xf numFmtId="0" fontId="63" fillId="35" borderId="12" xfId="0" applyFont="1" applyFill="1" applyBorder="1" applyAlignment="1">
      <alignment horizontal="left" vertical="center" wrapText="1"/>
    </xf>
    <xf numFmtId="10" fontId="63" fillId="39" borderId="44" xfId="58" applyNumberFormat="1" applyFont="1" applyFill="1" applyBorder="1" applyAlignment="1">
      <alignment horizontal="center" vertical="center"/>
    </xf>
    <xf numFmtId="10" fontId="63" fillId="39" borderId="68" xfId="58" applyNumberFormat="1" applyFont="1" applyFill="1" applyBorder="1" applyAlignment="1">
      <alignment horizontal="center" vertical="center"/>
    </xf>
    <xf numFmtId="10" fontId="63" fillId="39" borderId="69" xfId="58" applyNumberFormat="1" applyFont="1" applyFill="1" applyBorder="1" applyAlignment="1">
      <alignment horizontal="center" vertical="center"/>
    </xf>
    <xf numFmtId="0" fontId="56" fillId="0" borderId="61" xfId="0" applyFont="1" applyBorder="1" applyAlignment="1">
      <alignment horizontal="left"/>
    </xf>
    <xf numFmtId="0" fontId="10" fillId="36" borderId="13" xfId="0" applyFont="1" applyFill="1" applyBorder="1" applyAlignment="1">
      <alignment horizontal="center" vertical="top"/>
    </xf>
    <xf numFmtId="0" fontId="10" fillId="36" borderId="13" xfId="0" applyFont="1" applyFill="1" applyBorder="1" applyAlignment="1">
      <alignment horizontal="center" vertical="center"/>
    </xf>
    <xf numFmtId="0" fontId="92" fillId="33" borderId="13" xfId="0" applyFont="1" applyFill="1" applyBorder="1" applyAlignment="1">
      <alignment horizontal="center"/>
    </xf>
    <xf numFmtId="0" fontId="43" fillId="33" borderId="13" xfId="0" applyFont="1" applyFill="1" applyBorder="1" applyAlignment="1">
      <alignment horizontal="center" vertical="center"/>
    </xf>
    <xf numFmtId="0" fontId="43" fillId="33" borderId="13" xfId="0" applyFont="1" applyFill="1" applyBorder="1" applyAlignment="1">
      <alignment horizontal="center"/>
    </xf>
    <xf numFmtId="0" fontId="43" fillId="33" borderId="16" xfId="0" applyFont="1" applyFill="1" applyBorder="1" applyAlignment="1">
      <alignment horizontal="center"/>
    </xf>
    <xf numFmtId="0" fontId="43" fillId="33" borderId="24" xfId="0" applyFont="1" applyFill="1" applyBorder="1" applyAlignment="1">
      <alignment horizontal="center"/>
    </xf>
    <xf numFmtId="0" fontId="43" fillId="33" borderId="25" xfId="0" applyFont="1" applyFill="1" applyBorder="1" applyAlignment="1">
      <alignment horizontal="center"/>
    </xf>
    <xf numFmtId="0" fontId="92" fillId="33" borderId="13" xfId="0" applyFont="1" applyFill="1" applyBorder="1" applyAlignment="1">
      <alignment horizontal="center" vertical="center"/>
    </xf>
    <xf numFmtId="0" fontId="10" fillId="33" borderId="13" xfId="0" applyFont="1" applyFill="1" applyBorder="1" applyAlignment="1">
      <alignment horizontal="center"/>
    </xf>
    <xf numFmtId="0" fontId="43" fillId="33" borderId="13" xfId="0" applyFont="1" applyFill="1" applyBorder="1" applyAlignment="1">
      <alignment horizontal="center" vertical="center" wrapText="1"/>
    </xf>
    <xf numFmtId="0" fontId="43" fillId="33" borderId="16" xfId="0" applyFont="1" applyFill="1" applyBorder="1" applyAlignment="1">
      <alignment horizontal="center" vertical="center"/>
    </xf>
    <xf numFmtId="0" fontId="43" fillId="33" borderId="24" xfId="0" applyFont="1" applyFill="1" applyBorder="1" applyAlignment="1">
      <alignment horizontal="center" vertical="center"/>
    </xf>
    <xf numFmtId="0" fontId="43" fillId="33" borderId="25" xfId="0" applyFont="1" applyFill="1" applyBorder="1" applyAlignment="1">
      <alignment horizontal="center" vertical="center"/>
    </xf>
    <xf numFmtId="0" fontId="75" fillId="33" borderId="13" xfId="0" applyFont="1" applyFill="1" applyBorder="1" applyAlignment="1">
      <alignment horizontal="center" vertical="center"/>
    </xf>
    <xf numFmtId="0" fontId="99" fillId="33" borderId="16" xfId="0" applyFont="1" applyFill="1" applyBorder="1" applyAlignment="1">
      <alignment horizontal="center" vertical="center"/>
    </xf>
    <xf numFmtId="0" fontId="99" fillId="33" borderId="24" xfId="0" applyFont="1" applyFill="1" applyBorder="1" applyAlignment="1">
      <alignment horizontal="center" vertical="center"/>
    </xf>
    <xf numFmtId="0" fontId="99" fillId="33" borderId="25" xfId="0" applyFont="1" applyFill="1" applyBorder="1" applyAlignment="1">
      <alignment horizontal="center" vertical="center"/>
    </xf>
    <xf numFmtId="0" fontId="43" fillId="33" borderId="16" xfId="0" applyFont="1" applyFill="1" applyBorder="1" applyAlignment="1">
      <alignment horizontal="center" vertical="center" wrapText="1"/>
    </xf>
    <xf numFmtId="0" fontId="43" fillId="33" borderId="25" xfId="0" applyFont="1" applyFill="1" applyBorder="1" applyAlignment="1">
      <alignment horizontal="center" vertical="center" wrapText="1"/>
    </xf>
  </cellXfs>
  <cellStyles count="77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" xfId="76" builtinId="4"/>
    <cellStyle name="Moeda 2" xfId="31" xr:uid="{00000000-0005-0000-0000-00001F000000}"/>
    <cellStyle name="Moeda 2 2" xfId="32" xr:uid="{00000000-0005-0000-0000-000020000000}"/>
    <cellStyle name="Moeda 2_3_-_PLANILHA_MODELO_e_Boletim_CPOS_157" xfId="33" xr:uid="{00000000-0005-0000-0000-000021000000}"/>
    <cellStyle name="Neutra 2" xfId="34" xr:uid="{00000000-0005-0000-0000-000022000000}"/>
    <cellStyle name="Normal" xfId="0" builtinId="0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60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4 2" xfId="55" xr:uid="{00000000-0005-0000-0000-00002C000000}"/>
    <cellStyle name="Normal 5" xfId="59" xr:uid="{00000000-0005-0000-0000-00002D000000}"/>
    <cellStyle name="Normal 6" xfId="64" xr:uid="{00000000-0005-0000-0000-00002E000000}"/>
    <cellStyle name="Normal 7" xfId="72" xr:uid="{00000000-0005-0000-0000-00002F000000}"/>
    <cellStyle name="Normal 8" xfId="73" xr:uid="{00000000-0005-0000-0000-000030000000}"/>
    <cellStyle name="Normal 9" xfId="74" xr:uid="{00000000-0005-0000-0000-000031000000}"/>
    <cellStyle name="Nota 2" xfId="42" xr:uid="{00000000-0005-0000-0000-000032000000}"/>
    <cellStyle name="Nota 2 2" xfId="65" xr:uid="{00000000-0005-0000-0000-000033000000}"/>
    <cellStyle name="Porcentagem" xfId="58" builtinId="5"/>
    <cellStyle name="Porcentagem 2" xfId="71" xr:uid="{00000000-0005-0000-0000-000035000000}"/>
    <cellStyle name="Saída 2" xfId="43" xr:uid="{00000000-0005-0000-0000-000036000000}"/>
    <cellStyle name="Texto de Aviso 2" xfId="44" xr:uid="{00000000-0005-0000-0000-000037000000}"/>
    <cellStyle name="Texto Explicativo 2" xfId="45" xr:uid="{00000000-0005-0000-0000-000038000000}"/>
    <cellStyle name="Título 1 2" xfId="46" xr:uid="{00000000-0005-0000-0000-000039000000}"/>
    <cellStyle name="Título 2 2" xfId="47" xr:uid="{00000000-0005-0000-0000-00003A000000}"/>
    <cellStyle name="Título 3 2" xfId="48" xr:uid="{00000000-0005-0000-0000-00003B000000}"/>
    <cellStyle name="Título 4 2" xfId="49" xr:uid="{00000000-0005-0000-0000-00003C000000}"/>
    <cellStyle name="Título 5" xfId="50" xr:uid="{00000000-0005-0000-0000-00003D000000}"/>
    <cellStyle name="Total 2" xfId="51" xr:uid="{00000000-0005-0000-0000-00003E000000}"/>
    <cellStyle name="Vírgula" xfId="52" builtinId="3"/>
    <cellStyle name="Vírgula 2" xfId="53" xr:uid="{00000000-0005-0000-0000-000040000000}"/>
    <cellStyle name="Vírgula 2 2" xfId="56" xr:uid="{00000000-0005-0000-0000-000041000000}"/>
    <cellStyle name="Vírgula 2 2 2" xfId="69" xr:uid="{00000000-0005-0000-0000-000042000000}"/>
    <cellStyle name="Vírgula 2 3" xfId="61" xr:uid="{00000000-0005-0000-0000-000043000000}"/>
    <cellStyle name="Vírgula 2 3 2" xfId="75" xr:uid="{00000000-0005-0000-0000-000044000000}"/>
    <cellStyle name="Vírgula 2 4" xfId="62" xr:uid="{00000000-0005-0000-0000-000045000000}"/>
    <cellStyle name="Vírgula 2 5" xfId="67" xr:uid="{00000000-0005-0000-0000-000046000000}"/>
    <cellStyle name="Vírgula 3" xfId="54" xr:uid="{00000000-0005-0000-0000-000047000000}"/>
    <cellStyle name="Vírgula 3 2" xfId="57" xr:uid="{00000000-0005-0000-0000-000048000000}"/>
    <cellStyle name="Vírgula 3 2 2" xfId="70" xr:uid="{00000000-0005-0000-0000-000049000000}"/>
    <cellStyle name="Vírgula 3 3" xfId="68" xr:uid="{00000000-0005-0000-0000-00004A000000}"/>
    <cellStyle name="Vírgula 4" xfId="63" xr:uid="{00000000-0005-0000-0000-00004B000000}"/>
    <cellStyle name="Vírgula 5" xfId="66" xr:uid="{00000000-0005-0000-0000-00004C000000}"/>
  </cellStyles>
  <dxfs count="33"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D7D2"/>
      <color rgb="FF006666"/>
      <color rgb="FF008080"/>
      <color rgb="FF009999"/>
      <color rgb="FFFF99FF"/>
      <color rgb="FFFFBDFF"/>
      <color rgb="FFFFD581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19050</xdr:rowOff>
    </xdr:from>
    <xdr:to>
      <xdr:col>1</xdr:col>
      <xdr:colOff>368868</xdr:colOff>
      <xdr:row>2</xdr:row>
      <xdr:rowOff>82729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9050"/>
          <a:ext cx="10927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17</xdr:row>
      <xdr:rowOff>9525</xdr:rowOff>
    </xdr:from>
    <xdr:to>
      <xdr:col>4</xdr:col>
      <xdr:colOff>171450</xdr:colOff>
      <xdr:row>23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2133600" y="4000500"/>
          <a:ext cx="742950" cy="1238250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19051</xdr:rowOff>
    </xdr:from>
    <xdr:to>
      <xdr:col>5</xdr:col>
      <xdr:colOff>685800</xdr:colOff>
      <xdr:row>0</xdr:row>
      <xdr:rowOff>812353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870" y="19051"/>
          <a:ext cx="961580" cy="793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47626</xdr:rowOff>
    </xdr:from>
    <xdr:to>
      <xdr:col>2</xdr:col>
      <xdr:colOff>334282</xdr:colOff>
      <xdr:row>4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6"/>
          <a:ext cx="866775" cy="8191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403225</xdr:colOff>
      <xdr:row>0</xdr:row>
      <xdr:rowOff>123825</xdr:rowOff>
    </xdr:from>
    <xdr:to>
      <xdr:col>8</xdr:col>
      <xdr:colOff>590550</xdr:colOff>
      <xdr:row>3</xdr:row>
      <xdr:rowOff>111501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8975" y="123825"/>
          <a:ext cx="939800" cy="7496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55908</xdr:colOff>
      <xdr:row>0</xdr:row>
      <xdr:rowOff>78273</xdr:rowOff>
    </xdr:from>
    <xdr:to>
      <xdr:col>1</xdr:col>
      <xdr:colOff>532158</xdr:colOff>
      <xdr:row>2</xdr:row>
      <xdr:rowOff>141635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908" y="78273"/>
          <a:ext cx="1254815" cy="47749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0</xdr:row>
      <xdr:rowOff>85725</xdr:rowOff>
    </xdr:from>
    <xdr:to>
      <xdr:col>7</xdr:col>
      <xdr:colOff>628650</xdr:colOff>
      <xdr:row>5</xdr:row>
      <xdr:rowOff>21241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24925" y="85725"/>
          <a:ext cx="1114425" cy="8925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209550</xdr:colOff>
      <xdr:row>0</xdr:row>
      <xdr:rowOff>882203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320" y="88901"/>
          <a:ext cx="961580" cy="79330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85725</xdr:rowOff>
    </xdr:from>
    <xdr:to>
      <xdr:col>1</xdr:col>
      <xdr:colOff>601437</xdr:colOff>
      <xdr:row>4</xdr:row>
      <xdr:rowOff>131980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85725"/>
          <a:ext cx="962024" cy="684884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438150</xdr:colOff>
      <xdr:row>0</xdr:row>
      <xdr:rowOff>152400</xdr:rowOff>
    </xdr:from>
    <xdr:to>
      <xdr:col>7</xdr:col>
      <xdr:colOff>625929</xdr:colOff>
      <xdr:row>6</xdr:row>
      <xdr:rowOff>87539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825" y="152400"/>
          <a:ext cx="1114425" cy="10763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 flipV="1">
          <a:off x="2124075" y="4229100"/>
          <a:ext cx="733425" cy="254317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95250</xdr:colOff>
      <xdr:row>0</xdr:row>
      <xdr:rowOff>895350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5570" y="88901"/>
          <a:ext cx="961580" cy="8064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85725</xdr:rowOff>
    </xdr:from>
    <xdr:to>
      <xdr:col>1</xdr:col>
      <xdr:colOff>435883</xdr:colOff>
      <xdr:row>3</xdr:row>
      <xdr:rowOff>59409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2" y="87539"/>
          <a:ext cx="984250" cy="704841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875849</xdr:colOff>
      <xdr:row>0</xdr:row>
      <xdr:rowOff>118353</xdr:rowOff>
    </xdr:from>
    <xdr:to>
      <xdr:col>5</xdr:col>
      <xdr:colOff>670836</xdr:colOff>
      <xdr:row>4</xdr:row>
      <xdr:rowOff>113757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9778" y="118353"/>
          <a:ext cx="834572" cy="62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G4126"/>
  <sheetViews>
    <sheetView zoomScale="145" zoomScaleNormal="145" workbookViewId="0">
      <selection activeCell="I7" sqref="I7"/>
    </sheetView>
  </sheetViews>
  <sheetFormatPr defaultColWidth="8.85546875" defaultRowHeight="12.75" x14ac:dyDescent="0.2"/>
  <cols>
    <col min="1" max="1" width="11.7109375" style="223" bestFit="1" customWidth="1"/>
    <col min="2" max="2" width="57.42578125" style="228" customWidth="1"/>
    <col min="3" max="3" width="8.85546875" style="61" customWidth="1"/>
    <col min="4" max="4" width="10.7109375" style="229" customWidth="1"/>
    <col min="5" max="6" width="12.7109375" style="229" customWidth="1"/>
    <col min="7" max="7" width="0.140625" style="169" customWidth="1"/>
    <col min="8" max="16384" width="8.85546875" style="169"/>
  </cols>
  <sheetData>
    <row r="1" spans="1:7" ht="16.5" x14ac:dyDescent="0.2">
      <c r="B1" s="398" t="s">
        <v>104</v>
      </c>
      <c r="C1" s="398"/>
      <c r="D1" s="398"/>
      <c r="E1" s="398"/>
      <c r="F1" s="398"/>
    </row>
    <row r="2" spans="1:7" ht="16.5" x14ac:dyDescent="0.2">
      <c r="A2" s="398" t="s">
        <v>105</v>
      </c>
      <c r="B2" s="398"/>
      <c r="C2" s="398"/>
      <c r="D2" s="398"/>
      <c r="E2" s="398"/>
      <c r="F2" s="398"/>
    </row>
    <row r="3" spans="1:7" x14ac:dyDescent="0.2">
      <c r="A3" s="399" t="s">
        <v>97</v>
      </c>
      <c r="B3" s="399"/>
      <c r="C3" s="399"/>
      <c r="D3" s="399"/>
      <c r="E3" s="399"/>
      <c r="F3" s="399"/>
    </row>
    <row r="4" spans="1:7" ht="15.75" x14ac:dyDescent="0.2">
      <c r="A4" s="400" t="s">
        <v>20217</v>
      </c>
      <c r="B4" s="400"/>
      <c r="C4" s="400"/>
      <c r="D4" s="400"/>
      <c r="E4" s="400"/>
      <c r="F4" s="400"/>
    </row>
    <row r="5" spans="1:7" ht="15" x14ac:dyDescent="0.2">
      <c r="A5" s="170"/>
      <c r="B5"/>
      <c r="C5"/>
      <c r="D5" s="48"/>
      <c r="E5" s="171"/>
      <c r="F5" s="172" t="s">
        <v>20582</v>
      </c>
    </row>
    <row r="6" spans="1:7" ht="15" x14ac:dyDescent="0.2">
      <c r="A6" s="170"/>
      <c r="B6" s="49"/>
      <c r="C6" s="50"/>
      <c r="D6" s="48"/>
      <c r="E6" s="51" t="s">
        <v>20309</v>
      </c>
      <c r="F6" s="208" t="s">
        <v>20583</v>
      </c>
    </row>
    <row r="7" spans="1:7" ht="15" x14ac:dyDescent="0.2">
      <c r="A7" s="170"/>
      <c r="B7" s="49"/>
      <c r="C7" s="52" t="s">
        <v>107</v>
      </c>
      <c r="D7" s="202">
        <v>0</v>
      </c>
      <c r="E7" s="207" t="s">
        <v>108</v>
      </c>
      <c r="F7" s="202">
        <v>0.9778</v>
      </c>
    </row>
    <row r="8" spans="1:7" s="61" customFormat="1" x14ac:dyDescent="0.2">
      <c r="A8" s="224" t="s">
        <v>24</v>
      </c>
      <c r="B8" s="225" t="s">
        <v>25</v>
      </c>
      <c r="C8" s="226" t="s">
        <v>12382</v>
      </c>
      <c r="D8" s="227" t="s">
        <v>26</v>
      </c>
      <c r="E8" s="227" t="s">
        <v>27</v>
      </c>
      <c r="F8" s="227" t="s">
        <v>28</v>
      </c>
    </row>
    <row r="9" spans="1:7" x14ac:dyDescent="0.2">
      <c r="A9" s="203" t="s">
        <v>12383</v>
      </c>
      <c r="B9" s="204" t="s">
        <v>12384</v>
      </c>
      <c r="C9" s="205"/>
      <c r="D9" s="206"/>
      <c r="E9" s="206"/>
      <c r="F9" s="206"/>
      <c r="G9" s="169">
        <v>2</v>
      </c>
    </row>
    <row r="10" spans="1:7" x14ac:dyDescent="0.2">
      <c r="A10" s="173" t="s">
        <v>12385</v>
      </c>
      <c r="B10" s="174" t="s">
        <v>12386</v>
      </c>
      <c r="C10" s="175"/>
      <c r="D10" s="176"/>
      <c r="E10" s="176"/>
      <c r="F10" s="176"/>
      <c r="G10" s="169">
        <v>5</v>
      </c>
    </row>
    <row r="11" spans="1:7" ht="25.5" x14ac:dyDescent="0.2">
      <c r="A11" s="173" t="s">
        <v>12387</v>
      </c>
      <c r="B11" s="174" t="s">
        <v>12388</v>
      </c>
      <c r="C11" s="175" t="s">
        <v>12389</v>
      </c>
      <c r="D11" s="176"/>
      <c r="E11" s="176">
        <v>5636.66</v>
      </c>
      <c r="F11" s="176">
        <v>5636.66</v>
      </c>
      <c r="G11" s="169">
        <f t="shared" ref="G11:G74" si="0">LEN(A11)</f>
        <v>9</v>
      </c>
    </row>
    <row r="12" spans="1:7" ht="38.25" x14ac:dyDescent="0.2">
      <c r="A12" s="173" t="s">
        <v>12390</v>
      </c>
      <c r="B12" s="174" t="s">
        <v>12391</v>
      </c>
      <c r="C12" s="175" t="s">
        <v>12389</v>
      </c>
      <c r="D12" s="176"/>
      <c r="E12" s="176">
        <v>7495.66</v>
      </c>
      <c r="F12" s="176">
        <v>7495.66</v>
      </c>
      <c r="G12" s="169">
        <f t="shared" si="0"/>
        <v>9</v>
      </c>
    </row>
    <row r="13" spans="1:7" ht="38.25" x14ac:dyDescent="0.2">
      <c r="A13" s="173" t="s">
        <v>12392</v>
      </c>
      <c r="B13" s="174" t="s">
        <v>12393</v>
      </c>
      <c r="C13" s="175" t="s">
        <v>12389</v>
      </c>
      <c r="D13" s="176"/>
      <c r="E13" s="176">
        <v>12804.27</v>
      </c>
      <c r="F13" s="176">
        <v>12804.27</v>
      </c>
      <c r="G13" s="169">
        <f t="shared" si="0"/>
        <v>9</v>
      </c>
    </row>
    <row r="14" spans="1:7" ht="38.25" x14ac:dyDescent="0.2">
      <c r="A14" s="173" t="s">
        <v>12394</v>
      </c>
      <c r="B14" s="174" t="s">
        <v>12395</v>
      </c>
      <c r="C14" s="175" t="s">
        <v>12389</v>
      </c>
      <c r="D14" s="176"/>
      <c r="E14" s="176">
        <v>17556.16</v>
      </c>
      <c r="F14" s="176">
        <v>17556.16</v>
      </c>
      <c r="G14" s="169">
        <f t="shared" si="0"/>
        <v>9</v>
      </c>
    </row>
    <row r="15" spans="1:7" ht="38.25" x14ac:dyDescent="0.2">
      <c r="A15" s="173" t="s">
        <v>12396</v>
      </c>
      <c r="B15" s="174" t="s">
        <v>12397</v>
      </c>
      <c r="C15" s="175" t="s">
        <v>12389</v>
      </c>
      <c r="D15" s="176"/>
      <c r="E15" s="176">
        <v>20458.990000000002</v>
      </c>
      <c r="F15" s="176">
        <v>20458.990000000002</v>
      </c>
      <c r="G15" s="169">
        <f t="shared" si="0"/>
        <v>9</v>
      </c>
    </row>
    <row r="16" spans="1:7" x14ac:dyDescent="0.2">
      <c r="A16" s="173" t="s">
        <v>12398</v>
      </c>
      <c r="B16" s="174" t="s">
        <v>12399</v>
      </c>
      <c r="C16" s="175"/>
      <c r="D16" s="176"/>
      <c r="E16" s="176"/>
      <c r="F16" s="176"/>
      <c r="G16" s="169">
        <f t="shared" si="0"/>
        <v>5</v>
      </c>
    </row>
    <row r="17" spans="1:7" ht="38.25" x14ac:dyDescent="0.2">
      <c r="A17" s="173" t="s">
        <v>12400</v>
      </c>
      <c r="B17" s="174" t="s">
        <v>12401</v>
      </c>
      <c r="C17" s="175" t="s">
        <v>12389</v>
      </c>
      <c r="D17" s="176"/>
      <c r="E17" s="176">
        <v>7199.56</v>
      </c>
      <c r="F17" s="176">
        <v>7199.56</v>
      </c>
      <c r="G17" s="169">
        <f t="shared" si="0"/>
        <v>9</v>
      </c>
    </row>
    <row r="18" spans="1:7" ht="38.25" x14ac:dyDescent="0.2">
      <c r="A18" s="173" t="s">
        <v>12402</v>
      </c>
      <c r="B18" s="174" t="s">
        <v>12403</v>
      </c>
      <c r="C18" s="175" t="s">
        <v>12389</v>
      </c>
      <c r="D18" s="176"/>
      <c r="E18" s="176">
        <v>12194.64</v>
      </c>
      <c r="F18" s="176">
        <v>12194.64</v>
      </c>
      <c r="G18" s="169">
        <f t="shared" si="0"/>
        <v>9</v>
      </c>
    </row>
    <row r="19" spans="1:7" ht="38.25" x14ac:dyDescent="0.2">
      <c r="A19" s="173" t="s">
        <v>12404</v>
      </c>
      <c r="B19" s="174" t="s">
        <v>12405</v>
      </c>
      <c r="C19" s="175" t="s">
        <v>12389</v>
      </c>
      <c r="D19" s="176"/>
      <c r="E19" s="176">
        <v>16501.64</v>
      </c>
      <c r="F19" s="176">
        <v>16501.64</v>
      </c>
      <c r="G19" s="169">
        <f t="shared" si="0"/>
        <v>9</v>
      </c>
    </row>
    <row r="20" spans="1:7" ht="38.25" x14ac:dyDescent="0.2">
      <c r="A20" s="173" t="s">
        <v>12406</v>
      </c>
      <c r="B20" s="174" t="s">
        <v>12407</v>
      </c>
      <c r="C20" s="175" t="s">
        <v>12389</v>
      </c>
      <c r="D20" s="176"/>
      <c r="E20" s="176">
        <v>21949.1</v>
      </c>
      <c r="F20" s="176">
        <v>21949.1</v>
      </c>
      <c r="G20" s="169">
        <f t="shared" si="0"/>
        <v>9</v>
      </c>
    </row>
    <row r="21" spans="1:7" x14ac:dyDescent="0.2">
      <c r="A21" s="173" t="s">
        <v>12408</v>
      </c>
      <c r="B21" s="174" t="s">
        <v>12409</v>
      </c>
      <c r="C21" s="175"/>
      <c r="D21" s="176"/>
      <c r="E21" s="176"/>
      <c r="F21" s="176"/>
      <c r="G21" s="169">
        <f t="shared" si="0"/>
        <v>5</v>
      </c>
    </row>
    <row r="22" spans="1:7" x14ac:dyDescent="0.2">
      <c r="A22" s="173" t="s">
        <v>12410</v>
      </c>
      <c r="B22" s="174" t="s">
        <v>12411</v>
      </c>
      <c r="C22" s="175" t="s">
        <v>12389</v>
      </c>
      <c r="D22" s="176"/>
      <c r="E22" s="176">
        <v>2836.01</v>
      </c>
      <c r="F22" s="176">
        <v>2836.01</v>
      </c>
      <c r="G22" s="169">
        <f t="shared" si="0"/>
        <v>9</v>
      </c>
    </row>
    <row r="23" spans="1:7" x14ac:dyDescent="0.2">
      <c r="A23" s="173" t="s">
        <v>12412</v>
      </c>
      <c r="B23" s="174" t="s">
        <v>12413</v>
      </c>
      <c r="C23" s="175" t="s">
        <v>12389</v>
      </c>
      <c r="D23" s="176"/>
      <c r="E23" s="176">
        <v>3833.98</v>
      </c>
      <c r="F23" s="176">
        <v>3833.98</v>
      </c>
      <c r="G23" s="169">
        <f t="shared" si="0"/>
        <v>9</v>
      </c>
    </row>
    <row r="24" spans="1:7" x14ac:dyDescent="0.2">
      <c r="A24" s="173" t="s">
        <v>12414</v>
      </c>
      <c r="B24" s="174" t="s">
        <v>12415</v>
      </c>
      <c r="C24" s="175" t="s">
        <v>12389</v>
      </c>
      <c r="D24" s="176"/>
      <c r="E24" s="176">
        <v>2079.88</v>
      </c>
      <c r="F24" s="176">
        <v>2079.88</v>
      </c>
      <c r="G24" s="169">
        <f t="shared" si="0"/>
        <v>9</v>
      </c>
    </row>
    <row r="25" spans="1:7" x14ac:dyDescent="0.2">
      <c r="A25" s="173" t="s">
        <v>12416</v>
      </c>
      <c r="B25" s="174" t="s">
        <v>12417</v>
      </c>
      <c r="C25" s="175" t="s">
        <v>12389</v>
      </c>
      <c r="D25" s="176"/>
      <c r="E25" s="176">
        <v>2845.66</v>
      </c>
      <c r="F25" s="176">
        <v>2845.66</v>
      </c>
      <c r="G25" s="169">
        <f t="shared" si="0"/>
        <v>9</v>
      </c>
    </row>
    <row r="26" spans="1:7" x14ac:dyDescent="0.2">
      <c r="A26" s="173" t="s">
        <v>12418</v>
      </c>
      <c r="B26" s="174" t="s">
        <v>12419</v>
      </c>
      <c r="C26" s="175" t="s">
        <v>12389</v>
      </c>
      <c r="D26" s="176"/>
      <c r="E26" s="176">
        <v>892.89</v>
      </c>
      <c r="F26" s="176">
        <v>892.89</v>
      </c>
      <c r="G26" s="169">
        <f t="shared" si="0"/>
        <v>9</v>
      </c>
    </row>
    <row r="27" spans="1:7" x14ac:dyDescent="0.2">
      <c r="A27" s="173" t="s">
        <v>12420</v>
      </c>
      <c r="B27" s="174" t="s">
        <v>12421</v>
      </c>
      <c r="C27" s="175" t="s">
        <v>12389</v>
      </c>
      <c r="D27" s="176"/>
      <c r="E27" s="176">
        <v>1188.55</v>
      </c>
      <c r="F27" s="176">
        <v>1188.55</v>
      </c>
      <c r="G27" s="169">
        <f t="shared" si="0"/>
        <v>9</v>
      </c>
    </row>
    <row r="28" spans="1:7" x14ac:dyDescent="0.2">
      <c r="A28" s="173" t="s">
        <v>12422</v>
      </c>
      <c r="B28" s="174" t="s">
        <v>12423</v>
      </c>
      <c r="C28" s="175" t="s">
        <v>12389</v>
      </c>
      <c r="D28" s="176"/>
      <c r="E28" s="176">
        <v>991.52</v>
      </c>
      <c r="F28" s="176">
        <v>991.52</v>
      </c>
      <c r="G28" s="169">
        <f t="shared" si="0"/>
        <v>9</v>
      </c>
    </row>
    <row r="29" spans="1:7" x14ac:dyDescent="0.2">
      <c r="A29" s="173" t="s">
        <v>12424</v>
      </c>
      <c r="B29" s="174" t="s">
        <v>12425</v>
      </c>
      <c r="C29" s="175" t="s">
        <v>12389</v>
      </c>
      <c r="D29" s="176"/>
      <c r="E29" s="176">
        <v>1374.79</v>
      </c>
      <c r="F29" s="176">
        <v>1374.79</v>
      </c>
      <c r="G29" s="169">
        <f t="shared" si="0"/>
        <v>9</v>
      </c>
    </row>
    <row r="30" spans="1:7" x14ac:dyDescent="0.2">
      <c r="A30" s="173" t="s">
        <v>12426</v>
      </c>
      <c r="B30" s="174" t="s">
        <v>12427</v>
      </c>
      <c r="C30" s="175" t="s">
        <v>12389</v>
      </c>
      <c r="D30" s="176"/>
      <c r="E30" s="176">
        <v>1908.51</v>
      </c>
      <c r="F30" s="176">
        <v>1908.51</v>
      </c>
      <c r="G30" s="169">
        <f t="shared" si="0"/>
        <v>9</v>
      </c>
    </row>
    <row r="31" spans="1:7" x14ac:dyDescent="0.2">
      <c r="A31" s="173" t="s">
        <v>12428</v>
      </c>
      <c r="B31" s="174" t="s">
        <v>12429</v>
      </c>
      <c r="C31" s="175" t="s">
        <v>12389</v>
      </c>
      <c r="D31" s="176"/>
      <c r="E31" s="176">
        <v>2601.48</v>
      </c>
      <c r="F31" s="176">
        <v>2601.48</v>
      </c>
      <c r="G31" s="169">
        <f t="shared" si="0"/>
        <v>9</v>
      </c>
    </row>
    <row r="32" spans="1:7" x14ac:dyDescent="0.2">
      <c r="A32" s="173" t="s">
        <v>12430</v>
      </c>
      <c r="B32" s="174" t="s">
        <v>12431</v>
      </c>
      <c r="C32" s="175" t="s">
        <v>12389</v>
      </c>
      <c r="D32" s="176"/>
      <c r="E32" s="176">
        <v>1647.55</v>
      </c>
      <c r="F32" s="176">
        <v>1647.55</v>
      </c>
      <c r="G32" s="169">
        <f t="shared" si="0"/>
        <v>9</v>
      </c>
    </row>
    <row r="33" spans="1:7" x14ac:dyDescent="0.2">
      <c r="A33" s="173" t="s">
        <v>12432</v>
      </c>
      <c r="B33" s="174" t="s">
        <v>12433</v>
      </c>
      <c r="C33" s="175" t="s">
        <v>12389</v>
      </c>
      <c r="D33" s="176"/>
      <c r="E33" s="176">
        <v>2129.5300000000002</v>
      </c>
      <c r="F33" s="176">
        <v>2129.5300000000002</v>
      </c>
      <c r="G33" s="169">
        <f t="shared" si="0"/>
        <v>9</v>
      </c>
    </row>
    <row r="34" spans="1:7" x14ac:dyDescent="0.2">
      <c r="A34" s="173" t="s">
        <v>12434</v>
      </c>
      <c r="B34" s="174" t="s">
        <v>12435</v>
      </c>
      <c r="C34" s="175"/>
      <c r="D34" s="176"/>
      <c r="E34" s="176"/>
      <c r="F34" s="176"/>
      <c r="G34" s="169">
        <f t="shared" si="0"/>
        <v>5</v>
      </c>
    </row>
    <row r="35" spans="1:7" ht="25.5" x14ac:dyDescent="0.2">
      <c r="A35" s="173" t="s">
        <v>12436</v>
      </c>
      <c r="B35" s="174" t="s">
        <v>12437</v>
      </c>
      <c r="C35" s="175" t="s">
        <v>12438</v>
      </c>
      <c r="D35" s="176">
        <v>1183.9100000000001</v>
      </c>
      <c r="E35" s="176"/>
      <c r="F35" s="176">
        <v>1183.9100000000001</v>
      </c>
      <c r="G35" s="169">
        <f t="shared" si="0"/>
        <v>9</v>
      </c>
    </row>
    <row r="36" spans="1:7" ht="25.5" x14ac:dyDescent="0.2">
      <c r="A36" s="173" t="s">
        <v>20310</v>
      </c>
      <c r="B36" s="174" t="s">
        <v>20311</v>
      </c>
      <c r="C36" s="175" t="s">
        <v>12441</v>
      </c>
      <c r="D36" s="176">
        <v>0.04</v>
      </c>
      <c r="E36" s="176">
        <v>0.13</v>
      </c>
      <c r="F36" s="176">
        <v>0.17</v>
      </c>
      <c r="G36" s="169">
        <f t="shared" si="0"/>
        <v>9</v>
      </c>
    </row>
    <row r="37" spans="1:7" ht="38.25" x14ac:dyDescent="0.2">
      <c r="A37" s="173" t="s">
        <v>12439</v>
      </c>
      <c r="B37" s="174" t="s">
        <v>12440</v>
      </c>
      <c r="C37" s="175" t="s">
        <v>12441</v>
      </c>
      <c r="D37" s="176">
        <v>0.4</v>
      </c>
      <c r="E37" s="176">
        <v>0.46</v>
      </c>
      <c r="F37" s="176">
        <v>0.86</v>
      </c>
      <c r="G37" s="169">
        <f t="shared" si="0"/>
        <v>9</v>
      </c>
    </row>
    <row r="38" spans="1:7" ht="38.25" x14ac:dyDescent="0.2">
      <c r="A38" s="173" t="s">
        <v>12442</v>
      </c>
      <c r="B38" s="174" t="s">
        <v>12443</v>
      </c>
      <c r="C38" s="175" t="s">
        <v>12441</v>
      </c>
      <c r="D38" s="176">
        <v>0.31</v>
      </c>
      <c r="E38" s="176">
        <v>0.35</v>
      </c>
      <c r="F38" s="176">
        <v>0.66</v>
      </c>
      <c r="G38" s="169">
        <f t="shared" si="0"/>
        <v>9</v>
      </c>
    </row>
    <row r="39" spans="1:7" ht="25.5" x14ac:dyDescent="0.2">
      <c r="A39" s="173" t="s">
        <v>12444</v>
      </c>
      <c r="B39" s="174" t="s">
        <v>12445</v>
      </c>
      <c r="C39" s="175" t="s">
        <v>12441</v>
      </c>
      <c r="D39" s="176">
        <v>0.25</v>
      </c>
      <c r="E39" s="176">
        <v>0.28999999999999998</v>
      </c>
      <c r="F39" s="176">
        <v>0.54</v>
      </c>
      <c r="G39" s="169">
        <f t="shared" si="0"/>
        <v>9</v>
      </c>
    </row>
    <row r="40" spans="1:7" ht="25.5" x14ac:dyDescent="0.2">
      <c r="A40" s="173" t="s">
        <v>12446</v>
      </c>
      <c r="B40" s="174" t="s">
        <v>12447</v>
      </c>
      <c r="C40" s="175" t="s">
        <v>12441</v>
      </c>
      <c r="D40" s="176">
        <v>0.34</v>
      </c>
      <c r="E40" s="176">
        <v>0.4</v>
      </c>
      <c r="F40" s="176">
        <v>0.74</v>
      </c>
      <c r="G40" s="169">
        <f t="shared" si="0"/>
        <v>9</v>
      </c>
    </row>
    <row r="41" spans="1:7" ht="25.5" x14ac:dyDescent="0.2">
      <c r="A41" s="173" t="s">
        <v>12448</v>
      </c>
      <c r="B41" s="174" t="s">
        <v>12449</v>
      </c>
      <c r="C41" s="175" t="s">
        <v>12441</v>
      </c>
      <c r="D41" s="176">
        <v>0.16</v>
      </c>
      <c r="E41" s="176">
        <v>0.45</v>
      </c>
      <c r="F41" s="176">
        <v>0.61</v>
      </c>
      <c r="G41" s="169">
        <f t="shared" si="0"/>
        <v>9</v>
      </c>
    </row>
    <row r="42" spans="1:7" ht="25.5" x14ac:dyDescent="0.2">
      <c r="A42" s="173" t="s">
        <v>12450</v>
      </c>
      <c r="B42" s="174" t="s">
        <v>12451</v>
      </c>
      <c r="C42" s="175" t="s">
        <v>12441</v>
      </c>
      <c r="D42" s="176">
        <v>0.22</v>
      </c>
      <c r="E42" s="176">
        <v>0.25</v>
      </c>
      <c r="F42" s="176">
        <v>0.47</v>
      </c>
      <c r="G42" s="169">
        <f t="shared" si="0"/>
        <v>9</v>
      </c>
    </row>
    <row r="43" spans="1:7" ht="25.5" x14ac:dyDescent="0.2">
      <c r="A43" s="173" t="s">
        <v>12452</v>
      </c>
      <c r="B43" s="174" t="s">
        <v>12453</v>
      </c>
      <c r="C43" s="175" t="s">
        <v>12441</v>
      </c>
      <c r="D43" s="176">
        <v>0.3</v>
      </c>
      <c r="E43" s="176">
        <v>0.35</v>
      </c>
      <c r="F43" s="176">
        <v>0.65</v>
      </c>
      <c r="G43" s="169">
        <f t="shared" si="0"/>
        <v>9</v>
      </c>
    </row>
    <row r="44" spans="1:7" ht="25.5" x14ac:dyDescent="0.2">
      <c r="A44" s="173" t="s">
        <v>12454</v>
      </c>
      <c r="B44" s="174" t="s">
        <v>12455</v>
      </c>
      <c r="C44" s="175" t="s">
        <v>12441</v>
      </c>
      <c r="D44" s="176">
        <v>0.26</v>
      </c>
      <c r="E44" s="176">
        <v>0.3</v>
      </c>
      <c r="F44" s="176">
        <v>0.56000000000000005</v>
      </c>
      <c r="G44" s="169">
        <f t="shared" si="0"/>
        <v>9</v>
      </c>
    </row>
    <row r="45" spans="1:7" ht="25.5" x14ac:dyDescent="0.2">
      <c r="A45" s="173" t="s">
        <v>12456</v>
      </c>
      <c r="B45" s="174" t="s">
        <v>12457</v>
      </c>
      <c r="C45" s="175" t="s">
        <v>12441</v>
      </c>
      <c r="D45" s="176">
        <v>0.25</v>
      </c>
      <c r="E45" s="176">
        <v>0.3</v>
      </c>
      <c r="F45" s="176">
        <v>0.55000000000000004</v>
      </c>
      <c r="G45" s="169">
        <f t="shared" si="0"/>
        <v>9</v>
      </c>
    </row>
    <row r="46" spans="1:7" ht="38.25" x14ac:dyDescent="0.2">
      <c r="A46" s="173" t="s">
        <v>12458</v>
      </c>
      <c r="B46" s="174" t="s">
        <v>12459</v>
      </c>
      <c r="C46" s="175" t="s">
        <v>12441</v>
      </c>
      <c r="D46" s="176">
        <v>0.43</v>
      </c>
      <c r="E46" s="176">
        <v>0.49</v>
      </c>
      <c r="F46" s="176">
        <v>0.92</v>
      </c>
      <c r="G46" s="169">
        <f t="shared" si="0"/>
        <v>9</v>
      </c>
    </row>
    <row r="47" spans="1:7" ht="38.25" x14ac:dyDescent="0.2">
      <c r="A47" s="173" t="s">
        <v>12460</v>
      </c>
      <c r="B47" s="174" t="s">
        <v>12461</v>
      </c>
      <c r="C47" s="175" t="s">
        <v>12441</v>
      </c>
      <c r="D47" s="176">
        <v>0.34</v>
      </c>
      <c r="E47" s="176">
        <v>0.39</v>
      </c>
      <c r="F47" s="176">
        <v>0.73</v>
      </c>
      <c r="G47" s="169">
        <f t="shared" si="0"/>
        <v>9</v>
      </c>
    </row>
    <row r="48" spans="1:7" ht="25.5" x14ac:dyDescent="0.2">
      <c r="A48" s="173" t="s">
        <v>12462</v>
      </c>
      <c r="B48" s="174" t="s">
        <v>12463</v>
      </c>
      <c r="C48" s="175" t="s">
        <v>12441</v>
      </c>
      <c r="D48" s="176">
        <v>0.26</v>
      </c>
      <c r="E48" s="176">
        <v>0.3</v>
      </c>
      <c r="F48" s="176">
        <v>0.56000000000000005</v>
      </c>
      <c r="G48" s="169">
        <f t="shared" si="0"/>
        <v>9</v>
      </c>
    </row>
    <row r="49" spans="1:7" ht="25.5" x14ac:dyDescent="0.2">
      <c r="A49" s="173" t="s">
        <v>12464</v>
      </c>
      <c r="B49" s="174" t="s">
        <v>12465</v>
      </c>
      <c r="C49" s="175" t="s">
        <v>12441</v>
      </c>
      <c r="D49" s="176">
        <v>0.35</v>
      </c>
      <c r="E49" s="176">
        <v>0.42</v>
      </c>
      <c r="F49" s="176">
        <v>0.77</v>
      </c>
      <c r="G49" s="169">
        <f t="shared" si="0"/>
        <v>9</v>
      </c>
    </row>
    <row r="50" spans="1:7" ht="25.5" x14ac:dyDescent="0.2">
      <c r="A50" s="173" t="s">
        <v>12466</v>
      </c>
      <c r="B50" s="174" t="s">
        <v>12467</v>
      </c>
      <c r="C50" s="175" t="s">
        <v>12441</v>
      </c>
      <c r="D50" s="176">
        <v>0.28999999999999998</v>
      </c>
      <c r="E50" s="176">
        <v>0.35</v>
      </c>
      <c r="F50" s="176">
        <v>0.64</v>
      </c>
      <c r="G50" s="169">
        <f t="shared" si="0"/>
        <v>9</v>
      </c>
    </row>
    <row r="51" spans="1:7" ht="25.5" x14ac:dyDescent="0.2">
      <c r="A51" s="173" t="s">
        <v>12468</v>
      </c>
      <c r="B51" s="174" t="s">
        <v>12469</v>
      </c>
      <c r="C51" s="175" t="s">
        <v>12441</v>
      </c>
      <c r="D51" s="176">
        <v>0.25</v>
      </c>
      <c r="E51" s="176">
        <v>0.28000000000000003</v>
      </c>
      <c r="F51" s="176">
        <v>0.53</v>
      </c>
      <c r="G51" s="169">
        <f t="shared" si="0"/>
        <v>9</v>
      </c>
    </row>
    <row r="52" spans="1:7" ht="25.5" x14ac:dyDescent="0.2">
      <c r="A52" s="173" t="s">
        <v>12470</v>
      </c>
      <c r="B52" s="174" t="s">
        <v>12471</v>
      </c>
      <c r="C52" s="175" t="s">
        <v>12441</v>
      </c>
      <c r="D52" s="176">
        <v>0.42</v>
      </c>
      <c r="E52" s="176">
        <v>0.49</v>
      </c>
      <c r="F52" s="176">
        <v>0.91</v>
      </c>
      <c r="G52" s="169">
        <f t="shared" si="0"/>
        <v>9</v>
      </c>
    </row>
    <row r="53" spans="1:7" ht="25.5" x14ac:dyDescent="0.2">
      <c r="A53" s="173" t="s">
        <v>12472</v>
      </c>
      <c r="B53" s="174" t="s">
        <v>12473</v>
      </c>
      <c r="C53" s="175" t="s">
        <v>12441</v>
      </c>
      <c r="D53" s="176">
        <v>0.27</v>
      </c>
      <c r="E53" s="176">
        <v>0.31</v>
      </c>
      <c r="F53" s="176">
        <v>0.57999999999999996</v>
      </c>
      <c r="G53" s="169">
        <f t="shared" si="0"/>
        <v>9</v>
      </c>
    </row>
    <row r="54" spans="1:7" ht="25.5" x14ac:dyDescent="0.2">
      <c r="A54" s="173" t="s">
        <v>12474</v>
      </c>
      <c r="B54" s="174" t="s">
        <v>12475</v>
      </c>
      <c r="C54" s="175" t="s">
        <v>12441</v>
      </c>
      <c r="D54" s="176">
        <v>0.16</v>
      </c>
      <c r="E54" s="176">
        <v>0.34</v>
      </c>
      <c r="F54" s="176">
        <v>0.5</v>
      </c>
      <c r="G54" s="169">
        <f t="shared" si="0"/>
        <v>9</v>
      </c>
    </row>
    <row r="55" spans="1:7" ht="25.5" x14ac:dyDescent="0.2">
      <c r="A55" s="173" t="s">
        <v>12476</v>
      </c>
      <c r="B55" s="174" t="s">
        <v>12477</v>
      </c>
      <c r="C55" s="175" t="s">
        <v>12441</v>
      </c>
      <c r="D55" s="176">
        <v>0.17</v>
      </c>
      <c r="E55" s="176">
        <v>0.21</v>
      </c>
      <c r="F55" s="176">
        <v>0.38</v>
      </c>
      <c r="G55" s="169">
        <f t="shared" si="0"/>
        <v>9</v>
      </c>
    </row>
    <row r="56" spans="1:7" ht="25.5" x14ac:dyDescent="0.2">
      <c r="A56" s="173" t="s">
        <v>12478</v>
      </c>
      <c r="B56" s="174" t="s">
        <v>12479</v>
      </c>
      <c r="C56" s="175" t="s">
        <v>12441</v>
      </c>
      <c r="D56" s="176">
        <v>0.12</v>
      </c>
      <c r="E56" s="176">
        <v>0.14000000000000001</v>
      </c>
      <c r="F56" s="176">
        <v>0.26</v>
      </c>
      <c r="G56" s="169">
        <f t="shared" si="0"/>
        <v>9</v>
      </c>
    </row>
    <row r="57" spans="1:7" ht="25.5" x14ac:dyDescent="0.2">
      <c r="A57" s="173" t="s">
        <v>12480</v>
      </c>
      <c r="B57" s="174" t="s">
        <v>12481</v>
      </c>
      <c r="C57" s="175" t="s">
        <v>12441</v>
      </c>
      <c r="D57" s="176">
        <v>0.09</v>
      </c>
      <c r="E57" s="176">
        <v>0.12</v>
      </c>
      <c r="F57" s="176">
        <v>0.21</v>
      </c>
      <c r="G57" s="169">
        <f t="shared" si="0"/>
        <v>9</v>
      </c>
    </row>
    <row r="58" spans="1:7" ht="25.5" x14ac:dyDescent="0.2">
      <c r="A58" s="173" t="s">
        <v>12482</v>
      </c>
      <c r="B58" s="174" t="s">
        <v>12483</v>
      </c>
      <c r="C58" s="175" t="s">
        <v>12441</v>
      </c>
      <c r="D58" s="176">
        <v>0.08</v>
      </c>
      <c r="E58" s="176">
        <v>0.09</v>
      </c>
      <c r="F58" s="176">
        <v>0.17</v>
      </c>
      <c r="G58" s="169">
        <f t="shared" si="0"/>
        <v>9</v>
      </c>
    </row>
    <row r="59" spans="1:7" ht="25.5" x14ac:dyDescent="0.2">
      <c r="A59" s="173" t="s">
        <v>12484</v>
      </c>
      <c r="B59" s="174" t="s">
        <v>12485</v>
      </c>
      <c r="C59" s="175" t="s">
        <v>12486</v>
      </c>
      <c r="D59" s="176">
        <v>623.35</v>
      </c>
      <c r="E59" s="176">
        <v>587.25</v>
      </c>
      <c r="F59" s="176">
        <v>1210.5999999999999</v>
      </c>
      <c r="G59" s="169">
        <f t="shared" si="0"/>
        <v>9</v>
      </c>
    </row>
    <row r="60" spans="1:7" ht="25.5" x14ac:dyDescent="0.2">
      <c r="A60" s="173" t="s">
        <v>12487</v>
      </c>
      <c r="B60" s="174" t="s">
        <v>12488</v>
      </c>
      <c r="C60" s="175" t="s">
        <v>12389</v>
      </c>
      <c r="D60" s="176">
        <v>733.8</v>
      </c>
      <c r="E60" s="176">
        <v>401.39</v>
      </c>
      <c r="F60" s="176">
        <v>1135.19</v>
      </c>
      <c r="G60" s="169">
        <f t="shared" si="0"/>
        <v>9</v>
      </c>
    </row>
    <row r="61" spans="1:7" x14ac:dyDescent="0.2">
      <c r="A61" s="173" t="s">
        <v>12489</v>
      </c>
      <c r="B61" s="174" t="s">
        <v>12490</v>
      </c>
      <c r="C61" s="175"/>
      <c r="D61" s="176"/>
      <c r="E61" s="176"/>
      <c r="F61" s="176"/>
      <c r="G61" s="169">
        <f t="shared" si="0"/>
        <v>5</v>
      </c>
    </row>
    <row r="62" spans="1:7" ht="25.5" x14ac:dyDescent="0.2">
      <c r="A62" s="173" t="s">
        <v>12491</v>
      </c>
      <c r="B62" s="174" t="s">
        <v>12492</v>
      </c>
      <c r="C62" s="175" t="s">
        <v>12438</v>
      </c>
      <c r="D62" s="176">
        <v>1238.33</v>
      </c>
      <c r="E62" s="176"/>
      <c r="F62" s="176">
        <v>1238.33</v>
      </c>
      <c r="G62" s="169">
        <f t="shared" si="0"/>
        <v>9</v>
      </c>
    </row>
    <row r="63" spans="1:7" ht="25.5" x14ac:dyDescent="0.2">
      <c r="A63" s="173" t="s">
        <v>12493</v>
      </c>
      <c r="B63" s="174" t="s">
        <v>12494</v>
      </c>
      <c r="C63" s="175" t="s">
        <v>12438</v>
      </c>
      <c r="D63" s="176">
        <v>6455.09</v>
      </c>
      <c r="E63" s="176"/>
      <c r="F63" s="176">
        <v>6455.09</v>
      </c>
      <c r="G63" s="169">
        <f t="shared" si="0"/>
        <v>9</v>
      </c>
    </row>
    <row r="64" spans="1:7" x14ac:dyDescent="0.2">
      <c r="A64" s="173" t="s">
        <v>12495</v>
      </c>
      <c r="B64" s="174" t="s">
        <v>12496</v>
      </c>
      <c r="C64" s="175" t="s">
        <v>12497</v>
      </c>
      <c r="D64" s="176">
        <v>92.89</v>
      </c>
      <c r="E64" s="176"/>
      <c r="F64" s="176">
        <v>92.89</v>
      </c>
      <c r="G64" s="169">
        <f t="shared" si="0"/>
        <v>9</v>
      </c>
    </row>
    <row r="65" spans="1:7" x14ac:dyDescent="0.2">
      <c r="A65" s="173" t="s">
        <v>12498</v>
      </c>
      <c r="B65" s="174" t="s">
        <v>12499</v>
      </c>
      <c r="C65" s="175" t="s">
        <v>12497</v>
      </c>
      <c r="D65" s="176">
        <v>87.39</v>
      </c>
      <c r="E65" s="176"/>
      <c r="F65" s="176">
        <v>87.39</v>
      </c>
      <c r="G65" s="169">
        <f t="shared" si="0"/>
        <v>9</v>
      </c>
    </row>
    <row r="66" spans="1:7" x14ac:dyDescent="0.2">
      <c r="A66" s="173" t="s">
        <v>12500</v>
      </c>
      <c r="B66" s="174" t="s">
        <v>12501</v>
      </c>
      <c r="C66" s="175" t="s">
        <v>12497</v>
      </c>
      <c r="D66" s="176">
        <v>375.11</v>
      </c>
      <c r="E66" s="176"/>
      <c r="F66" s="176">
        <v>375.11</v>
      </c>
      <c r="G66" s="169">
        <f t="shared" si="0"/>
        <v>9</v>
      </c>
    </row>
    <row r="67" spans="1:7" x14ac:dyDescent="0.2">
      <c r="A67" s="173" t="s">
        <v>12502</v>
      </c>
      <c r="B67" s="174" t="s">
        <v>12503</v>
      </c>
      <c r="C67" s="175" t="s">
        <v>12497</v>
      </c>
      <c r="D67" s="176">
        <v>609.46</v>
      </c>
      <c r="E67" s="176"/>
      <c r="F67" s="176">
        <v>609.46</v>
      </c>
      <c r="G67" s="169">
        <f t="shared" si="0"/>
        <v>9</v>
      </c>
    </row>
    <row r="68" spans="1:7" ht="25.5" x14ac:dyDescent="0.2">
      <c r="A68" s="173" t="s">
        <v>12504</v>
      </c>
      <c r="B68" s="174" t="s">
        <v>12505</v>
      </c>
      <c r="C68" s="175" t="s">
        <v>12497</v>
      </c>
      <c r="D68" s="176">
        <v>92.05</v>
      </c>
      <c r="E68" s="176"/>
      <c r="F68" s="176">
        <v>92.05</v>
      </c>
      <c r="G68" s="169">
        <f t="shared" si="0"/>
        <v>9</v>
      </c>
    </row>
    <row r="69" spans="1:7" x14ac:dyDescent="0.2">
      <c r="A69" s="173" t="s">
        <v>12506</v>
      </c>
      <c r="B69" s="174" t="s">
        <v>12507</v>
      </c>
      <c r="C69" s="175"/>
      <c r="D69" s="176"/>
      <c r="E69" s="176"/>
      <c r="F69" s="176"/>
      <c r="G69" s="169">
        <f t="shared" si="0"/>
        <v>5</v>
      </c>
    </row>
    <row r="70" spans="1:7" ht="25.5" x14ac:dyDescent="0.2">
      <c r="A70" s="173" t="s">
        <v>12508</v>
      </c>
      <c r="B70" s="174" t="s">
        <v>12509</v>
      </c>
      <c r="C70" s="175" t="s">
        <v>12438</v>
      </c>
      <c r="D70" s="176">
        <v>334.37</v>
      </c>
      <c r="E70" s="176"/>
      <c r="F70" s="176">
        <v>334.37</v>
      </c>
      <c r="G70" s="169">
        <f t="shared" si="0"/>
        <v>9</v>
      </c>
    </row>
    <row r="71" spans="1:7" x14ac:dyDescent="0.2">
      <c r="A71" s="173" t="s">
        <v>12510</v>
      </c>
      <c r="B71" s="174" t="s">
        <v>12511</v>
      </c>
      <c r="C71" s="175" t="s">
        <v>12441</v>
      </c>
      <c r="D71" s="176">
        <v>2.58</v>
      </c>
      <c r="E71" s="176">
        <v>5.29</v>
      </c>
      <c r="F71" s="176">
        <v>7.87</v>
      </c>
      <c r="G71" s="169">
        <f t="shared" si="0"/>
        <v>9</v>
      </c>
    </row>
    <row r="72" spans="1:7" x14ac:dyDescent="0.2">
      <c r="A72" s="173" t="s">
        <v>12512</v>
      </c>
      <c r="B72" s="174" t="s">
        <v>12513</v>
      </c>
      <c r="C72" s="175" t="s">
        <v>12441</v>
      </c>
      <c r="D72" s="176">
        <v>113.35</v>
      </c>
      <c r="E72" s="176">
        <v>39.119999999999997</v>
      </c>
      <c r="F72" s="176">
        <v>152.47</v>
      </c>
      <c r="G72" s="169">
        <f t="shared" si="0"/>
        <v>9</v>
      </c>
    </row>
    <row r="73" spans="1:7" ht="25.5" x14ac:dyDescent="0.2">
      <c r="A73" s="173" t="s">
        <v>12514</v>
      </c>
      <c r="B73" s="174" t="s">
        <v>12515</v>
      </c>
      <c r="C73" s="175" t="s">
        <v>12441</v>
      </c>
      <c r="D73" s="176">
        <v>25.33</v>
      </c>
      <c r="E73" s="176">
        <v>37.299999999999997</v>
      </c>
      <c r="F73" s="176">
        <v>62.63</v>
      </c>
      <c r="G73" s="169">
        <f t="shared" si="0"/>
        <v>9</v>
      </c>
    </row>
    <row r="74" spans="1:7" x14ac:dyDescent="0.2">
      <c r="A74" s="173" t="s">
        <v>12516</v>
      </c>
      <c r="B74" s="174" t="s">
        <v>12517</v>
      </c>
      <c r="C74" s="175" t="s">
        <v>12441</v>
      </c>
      <c r="D74" s="176"/>
      <c r="E74" s="176">
        <v>26.46</v>
      </c>
      <c r="F74" s="176">
        <v>26.46</v>
      </c>
      <c r="G74" s="169">
        <f t="shared" si="0"/>
        <v>9</v>
      </c>
    </row>
    <row r="75" spans="1:7" x14ac:dyDescent="0.2">
      <c r="A75" s="173" t="s">
        <v>12518</v>
      </c>
      <c r="B75" s="174" t="s">
        <v>12519</v>
      </c>
      <c r="C75" s="175" t="s">
        <v>12497</v>
      </c>
      <c r="D75" s="176">
        <v>1.05</v>
      </c>
      <c r="E75" s="176">
        <v>3.91</v>
      </c>
      <c r="F75" s="176">
        <v>4.96</v>
      </c>
      <c r="G75" s="169">
        <f t="shared" ref="G75:G138" si="1">LEN(A75)</f>
        <v>9</v>
      </c>
    </row>
    <row r="76" spans="1:7" ht="25.5" x14ac:dyDescent="0.2">
      <c r="A76" s="173" t="s">
        <v>12520</v>
      </c>
      <c r="B76" s="174" t="s">
        <v>12521</v>
      </c>
      <c r="C76" s="175" t="s">
        <v>12522</v>
      </c>
      <c r="D76" s="176"/>
      <c r="E76" s="176">
        <v>399.37</v>
      </c>
      <c r="F76" s="176">
        <v>399.37</v>
      </c>
      <c r="G76" s="169">
        <f t="shared" si="1"/>
        <v>9</v>
      </c>
    </row>
    <row r="77" spans="1:7" x14ac:dyDescent="0.2">
      <c r="A77" s="173" t="s">
        <v>12523</v>
      </c>
      <c r="B77" s="174" t="s">
        <v>20312</v>
      </c>
      <c r="C77" s="175" t="s">
        <v>12497</v>
      </c>
      <c r="D77" s="176">
        <v>207.07</v>
      </c>
      <c r="E77" s="176"/>
      <c r="F77" s="176">
        <v>207.07</v>
      </c>
      <c r="G77" s="169">
        <f t="shared" si="1"/>
        <v>9</v>
      </c>
    </row>
    <row r="78" spans="1:7" x14ac:dyDescent="0.2">
      <c r="A78" s="173" t="s">
        <v>12524</v>
      </c>
      <c r="B78" s="174" t="s">
        <v>20313</v>
      </c>
      <c r="C78" s="175" t="s">
        <v>12497</v>
      </c>
      <c r="D78" s="176">
        <v>247.2</v>
      </c>
      <c r="E78" s="176"/>
      <c r="F78" s="176">
        <v>247.2</v>
      </c>
      <c r="G78" s="169">
        <f t="shared" si="1"/>
        <v>9</v>
      </c>
    </row>
    <row r="79" spans="1:7" x14ac:dyDescent="0.2">
      <c r="A79" s="173" t="s">
        <v>12525</v>
      </c>
      <c r="B79" s="174" t="s">
        <v>20314</v>
      </c>
      <c r="C79" s="175" t="s">
        <v>12497</v>
      </c>
      <c r="D79" s="176">
        <v>323.24</v>
      </c>
      <c r="E79" s="176"/>
      <c r="F79" s="176">
        <v>323.24</v>
      </c>
      <c r="G79" s="169">
        <f t="shared" si="1"/>
        <v>9</v>
      </c>
    </row>
    <row r="80" spans="1:7" x14ac:dyDescent="0.2">
      <c r="A80" s="173" t="s">
        <v>12526</v>
      </c>
      <c r="B80" s="174" t="s">
        <v>20315</v>
      </c>
      <c r="C80" s="175" t="s">
        <v>12497</v>
      </c>
      <c r="D80" s="176">
        <v>330.76</v>
      </c>
      <c r="E80" s="176"/>
      <c r="F80" s="176">
        <v>330.76</v>
      </c>
      <c r="G80" s="169">
        <f t="shared" si="1"/>
        <v>9</v>
      </c>
    </row>
    <row r="81" spans="1:7" ht="25.5" x14ac:dyDescent="0.2">
      <c r="A81" s="173" t="s">
        <v>12527</v>
      </c>
      <c r="B81" s="174" t="s">
        <v>12528</v>
      </c>
      <c r="C81" s="175" t="s">
        <v>12438</v>
      </c>
      <c r="D81" s="176">
        <v>249.02</v>
      </c>
      <c r="E81" s="176"/>
      <c r="F81" s="176">
        <v>249.02</v>
      </c>
      <c r="G81" s="169">
        <f t="shared" si="1"/>
        <v>9</v>
      </c>
    </row>
    <row r="82" spans="1:7" ht="25.5" x14ac:dyDescent="0.2">
      <c r="A82" s="173" t="s">
        <v>12529</v>
      </c>
      <c r="B82" s="174" t="s">
        <v>12530</v>
      </c>
      <c r="C82" s="175" t="s">
        <v>12389</v>
      </c>
      <c r="D82" s="176">
        <v>13.11</v>
      </c>
      <c r="E82" s="176"/>
      <c r="F82" s="176">
        <v>13.11</v>
      </c>
      <c r="G82" s="169">
        <f t="shared" si="1"/>
        <v>9</v>
      </c>
    </row>
    <row r="83" spans="1:7" ht="25.5" x14ac:dyDescent="0.2">
      <c r="A83" s="173" t="s">
        <v>12531</v>
      </c>
      <c r="B83" s="174" t="s">
        <v>12532</v>
      </c>
      <c r="C83" s="175" t="s">
        <v>12389</v>
      </c>
      <c r="D83" s="176">
        <v>14.12</v>
      </c>
      <c r="E83" s="176"/>
      <c r="F83" s="176">
        <v>14.12</v>
      </c>
      <c r="G83" s="169">
        <f t="shared" si="1"/>
        <v>9</v>
      </c>
    </row>
    <row r="84" spans="1:7" ht="25.5" x14ac:dyDescent="0.2">
      <c r="A84" s="173" t="s">
        <v>12533</v>
      </c>
      <c r="B84" s="174" t="s">
        <v>12534</v>
      </c>
      <c r="C84" s="175" t="s">
        <v>12389</v>
      </c>
      <c r="D84" s="176">
        <v>16.079999999999998</v>
      </c>
      <c r="E84" s="176"/>
      <c r="F84" s="176">
        <v>16.079999999999998</v>
      </c>
      <c r="G84" s="169">
        <f t="shared" si="1"/>
        <v>9</v>
      </c>
    </row>
    <row r="85" spans="1:7" ht="25.5" x14ac:dyDescent="0.2">
      <c r="A85" s="173" t="s">
        <v>12535</v>
      </c>
      <c r="B85" s="174" t="s">
        <v>12536</v>
      </c>
      <c r="C85" s="175" t="s">
        <v>12389</v>
      </c>
      <c r="D85" s="176">
        <v>19.670000000000002</v>
      </c>
      <c r="E85" s="176"/>
      <c r="F85" s="176">
        <v>19.670000000000002</v>
      </c>
      <c r="G85" s="169">
        <f t="shared" si="1"/>
        <v>9</v>
      </c>
    </row>
    <row r="86" spans="1:7" ht="25.5" x14ac:dyDescent="0.2">
      <c r="A86" s="173" t="s">
        <v>12537</v>
      </c>
      <c r="B86" s="174" t="s">
        <v>12538</v>
      </c>
      <c r="C86" s="175" t="s">
        <v>12389</v>
      </c>
      <c r="D86" s="176">
        <v>20.81</v>
      </c>
      <c r="E86" s="176"/>
      <c r="F86" s="176">
        <v>20.81</v>
      </c>
      <c r="G86" s="169">
        <f t="shared" si="1"/>
        <v>9</v>
      </c>
    </row>
    <row r="87" spans="1:7" ht="25.5" x14ac:dyDescent="0.2">
      <c r="A87" s="173" t="s">
        <v>12539</v>
      </c>
      <c r="B87" s="174" t="s">
        <v>12540</v>
      </c>
      <c r="C87" s="175" t="s">
        <v>12389</v>
      </c>
      <c r="D87" s="176">
        <v>23.72</v>
      </c>
      <c r="E87" s="176"/>
      <c r="F87" s="176">
        <v>23.72</v>
      </c>
      <c r="G87" s="169">
        <f t="shared" si="1"/>
        <v>9</v>
      </c>
    </row>
    <row r="88" spans="1:7" ht="25.5" x14ac:dyDescent="0.2">
      <c r="A88" s="173" t="s">
        <v>12541</v>
      </c>
      <c r="B88" s="174" t="s">
        <v>12542</v>
      </c>
      <c r="C88" s="175" t="s">
        <v>12389</v>
      </c>
      <c r="D88" s="176">
        <v>25.35</v>
      </c>
      <c r="E88" s="176"/>
      <c r="F88" s="176">
        <v>25.35</v>
      </c>
      <c r="G88" s="169">
        <f t="shared" si="1"/>
        <v>9</v>
      </c>
    </row>
    <row r="89" spans="1:7" ht="25.5" x14ac:dyDescent="0.2">
      <c r="A89" s="173" t="s">
        <v>12543</v>
      </c>
      <c r="B89" s="174" t="s">
        <v>12544</v>
      </c>
      <c r="C89" s="175" t="s">
        <v>12389</v>
      </c>
      <c r="D89" s="176">
        <v>26.23</v>
      </c>
      <c r="E89" s="176"/>
      <c r="F89" s="176">
        <v>26.23</v>
      </c>
      <c r="G89" s="169">
        <f t="shared" si="1"/>
        <v>9</v>
      </c>
    </row>
    <row r="90" spans="1:7" ht="25.5" x14ac:dyDescent="0.2">
      <c r="A90" s="173" t="s">
        <v>12545</v>
      </c>
      <c r="B90" s="174" t="s">
        <v>12546</v>
      </c>
      <c r="C90" s="175" t="s">
        <v>12389</v>
      </c>
      <c r="D90" s="176">
        <v>27.75</v>
      </c>
      <c r="E90" s="176"/>
      <c r="F90" s="176">
        <v>27.75</v>
      </c>
      <c r="G90" s="169">
        <f t="shared" si="1"/>
        <v>9</v>
      </c>
    </row>
    <row r="91" spans="1:7" ht="25.5" x14ac:dyDescent="0.2">
      <c r="A91" s="173" t="s">
        <v>12547</v>
      </c>
      <c r="B91" s="174" t="s">
        <v>12548</v>
      </c>
      <c r="C91" s="175" t="s">
        <v>12389</v>
      </c>
      <c r="D91" s="176">
        <v>31.62</v>
      </c>
      <c r="E91" s="176"/>
      <c r="F91" s="176">
        <v>31.62</v>
      </c>
      <c r="G91" s="169">
        <f t="shared" si="1"/>
        <v>9</v>
      </c>
    </row>
    <row r="92" spans="1:7" ht="25.5" x14ac:dyDescent="0.2">
      <c r="A92" s="173" t="s">
        <v>12549</v>
      </c>
      <c r="B92" s="174" t="s">
        <v>12550</v>
      </c>
      <c r="C92" s="175" t="s">
        <v>12389</v>
      </c>
      <c r="D92" s="176">
        <v>33.799999999999997</v>
      </c>
      <c r="E92" s="176"/>
      <c r="F92" s="176">
        <v>33.799999999999997</v>
      </c>
      <c r="G92" s="169">
        <f t="shared" si="1"/>
        <v>9</v>
      </c>
    </row>
    <row r="93" spans="1:7" x14ac:dyDescent="0.2">
      <c r="A93" s="173" t="s">
        <v>12551</v>
      </c>
      <c r="B93" s="174" t="s">
        <v>20316</v>
      </c>
      <c r="C93" s="175" t="s">
        <v>12497</v>
      </c>
      <c r="D93" s="176">
        <v>240.72</v>
      </c>
      <c r="E93" s="176"/>
      <c r="F93" s="176">
        <v>240.72</v>
      </c>
      <c r="G93" s="169">
        <f t="shared" si="1"/>
        <v>9</v>
      </c>
    </row>
    <row r="94" spans="1:7" x14ac:dyDescent="0.2">
      <c r="A94" s="173" t="s">
        <v>12552</v>
      </c>
      <c r="B94" s="174" t="s">
        <v>20317</v>
      </c>
      <c r="C94" s="175" t="s">
        <v>12497</v>
      </c>
      <c r="D94" s="176">
        <v>352.21</v>
      </c>
      <c r="E94" s="176"/>
      <c r="F94" s="176">
        <v>352.21</v>
      </c>
      <c r="G94" s="169">
        <f t="shared" si="1"/>
        <v>9</v>
      </c>
    </row>
    <row r="95" spans="1:7" x14ac:dyDescent="0.2">
      <c r="A95" s="173" t="s">
        <v>12553</v>
      </c>
      <c r="B95" s="174" t="s">
        <v>20318</v>
      </c>
      <c r="C95" s="175" t="s">
        <v>12497</v>
      </c>
      <c r="D95" s="176">
        <v>387.79</v>
      </c>
      <c r="E95" s="176"/>
      <c r="F95" s="176">
        <v>387.79</v>
      </c>
      <c r="G95" s="169">
        <f t="shared" si="1"/>
        <v>9</v>
      </c>
    </row>
    <row r="96" spans="1:7" x14ac:dyDescent="0.2">
      <c r="A96" s="173" t="s">
        <v>12554</v>
      </c>
      <c r="B96" s="174" t="s">
        <v>20319</v>
      </c>
      <c r="C96" s="175" t="s">
        <v>12497</v>
      </c>
      <c r="D96" s="176">
        <v>400.12</v>
      </c>
      <c r="E96" s="176"/>
      <c r="F96" s="176">
        <v>400.12</v>
      </c>
      <c r="G96" s="169">
        <f t="shared" si="1"/>
        <v>9</v>
      </c>
    </row>
    <row r="97" spans="1:7" x14ac:dyDescent="0.2">
      <c r="A97" s="173" t="s">
        <v>12555</v>
      </c>
      <c r="B97" s="174" t="s">
        <v>20320</v>
      </c>
      <c r="C97" s="175" t="s">
        <v>12497</v>
      </c>
      <c r="D97" s="176">
        <v>432.19</v>
      </c>
      <c r="E97" s="176"/>
      <c r="F97" s="176">
        <v>432.19</v>
      </c>
      <c r="G97" s="169">
        <f t="shared" si="1"/>
        <v>9</v>
      </c>
    </row>
    <row r="98" spans="1:7" x14ac:dyDescent="0.2">
      <c r="A98" s="173" t="s">
        <v>12556</v>
      </c>
      <c r="B98" s="174" t="s">
        <v>20321</v>
      </c>
      <c r="C98" s="175" t="s">
        <v>12497</v>
      </c>
      <c r="D98" s="176">
        <v>481.98</v>
      </c>
      <c r="E98" s="176"/>
      <c r="F98" s="176">
        <v>481.98</v>
      </c>
      <c r="G98" s="169">
        <f t="shared" si="1"/>
        <v>9</v>
      </c>
    </row>
    <row r="99" spans="1:7" x14ac:dyDescent="0.2">
      <c r="A99" s="173" t="s">
        <v>12557</v>
      </c>
      <c r="B99" s="174" t="s">
        <v>12558</v>
      </c>
      <c r="C99" s="175" t="s">
        <v>12497</v>
      </c>
      <c r="D99" s="176">
        <v>196.59</v>
      </c>
      <c r="E99" s="176"/>
      <c r="F99" s="176">
        <v>196.59</v>
      </c>
      <c r="G99" s="169">
        <f t="shared" si="1"/>
        <v>9</v>
      </c>
    </row>
    <row r="100" spans="1:7" ht="25.5" x14ac:dyDescent="0.2">
      <c r="A100" s="173" t="s">
        <v>12559</v>
      </c>
      <c r="B100" s="174" t="s">
        <v>12560</v>
      </c>
      <c r="C100" s="175" t="s">
        <v>12438</v>
      </c>
      <c r="D100" s="176">
        <v>1396.32</v>
      </c>
      <c r="E100" s="176">
        <v>3596.56</v>
      </c>
      <c r="F100" s="176">
        <v>4992.88</v>
      </c>
      <c r="G100" s="169">
        <f t="shared" si="1"/>
        <v>9</v>
      </c>
    </row>
    <row r="101" spans="1:7" ht="25.5" x14ac:dyDescent="0.2">
      <c r="A101" s="173" t="s">
        <v>12561</v>
      </c>
      <c r="B101" s="174" t="s">
        <v>12562</v>
      </c>
      <c r="C101" s="175" t="s">
        <v>12441</v>
      </c>
      <c r="D101" s="176">
        <v>6.67</v>
      </c>
      <c r="E101" s="176">
        <v>38.24</v>
      </c>
      <c r="F101" s="176">
        <v>44.91</v>
      </c>
      <c r="G101" s="169">
        <f t="shared" si="1"/>
        <v>9</v>
      </c>
    </row>
    <row r="102" spans="1:7" ht="25.5" x14ac:dyDescent="0.2">
      <c r="A102" s="173" t="s">
        <v>12563</v>
      </c>
      <c r="B102" s="174" t="s">
        <v>12564</v>
      </c>
      <c r="C102" s="175" t="s">
        <v>12441</v>
      </c>
      <c r="D102" s="176">
        <v>283.02999999999997</v>
      </c>
      <c r="E102" s="176">
        <v>272.79000000000002</v>
      </c>
      <c r="F102" s="176">
        <v>555.82000000000005</v>
      </c>
      <c r="G102" s="169">
        <f t="shared" si="1"/>
        <v>9</v>
      </c>
    </row>
    <row r="103" spans="1:7" x14ac:dyDescent="0.2">
      <c r="A103" s="173" t="s">
        <v>12565</v>
      </c>
      <c r="B103" s="174" t="s">
        <v>12566</v>
      </c>
      <c r="C103" s="175"/>
      <c r="D103" s="176"/>
      <c r="E103" s="176"/>
      <c r="F103" s="176"/>
      <c r="G103" s="169">
        <f t="shared" si="1"/>
        <v>5</v>
      </c>
    </row>
    <row r="104" spans="1:7" ht="25.5" x14ac:dyDescent="0.2">
      <c r="A104" s="173" t="s">
        <v>12567</v>
      </c>
      <c r="B104" s="174" t="s">
        <v>12568</v>
      </c>
      <c r="C104" s="175" t="s">
        <v>12389</v>
      </c>
      <c r="D104" s="176">
        <v>214.65</v>
      </c>
      <c r="E104" s="176">
        <v>7990.44</v>
      </c>
      <c r="F104" s="176">
        <v>8205.09</v>
      </c>
      <c r="G104" s="169">
        <f t="shared" si="1"/>
        <v>9</v>
      </c>
    </row>
    <row r="105" spans="1:7" x14ac:dyDescent="0.2">
      <c r="A105" s="173" t="s">
        <v>12569</v>
      </c>
      <c r="B105" s="174" t="s">
        <v>12570</v>
      </c>
      <c r="C105" s="175" t="s">
        <v>12389</v>
      </c>
      <c r="D105" s="176">
        <v>214.65</v>
      </c>
      <c r="E105" s="176">
        <v>10703.22</v>
      </c>
      <c r="F105" s="176">
        <v>10917.87</v>
      </c>
      <c r="G105" s="169">
        <f t="shared" si="1"/>
        <v>9</v>
      </c>
    </row>
    <row r="106" spans="1:7" x14ac:dyDescent="0.2">
      <c r="A106" s="173" t="s">
        <v>12571</v>
      </c>
      <c r="B106" s="174" t="s">
        <v>12572</v>
      </c>
      <c r="C106" s="175" t="s">
        <v>12389</v>
      </c>
      <c r="D106" s="176">
        <v>214.65</v>
      </c>
      <c r="E106" s="176">
        <v>9470.64</v>
      </c>
      <c r="F106" s="176">
        <v>9685.2900000000009</v>
      </c>
      <c r="G106" s="169">
        <f t="shared" si="1"/>
        <v>9</v>
      </c>
    </row>
    <row r="107" spans="1:7" x14ac:dyDescent="0.2">
      <c r="A107" s="173" t="s">
        <v>12573</v>
      </c>
      <c r="B107" s="174" t="s">
        <v>12574</v>
      </c>
      <c r="C107" s="175" t="s">
        <v>12389</v>
      </c>
      <c r="D107" s="176">
        <v>620.65</v>
      </c>
      <c r="E107" s="176">
        <v>22054.82</v>
      </c>
      <c r="F107" s="176">
        <v>22675.47</v>
      </c>
      <c r="G107" s="169">
        <f t="shared" si="1"/>
        <v>9</v>
      </c>
    </row>
    <row r="108" spans="1:7" x14ac:dyDescent="0.2">
      <c r="A108" s="173" t="s">
        <v>12575</v>
      </c>
      <c r="B108" s="174" t="s">
        <v>12576</v>
      </c>
      <c r="C108" s="175" t="s">
        <v>12389</v>
      </c>
      <c r="D108" s="176">
        <v>620.65</v>
      </c>
      <c r="E108" s="176">
        <v>33842.639999999999</v>
      </c>
      <c r="F108" s="176">
        <v>34463.29</v>
      </c>
      <c r="G108" s="169">
        <f t="shared" si="1"/>
        <v>9</v>
      </c>
    </row>
    <row r="109" spans="1:7" ht="25.5" x14ac:dyDescent="0.2">
      <c r="A109" s="173" t="s">
        <v>12577</v>
      </c>
      <c r="B109" s="174" t="s">
        <v>12578</v>
      </c>
      <c r="C109" s="175" t="s">
        <v>12389</v>
      </c>
      <c r="D109" s="176">
        <v>620.65</v>
      </c>
      <c r="E109" s="176">
        <v>13416.08</v>
      </c>
      <c r="F109" s="176">
        <v>14036.73</v>
      </c>
      <c r="G109" s="169">
        <f t="shared" si="1"/>
        <v>9</v>
      </c>
    </row>
    <row r="110" spans="1:7" x14ac:dyDescent="0.2">
      <c r="A110" s="173" t="s">
        <v>12579</v>
      </c>
      <c r="B110" s="174" t="s">
        <v>12580</v>
      </c>
      <c r="C110" s="175" t="s">
        <v>12389</v>
      </c>
      <c r="D110" s="176">
        <v>504.65</v>
      </c>
      <c r="E110" s="176">
        <v>16102.4</v>
      </c>
      <c r="F110" s="176">
        <v>16607.05</v>
      </c>
      <c r="G110" s="169">
        <f t="shared" si="1"/>
        <v>9</v>
      </c>
    </row>
    <row r="111" spans="1:7" x14ac:dyDescent="0.2">
      <c r="A111" s="173" t="s">
        <v>12581</v>
      </c>
      <c r="B111" s="174" t="s">
        <v>12582</v>
      </c>
      <c r="C111" s="175" t="s">
        <v>12389</v>
      </c>
      <c r="D111" s="176">
        <v>307.45</v>
      </c>
      <c r="E111" s="176">
        <v>26081.08</v>
      </c>
      <c r="F111" s="176">
        <v>26388.53</v>
      </c>
      <c r="G111" s="169">
        <f t="shared" si="1"/>
        <v>9</v>
      </c>
    </row>
    <row r="112" spans="1:7" x14ac:dyDescent="0.2">
      <c r="A112" s="173" t="s">
        <v>12583</v>
      </c>
      <c r="B112" s="174" t="s">
        <v>12584</v>
      </c>
      <c r="C112" s="175"/>
      <c r="D112" s="176"/>
      <c r="E112" s="176"/>
      <c r="F112" s="176"/>
      <c r="G112" s="169">
        <f t="shared" si="1"/>
        <v>5</v>
      </c>
    </row>
    <row r="113" spans="1:7" ht="38.25" x14ac:dyDescent="0.2">
      <c r="A113" s="173" t="s">
        <v>12585</v>
      </c>
      <c r="B113" s="174" t="s">
        <v>12586</v>
      </c>
      <c r="C113" s="175" t="s">
        <v>12438</v>
      </c>
      <c r="D113" s="176">
        <v>8439.11</v>
      </c>
      <c r="E113" s="176"/>
      <c r="F113" s="176">
        <v>8439.11</v>
      </c>
      <c r="G113" s="169">
        <f t="shared" si="1"/>
        <v>9</v>
      </c>
    </row>
    <row r="114" spans="1:7" ht="38.25" x14ac:dyDescent="0.2">
      <c r="A114" s="173" t="s">
        <v>12587</v>
      </c>
      <c r="B114" s="174" t="s">
        <v>12588</v>
      </c>
      <c r="C114" s="175" t="s">
        <v>12438</v>
      </c>
      <c r="D114" s="176">
        <v>12630</v>
      </c>
      <c r="E114" s="176"/>
      <c r="F114" s="176">
        <v>12630</v>
      </c>
      <c r="G114" s="169">
        <f t="shared" si="1"/>
        <v>9</v>
      </c>
    </row>
    <row r="115" spans="1:7" ht="38.25" x14ac:dyDescent="0.2">
      <c r="A115" s="173" t="s">
        <v>12589</v>
      </c>
      <c r="B115" s="174" t="s">
        <v>12590</v>
      </c>
      <c r="C115" s="175" t="s">
        <v>12438</v>
      </c>
      <c r="D115" s="176">
        <v>13000.31</v>
      </c>
      <c r="E115" s="176"/>
      <c r="F115" s="176">
        <v>13000.31</v>
      </c>
      <c r="G115" s="169">
        <f t="shared" si="1"/>
        <v>9</v>
      </c>
    </row>
    <row r="116" spans="1:7" ht="25.5" x14ac:dyDescent="0.2">
      <c r="A116" s="173" t="s">
        <v>12591</v>
      </c>
      <c r="B116" s="174" t="s">
        <v>12592</v>
      </c>
      <c r="C116" s="175" t="s">
        <v>12497</v>
      </c>
      <c r="D116" s="176">
        <v>583.79999999999995</v>
      </c>
      <c r="E116" s="176"/>
      <c r="F116" s="176">
        <v>583.79999999999995</v>
      </c>
      <c r="G116" s="169">
        <f t="shared" si="1"/>
        <v>9</v>
      </c>
    </row>
    <row r="117" spans="1:7" ht="25.5" x14ac:dyDescent="0.2">
      <c r="A117" s="173" t="s">
        <v>12593</v>
      </c>
      <c r="B117" s="174" t="s">
        <v>12594</v>
      </c>
      <c r="C117" s="175" t="s">
        <v>12497</v>
      </c>
      <c r="D117" s="176">
        <v>480.68</v>
      </c>
      <c r="E117" s="176"/>
      <c r="F117" s="176">
        <v>480.68</v>
      </c>
      <c r="G117" s="169">
        <f t="shared" si="1"/>
        <v>9</v>
      </c>
    </row>
    <row r="118" spans="1:7" ht="25.5" x14ac:dyDescent="0.2">
      <c r="A118" s="173" t="s">
        <v>12595</v>
      </c>
      <c r="B118" s="174" t="s">
        <v>12596</v>
      </c>
      <c r="C118" s="175" t="s">
        <v>12497</v>
      </c>
      <c r="D118" s="176">
        <v>1172.03</v>
      </c>
      <c r="E118" s="176"/>
      <c r="F118" s="176">
        <v>1172.03</v>
      </c>
      <c r="G118" s="169">
        <f t="shared" si="1"/>
        <v>9</v>
      </c>
    </row>
    <row r="119" spans="1:7" ht="25.5" x14ac:dyDescent="0.2">
      <c r="A119" s="173" t="s">
        <v>12597</v>
      </c>
      <c r="B119" s="174" t="s">
        <v>12598</v>
      </c>
      <c r="C119" s="175" t="s">
        <v>12497</v>
      </c>
      <c r="D119" s="176">
        <v>1240.33</v>
      </c>
      <c r="E119" s="176"/>
      <c r="F119" s="176">
        <v>1240.33</v>
      </c>
      <c r="G119" s="169">
        <f t="shared" si="1"/>
        <v>9</v>
      </c>
    </row>
    <row r="120" spans="1:7" ht="25.5" x14ac:dyDescent="0.2">
      <c r="A120" s="173" t="s">
        <v>12599</v>
      </c>
      <c r="B120" s="174" t="s">
        <v>12600</v>
      </c>
      <c r="C120" s="175" t="s">
        <v>12497</v>
      </c>
      <c r="D120" s="176">
        <v>1543.56</v>
      </c>
      <c r="E120" s="176"/>
      <c r="F120" s="176">
        <v>1543.56</v>
      </c>
      <c r="G120" s="169">
        <f t="shared" si="1"/>
        <v>9</v>
      </c>
    </row>
    <row r="121" spans="1:7" ht="25.5" x14ac:dyDescent="0.2">
      <c r="A121" s="173" t="s">
        <v>12601</v>
      </c>
      <c r="B121" s="174" t="s">
        <v>12602</v>
      </c>
      <c r="C121" s="175" t="s">
        <v>12497</v>
      </c>
      <c r="D121" s="176">
        <v>1959.12</v>
      </c>
      <c r="E121" s="176"/>
      <c r="F121" s="176">
        <v>1959.12</v>
      </c>
      <c r="G121" s="169">
        <f t="shared" si="1"/>
        <v>9</v>
      </c>
    </row>
    <row r="122" spans="1:7" ht="25.5" x14ac:dyDescent="0.2">
      <c r="A122" s="173" t="s">
        <v>12603</v>
      </c>
      <c r="B122" s="174" t="s">
        <v>12604</v>
      </c>
      <c r="C122" s="175" t="s">
        <v>12497</v>
      </c>
      <c r="D122" s="176">
        <v>2208.7399999999998</v>
      </c>
      <c r="E122" s="176"/>
      <c r="F122" s="176">
        <v>2208.7399999999998</v>
      </c>
      <c r="G122" s="169">
        <f t="shared" si="1"/>
        <v>9</v>
      </c>
    </row>
    <row r="123" spans="1:7" ht="25.5" x14ac:dyDescent="0.2">
      <c r="A123" s="173" t="s">
        <v>12605</v>
      </c>
      <c r="B123" s="174" t="s">
        <v>12606</v>
      </c>
      <c r="C123" s="175" t="s">
        <v>12497</v>
      </c>
      <c r="D123" s="176">
        <v>2437.86</v>
      </c>
      <c r="E123" s="176"/>
      <c r="F123" s="176">
        <v>2437.86</v>
      </c>
      <c r="G123" s="169">
        <f t="shared" si="1"/>
        <v>9</v>
      </c>
    </row>
    <row r="124" spans="1:7" ht="25.5" x14ac:dyDescent="0.2">
      <c r="A124" s="173" t="s">
        <v>12607</v>
      </c>
      <c r="B124" s="174" t="s">
        <v>12608</v>
      </c>
      <c r="C124" s="175" t="s">
        <v>12497</v>
      </c>
      <c r="D124" s="176">
        <v>2963.75</v>
      </c>
      <c r="E124" s="176"/>
      <c r="F124" s="176">
        <v>2963.75</v>
      </c>
      <c r="G124" s="169">
        <f t="shared" si="1"/>
        <v>9</v>
      </c>
    </row>
    <row r="125" spans="1:7" ht="25.5" x14ac:dyDescent="0.2">
      <c r="A125" s="173" t="s">
        <v>12609</v>
      </c>
      <c r="B125" s="174" t="s">
        <v>12610</v>
      </c>
      <c r="C125" s="175" t="s">
        <v>12497</v>
      </c>
      <c r="D125" s="176">
        <v>362.8</v>
      </c>
      <c r="E125" s="176"/>
      <c r="F125" s="176">
        <v>362.8</v>
      </c>
      <c r="G125" s="169">
        <f t="shared" si="1"/>
        <v>9</v>
      </c>
    </row>
    <row r="126" spans="1:7" ht="25.5" x14ac:dyDescent="0.2">
      <c r="A126" s="173" t="s">
        <v>12611</v>
      </c>
      <c r="B126" s="174" t="s">
        <v>12612</v>
      </c>
      <c r="C126" s="175" t="s">
        <v>12497</v>
      </c>
      <c r="D126" s="176">
        <v>1656.51</v>
      </c>
      <c r="E126" s="176"/>
      <c r="F126" s="176">
        <v>1656.51</v>
      </c>
      <c r="G126" s="169">
        <f t="shared" si="1"/>
        <v>9</v>
      </c>
    </row>
    <row r="127" spans="1:7" ht="25.5" x14ac:dyDescent="0.2">
      <c r="A127" s="173" t="s">
        <v>12613</v>
      </c>
      <c r="B127" s="174" t="s">
        <v>12614</v>
      </c>
      <c r="C127" s="175" t="s">
        <v>12497</v>
      </c>
      <c r="D127" s="176">
        <v>6209.2</v>
      </c>
      <c r="E127" s="176"/>
      <c r="F127" s="176">
        <v>6209.2</v>
      </c>
      <c r="G127" s="169">
        <f t="shared" si="1"/>
        <v>9</v>
      </c>
    </row>
    <row r="128" spans="1:7" ht="25.5" x14ac:dyDescent="0.2">
      <c r="A128" s="173" t="s">
        <v>12615</v>
      </c>
      <c r="B128" s="174" t="s">
        <v>12616</v>
      </c>
      <c r="C128" s="175" t="s">
        <v>12497</v>
      </c>
      <c r="D128" s="176">
        <v>360.41</v>
      </c>
      <c r="E128" s="176"/>
      <c r="F128" s="176">
        <v>360.41</v>
      </c>
      <c r="G128" s="169">
        <f t="shared" si="1"/>
        <v>9</v>
      </c>
    </row>
    <row r="129" spans="1:7" ht="25.5" x14ac:dyDescent="0.2">
      <c r="A129" s="173" t="s">
        <v>12617</v>
      </c>
      <c r="B129" s="174" t="s">
        <v>12618</v>
      </c>
      <c r="C129" s="175" t="s">
        <v>12497</v>
      </c>
      <c r="D129" s="176">
        <v>459.05</v>
      </c>
      <c r="E129" s="176"/>
      <c r="F129" s="176">
        <v>459.05</v>
      </c>
      <c r="G129" s="169">
        <f t="shared" si="1"/>
        <v>9</v>
      </c>
    </row>
    <row r="130" spans="1:7" ht="25.5" x14ac:dyDescent="0.2">
      <c r="A130" s="173" t="s">
        <v>12619</v>
      </c>
      <c r="B130" s="174" t="s">
        <v>12620</v>
      </c>
      <c r="C130" s="175" t="s">
        <v>12497</v>
      </c>
      <c r="D130" s="176">
        <v>563.9</v>
      </c>
      <c r="E130" s="176"/>
      <c r="F130" s="176">
        <v>563.9</v>
      </c>
      <c r="G130" s="169">
        <f t="shared" si="1"/>
        <v>9</v>
      </c>
    </row>
    <row r="131" spans="1:7" ht="25.5" x14ac:dyDescent="0.2">
      <c r="A131" s="173" t="s">
        <v>12621</v>
      </c>
      <c r="B131" s="174" t="s">
        <v>12622</v>
      </c>
      <c r="C131" s="175" t="s">
        <v>12497</v>
      </c>
      <c r="D131" s="176">
        <v>315.93</v>
      </c>
      <c r="E131" s="176"/>
      <c r="F131" s="176">
        <v>315.93</v>
      </c>
      <c r="G131" s="169">
        <f t="shared" si="1"/>
        <v>9</v>
      </c>
    </row>
    <row r="132" spans="1:7" ht="25.5" x14ac:dyDescent="0.2">
      <c r="A132" s="173" t="s">
        <v>12623</v>
      </c>
      <c r="B132" s="174" t="s">
        <v>12624</v>
      </c>
      <c r="C132" s="175" t="s">
        <v>12497</v>
      </c>
      <c r="D132" s="176">
        <v>513.80999999999995</v>
      </c>
      <c r="E132" s="176"/>
      <c r="F132" s="176">
        <v>513.80999999999995</v>
      </c>
      <c r="G132" s="169">
        <f t="shared" si="1"/>
        <v>9</v>
      </c>
    </row>
    <row r="133" spans="1:7" ht="25.5" x14ac:dyDescent="0.2">
      <c r="A133" s="173" t="s">
        <v>12625</v>
      </c>
      <c r="B133" s="174" t="s">
        <v>12626</v>
      </c>
      <c r="C133" s="175" t="s">
        <v>12497</v>
      </c>
      <c r="D133" s="176">
        <v>760.81</v>
      </c>
      <c r="E133" s="176"/>
      <c r="F133" s="176">
        <v>760.81</v>
      </c>
      <c r="G133" s="169">
        <f t="shared" si="1"/>
        <v>9</v>
      </c>
    </row>
    <row r="134" spans="1:7" ht="25.5" x14ac:dyDescent="0.2">
      <c r="A134" s="173" t="s">
        <v>12627</v>
      </c>
      <c r="B134" s="174" t="s">
        <v>12628</v>
      </c>
      <c r="C134" s="175" t="s">
        <v>12497</v>
      </c>
      <c r="D134" s="176">
        <v>1713.61</v>
      </c>
      <c r="E134" s="176"/>
      <c r="F134" s="176">
        <v>1713.61</v>
      </c>
      <c r="G134" s="169">
        <f t="shared" si="1"/>
        <v>9</v>
      </c>
    </row>
    <row r="135" spans="1:7" ht="25.5" x14ac:dyDescent="0.2">
      <c r="A135" s="173" t="s">
        <v>12629</v>
      </c>
      <c r="B135" s="174" t="s">
        <v>12630</v>
      </c>
      <c r="C135" s="175" t="s">
        <v>12497</v>
      </c>
      <c r="D135" s="176">
        <v>2296.4699999999998</v>
      </c>
      <c r="E135" s="176"/>
      <c r="F135" s="176">
        <v>2296.4699999999998</v>
      </c>
      <c r="G135" s="169">
        <f t="shared" si="1"/>
        <v>9</v>
      </c>
    </row>
    <row r="136" spans="1:7" ht="25.5" x14ac:dyDescent="0.2">
      <c r="A136" s="173" t="s">
        <v>12631</v>
      </c>
      <c r="B136" s="174" t="s">
        <v>12632</v>
      </c>
      <c r="C136" s="175" t="s">
        <v>12497</v>
      </c>
      <c r="D136" s="176">
        <v>2837.6</v>
      </c>
      <c r="E136" s="176"/>
      <c r="F136" s="176">
        <v>2837.6</v>
      </c>
      <c r="G136" s="169">
        <f t="shared" si="1"/>
        <v>9</v>
      </c>
    </row>
    <row r="137" spans="1:7" ht="25.5" x14ac:dyDescent="0.2">
      <c r="A137" s="173" t="s">
        <v>12633</v>
      </c>
      <c r="B137" s="174" t="s">
        <v>12634</v>
      </c>
      <c r="C137" s="175" t="s">
        <v>12497</v>
      </c>
      <c r="D137" s="176">
        <v>713.47</v>
      </c>
      <c r="E137" s="176"/>
      <c r="F137" s="176">
        <v>713.47</v>
      </c>
      <c r="G137" s="169">
        <f t="shared" si="1"/>
        <v>9</v>
      </c>
    </row>
    <row r="138" spans="1:7" ht="25.5" x14ac:dyDescent="0.2">
      <c r="A138" s="173" t="s">
        <v>12635</v>
      </c>
      <c r="B138" s="174" t="s">
        <v>12636</v>
      </c>
      <c r="C138" s="175" t="s">
        <v>12497</v>
      </c>
      <c r="D138" s="176">
        <v>366.34</v>
      </c>
      <c r="E138" s="176"/>
      <c r="F138" s="176">
        <v>366.34</v>
      </c>
      <c r="G138" s="169">
        <f t="shared" si="1"/>
        <v>9</v>
      </c>
    </row>
    <row r="139" spans="1:7" ht="25.5" x14ac:dyDescent="0.2">
      <c r="A139" s="173" t="s">
        <v>12637</v>
      </c>
      <c r="B139" s="174" t="s">
        <v>12638</v>
      </c>
      <c r="C139" s="175" t="s">
        <v>12497</v>
      </c>
      <c r="D139" s="176">
        <v>742.28</v>
      </c>
      <c r="E139" s="176"/>
      <c r="F139" s="176">
        <v>742.28</v>
      </c>
      <c r="G139" s="169">
        <f t="shared" ref="G139:G202" si="2">LEN(A139)</f>
        <v>9</v>
      </c>
    </row>
    <row r="140" spans="1:7" ht="25.5" x14ac:dyDescent="0.2">
      <c r="A140" s="173" t="s">
        <v>12639</v>
      </c>
      <c r="B140" s="174" t="s">
        <v>12640</v>
      </c>
      <c r="C140" s="175" t="s">
        <v>12497</v>
      </c>
      <c r="D140" s="176">
        <v>742.27</v>
      </c>
      <c r="E140" s="176"/>
      <c r="F140" s="176">
        <v>742.27</v>
      </c>
      <c r="G140" s="169">
        <f t="shared" si="2"/>
        <v>9</v>
      </c>
    </row>
    <row r="141" spans="1:7" ht="25.5" x14ac:dyDescent="0.2">
      <c r="A141" s="173" t="s">
        <v>12641</v>
      </c>
      <c r="B141" s="174" t="s">
        <v>12642</v>
      </c>
      <c r="C141" s="175" t="s">
        <v>12497</v>
      </c>
      <c r="D141" s="176">
        <v>584.44000000000005</v>
      </c>
      <c r="E141" s="176"/>
      <c r="F141" s="176">
        <v>584.44000000000005</v>
      </c>
      <c r="G141" s="169">
        <f t="shared" si="2"/>
        <v>9</v>
      </c>
    </row>
    <row r="142" spans="1:7" ht="25.5" x14ac:dyDescent="0.2">
      <c r="A142" s="173" t="s">
        <v>12643</v>
      </c>
      <c r="B142" s="174" t="s">
        <v>12644</v>
      </c>
      <c r="C142" s="175" t="s">
        <v>12497</v>
      </c>
      <c r="D142" s="176">
        <v>956.78</v>
      </c>
      <c r="E142" s="176"/>
      <c r="F142" s="176">
        <v>956.78</v>
      </c>
      <c r="G142" s="169">
        <f t="shared" si="2"/>
        <v>9</v>
      </c>
    </row>
    <row r="143" spans="1:7" ht="25.5" x14ac:dyDescent="0.2">
      <c r="A143" s="173" t="s">
        <v>12645</v>
      </c>
      <c r="B143" s="174" t="s">
        <v>12646</v>
      </c>
      <c r="C143" s="175" t="s">
        <v>12497</v>
      </c>
      <c r="D143" s="176">
        <v>2209.54</v>
      </c>
      <c r="E143" s="176"/>
      <c r="F143" s="176">
        <v>2209.54</v>
      </c>
      <c r="G143" s="169">
        <f t="shared" si="2"/>
        <v>9</v>
      </c>
    </row>
    <row r="144" spans="1:7" ht="25.5" x14ac:dyDescent="0.2">
      <c r="A144" s="173" t="s">
        <v>12647</v>
      </c>
      <c r="B144" s="174" t="s">
        <v>12648</v>
      </c>
      <c r="C144" s="175" t="s">
        <v>12497</v>
      </c>
      <c r="D144" s="176">
        <v>1443.16</v>
      </c>
      <c r="E144" s="176"/>
      <c r="F144" s="176">
        <v>1443.16</v>
      </c>
      <c r="G144" s="169">
        <f t="shared" si="2"/>
        <v>9</v>
      </c>
    </row>
    <row r="145" spans="1:7" ht="25.5" x14ac:dyDescent="0.2">
      <c r="A145" s="173" t="s">
        <v>12649</v>
      </c>
      <c r="B145" s="174" t="s">
        <v>12650</v>
      </c>
      <c r="C145" s="175" t="s">
        <v>12497</v>
      </c>
      <c r="D145" s="176">
        <v>1581.83</v>
      </c>
      <c r="E145" s="176"/>
      <c r="F145" s="176">
        <v>1581.83</v>
      </c>
      <c r="G145" s="169">
        <f t="shared" si="2"/>
        <v>9</v>
      </c>
    </row>
    <row r="146" spans="1:7" ht="25.5" x14ac:dyDescent="0.2">
      <c r="A146" s="173" t="s">
        <v>12651</v>
      </c>
      <c r="B146" s="174" t="s">
        <v>12652</v>
      </c>
      <c r="C146" s="175" t="s">
        <v>12497</v>
      </c>
      <c r="D146" s="176">
        <v>2049.31</v>
      </c>
      <c r="E146" s="176"/>
      <c r="F146" s="176">
        <v>2049.31</v>
      </c>
      <c r="G146" s="169">
        <f t="shared" si="2"/>
        <v>9</v>
      </c>
    </row>
    <row r="147" spans="1:7" ht="25.5" x14ac:dyDescent="0.2">
      <c r="A147" s="173" t="s">
        <v>12653</v>
      </c>
      <c r="B147" s="174" t="s">
        <v>12654</v>
      </c>
      <c r="C147" s="175" t="s">
        <v>12497</v>
      </c>
      <c r="D147" s="176">
        <v>2009.65</v>
      </c>
      <c r="E147" s="176"/>
      <c r="F147" s="176">
        <v>2009.65</v>
      </c>
      <c r="G147" s="169">
        <f t="shared" si="2"/>
        <v>9</v>
      </c>
    </row>
    <row r="148" spans="1:7" ht="25.5" x14ac:dyDescent="0.2">
      <c r="A148" s="173" t="s">
        <v>12655</v>
      </c>
      <c r="B148" s="174" t="s">
        <v>12656</v>
      </c>
      <c r="C148" s="175" t="s">
        <v>12497</v>
      </c>
      <c r="D148" s="176">
        <v>495.76</v>
      </c>
      <c r="E148" s="176"/>
      <c r="F148" s="176">
        <v>495.76</v>
      </c>
      <c r="G148" s="169">
        <f t="shared" si="2"/>
        <v>9</v>
      </c>
    </row>
    <row r="149" spans="1:7" ht="25.5" x14ac:dyDescent="0.2">
      <c r="A149" s="173" t="s">
        <v>12657</v>
      </c>
      <c r="B149" s="174" t="s">
        <v>12658</v>
      </c>
      <c r="C149" s="175" t="s">
        <v>12497</v>
      </c>
      <c r="D149" s="176">
        <v>822.7</v>
      </c>
      <c r="E149" s="176"/>
      <c r="F149" s="176">
        <v>822.7</v>
      </c>
      <c r="G149" s="169">
        <f t="shared" si="2"/>
        <v>9</v>
      </c>
    </row>
    <row r="150" spans="1:7" ht="25.5" x14ac:dyDescent="0.2">
      <c r="A150" s="173" t="s">
        <v>12659</v>
      </c>
      <c r="B150" s="174" t="s">
        <v>12660</v>
      </c>
      <c r="C150" s="175" t="s">
        <v>12497</v>
      </c>
      <c r="D150" s="176">
        <v>1235.9000000000001</v>
      </c>
      <c r="E150" s="176"/>
      <c r="F150" s="176">
        <v>1235.9000000000001</v>
      </c>
      <c r="G150" s="169">
        <f t="shared" si="2"/>
        <v>9</v>
      </c>
    </row>
    <row r="151" spans="1:7" ht="25.5" x14ac:dyDescent="0.2">
      <c r="A151" s="173" t="s">
        <v>12661</v>
      </c>
      <c r="B151" s="174" t="s">
        <v>12662</v>
      </c>
      <c r="C151" s="175" t="s">
        <v>12497</v>
      </c>
      <c r="D151" s="176">
        <v>1407.04</v>
      </c>
      <c r="E151" s="176"/>
      <c r="F151" s="176">
        <v>1407.04</v>
      </c>
      <c r="G151" s="169">
        <f t="shared" si="2"/>
        <v>9</v>
      </c>
    </row>
    <row r="152" spans="1:7" ht="25.5" x14ac:dyDescent="0.2">
      <c r="A152" s="173" t="s">
        <v>12663</v>
      </c>
      <c r="B152" s="174" t="s">
        <v>12664</v>
      </c>
      <c r="C152" s="175" t="s">
        <v>12497</v>
      </c>
      <c r="D152" s="176">
        <v>2528.64</v>
      </c>
      <c r="E152" s="176"/>
      <c r="F152" s="176">
        <v>2528.64</v>
      </c>
      <c r="G152" s="169">
        <f t="shared" si="2"/>
        <v>9</v>
      </c>
    </row>
    <row r="153" spans="1:7" ht="25.5" x14ac:dyDescent="0.2">
      <c r="A153" s="173" t="s">
        <v>12665</v>
      </c>
      <c r="B153" s="174" t="s">
        <v>12666</v>
      </c>
      <c r="C153" s="175" t="s">
        <v>12497</v>
      </c>
      <c r="D153" s="176">
        <v>1012.37</v>
      </c>
      <c r="E153" s="176"/>
      <c r="F153" s="176">
        <v>1012.37</v>
      </c>
      <c r="G153" s="169">
        <f t="shared" si="2"/>
        <v>9</v>
      </c>
    </row>
    <row r="154" spans="1:7" x14ac:dyDescent="0.2">
      <c r="A154" s="173" t="s">
        <v>12667</v>
      </c>
      <c r="B154" s="174" t="s">
        <v>12668</v>
      </c>
      <c r="C154" s="175" t="s">
        <v>12522</v>
      </c>
      <c r="D154" s="176">
        <v>1696.89</v>
      </c>
      <c r="E154" s="176"/>
      <c r="F154" s="176">
        <v>1696.89</v>
      </c>
      <c r="G154" s="169">
        <f t="shared" si="2"/>
        <v>9</v>
      </c>
    </row>
    <row r="155" spans="1:7" x14ac:dyDescent="0.2">
      <c r="A155" s="173" t="s">
        <v>12669</v>
      </c>
      <c r="B155" s="174" t="s">
        <v>12670</v>
      </c>
      <c r="C155" s="175" t="s">
        <v>12522</v>
      </c>
      <c r="D155" s="176">
        <v>2157.5100000000002</v>
      </c>
      <c r="E155" s="176"/>
      <c r="F155" s="176">
        <v>2157.5100000000002</v>
      </c>
      <c r="G155" s="169">
        <f t="shared" si="2"/>
        <v>9</v>
      </c>
    </row>
    <row r="156" spans="1:7" x14ac:dyDescent="0.2">
      <c r="A156" s="173" t="s">
        <v>12671</v>
      </c>
      <c r="B156" s="174" t="s">
        <v>12672</v>
      </c>
      <c r="C156" s="175" t="s">
        <v>12497</v>
      </c>
      <c r="D156" s="176">
        <v>85.01</v>
      </c>
      <c r="E156" s="176"/>
      <c r="F156" s="176">
        <v>85.01</v>
      </c>
      <c r="G156" s="169">
        <f t="shared" si="2"/>
        <v>9</v>
      </c>
    </row>
    <row r="157" spans="1:7" x14ac:dyDescent="0.2">
      <c r="A157" s="173" t="s">
        <v>12673</v>
      </c>
      <c r="B157" s="174" t="s">
        <v>12674</v>
      </c>
      <c r="C157" s="175" t="s">
        <v>12497</v>
      </c>
      <c r="D157" s="176">
        <v>196.93</v>
      </c>
      <c r="E157" s="176"/>
      <c r="F157" s="176">
        <v>196.93</v>
      </c>
      <c r="G157" s="169">
        <f t="shared" si="2"/>
        <v>9</v>
      </c>
    </row>
    <row r="158" spans="1:7" ht="38.25" x14ac:dyDescent="0.2">
      <c r="A158" s="173" t="s">
        <v>12675</v>
      </c>
      <c r="B158" s="174" t="s">
        <v>12676</v>
      </c>
      <c r="C158" s="175" t="s">
        <v>12438</v>
      </c>
      <c r="D158" s="176">
        <v>3977.13</v>
      </c>
      <c r="E158" s="176"/>
      <c r="F158" s="176">
        <v>3977.13</v>
      </c>
      <c r="G158" s="169">
        <f t="shared" si="2"/>
        <v>9</v>
      </c>
    </row>
    <row r="159" spans="1:7" x14ac:dyDescent="0.2">
      <c r="A159" s="173" t="s">
        <v>12677</v>
      </c>
      <c r="B159" s="174" t="s">
        <v>12678</v>
      </c>
      <c r="C159" s="175" t="s">
        <v>12679</v>
      </c>
      <c r="D159" s="176">
        <v>492.66</v>
      </c>
      <c r="E159" s="176"/>
      <c r="F159" s="176">
        <v>492.66</v>
      </c>
      <c r="G159" s="169">
        <f t="shared" si="2"/>
        <v>9</v>
      </c>
    </row>
    <row r="160" spans="1:7" ht="25.5" x14ac:dyDescent="0.2">
      <c r="A160" s="173" t="s">
        <v>12680</v>
      </c>
      <c r="B160" s="174" t="s">
        <v>12681</v>
      </c>
      <c r="C160" s="175" t="s">
        <v>12679</v>
      </c>
      <c r="D160" s="176">
        <v>381.59</v>
      </c>
      <c r="E160" s="176"/>
      <c r="F160" s="176">
        <v>381.59</v>
      </c>
      <c r="G160" s="169">
        <f t="shared" si="2"/>
        <v>9</v>
      </c>
    </row>
    <row r="161" spans="1:7" x14ac:dyDescent="0.2">
      <c r="A161" s="173" t="s">
        <v>12682</v>
      </c>
      <c r="B161" s="174" t="s">
        <v>12683</v>
      </c>
      <c r="C161" s="175" t="s">
        <v>12679</v>
      </c>
      <c r="D161" s="176">
        <v>335.28</v>
      </c>
      <c r="E161" s="176"/>
      <c r="F161" s="176">
        <v>335.28</v>
      </c>
      <c r="G161" s="169">
        <f t="shared" si="2"/>
        <v>9</v>
      </c>
    </row>
    <row r="162" spans="1:7" x14ac:dyDescent="0.2">
      <c r="A162" s="173" t="s">
        <v>12684</v>
      </c>
      <c r="B162" s="174" t="s">
        <v>12685</v>
      </c>
      <c r="C162" s="175" t="s">
        <v>12679</v>
      </c>
      <c r="D162" s="176">
        <v>315.56</v>
      </c>
      <c r="E162" s="176"/>
      <c r="F162" s="176">
        <v>315.56</v>
      </c>
      <c r="G162" s="169">
        <f t="shared" si="2"/>
        <v>9</v>
      </c>
    </row>
    <row r="163" spans="1:7" x14ac:dyDescent="0.2">
      <c r="A163" s="173" t="s">
        <v>12686</v>
      </c>
      <c r="B163" s="174" t="s">
        <v>12687</v>
      </c>
      <c r="C163" s="175" t="s">
        <v>12389</v>
      </c>
      <c r="D163" s="176">
        <v>2645.87</v>
      </c>
      <c r="E163" s="176"/>
      <c r="F163" s="176">
        <v>2645.87</v>
      </c>
      <c r="G163" s="169">
        <f t="shared" si="2"/>
        <v>9</v>
      </c>
    </row>
    <row r="164" spans="1:7" ht="25.5" x14ac:dyDescent="0.2">
      <c r="A164" s="173" t="s">
        <v>12688</v>
      </c>
      <c r="B164" s="174" t="s">
        <v>12689</v>
      </c>
      <c r="C164" s="175" t="s">
        <v>12690</v>
      </c>
      <c r="D164" s="176">
        <v>3513.11</v>
      </c>
      <c r="E164" s="176"/>
      <c r="F164" s="176">
        <v>3513.11</v>
      </c>
      <c r="G164" s="169">
        <f t="shared" si="2"/>
        <v>9</v>
      </c>
    </row>
    <row r="165" spans="1:7" x14ac:dyDescent="0.2">
      <c r="A165" s="173" t="s">
        <v>12691</v>
      </c>
      <c r="B165" s="174" t="s">
        <v>12692</v>
      </c>
      <c r="C165" s="175" t="s">
        <v>12389</v>
      </c>
      <c r="D165" s="176">
        <v>286.33999999999997</v>
      </c>
      <c r="E165" s="176"/>
      <c r="F165" s="176">
        <v>286.33999999999997</v>
      </c>
      <c r="G165" s="169">
        <f t="shared" si="2"/>
        <v>9</v>
      </c>
    </row>
    <row r="166" spans="1:7" ht="25.5" x14ac:dyDescent="0.2">
      <c r="A166" s="173" t="s">
        <v>12693</v>
      </c>
      <c r="B166" s="174" t="s">
        <v>12694</v>
      </c>
      <c r="C166" s="175" t="s">
        <v>12522</v>
      </c>
      <c r="D166" s="176">
        <v>2946.09</v>
      </c>
      <c r="E166" s="176"/>
      <c r="F166" s="176">
        <v>2946.09</v>
      </c>
      <c r="G166" s="169">
        <f t="shared" si="2"/>
        <v>9</v>
      </c>
    </row>
    <row r="167" spans="1:7" ht="25.5" x14ac:dyDescent="0.2">
      <c r="A167" s="173" t="s">
        <v>12695</v>
      </c>
      <c r="B167" s="174" t="s">
        <v>12696</v>
      </c>
      <c r="C167" s="175" t="s">
        <v>12389</v>
      </c>
      <c r="D167" s="176">
        <v>1220.96</v>
      </c>
      <c r="E167" s="176">
        <v>459.36</v>
      </c>
      <c r="F167" s="176">
        <v>1680.32</v>
      </c>
      <c r="G167" s="169">
        <f t="shared" si="2"/>
        <v>9</v>
      </c>
    </row>
    <row r="168" spans="1:7" x14ac:dyDescent="0.2">
      <c r="A168" s="173" t="s">
        <v>12697</v>
      </c>
      <c r="B168" s="174" t="s">
        <v>12698</v>
      </c>
      <c r="C168" s="175" t="s">
        <v>12389</v>
      </c>
      <c r="D168" s="176">
        <v>1142.93</v>
      </c>
      <c r="E168" s="176"/>
      <c r="F168" s="176">
        <v>1142.93</v>
      </c>
      <c r="G168" s="169">
        <f t="shared" si="2"/>
        <v>9</v>
      </c>
    </row>
    <row r="169" spans="1:7" x14ac:dyDescent="0.2">
      <c r="A169" s="173" t="s">
        <v>12699</v>
      </c>
      <c r="B169" s="174" t="s">
        <v>12700</v>
      </c>
      <c r="C169" s="175" t="s">
        <v>12389</v>
      </c>
      <c r="D169" s="176">
        <v>4188.59</v>
      </c>
      <c r="E169" s="176"/>
      <c r="F169" s="176">
        <v>4188.59</v>
      </c>
      <c r="G169" s="169">
        <f t="shared" si="2"/>
        <v>9</v>
      </c>
    </row>
    <row r="170" spans="1:7" x14ac:dyDescent="0.2">
      <c r="A170" s="173" t="s">
        <v>12701</v>
      </c>
      <c r="B170" s="174" t="s">
        <v>12702</v>
      </c>
      <c r="C170" s="175" t="s">
        <v>12389</v>
      </c>
      <c r="D170" s="176">
        <v>4708.46</v>
      </c>
      <c r="E170" s="176"/>
      <c r="F170" s="176">
        <v>4708.46</v>
      </c>
      <c r="G170" s="169">
        <f t="shared" si="2"/>
        <v>9</v>
      </c>
    </row>
    <row r="171" spans="1:7" x14ac:dyDescent="0.2">
      <c r="A171" s="173" t="s">
        <v>12703</v>
      </c>
      <c r="B171" s="174" t="s">
        <v>12704</v>
      </c>
      <c r="C171" s="175" t="s">
        <v>12389</v>
      </c>
      <c r="D171" s="176">
        <v>5545.48</v>
      </c>
      <c r="E171" s="176"/>
      <c r="F171" s="176">
        <v>5545.48</v>
      </c>
      <c r="G171" s="169">
        <f t="shared" si="2"/>
        <v>9</v>
      </c>
    </row>
    <row r="172" spans="1:7" x14ac:dyDescent="0.2">
      <c r="A172" s="173" t="s">
        <v>12705</v>
      </c>
      <c r="B172" s="174" t="s">
        <v>12706</v>
      </c>
      <c r="C172" s="175"/>
      <c r="D172" s="176"/>
      <c r="E172" s="176"/>
      <c r="F172" s="176"/>
      <c r="G172" s="169">
        <f t="shared" si="2"/>
        <v>2</v>
      </c>
    </row>
    <row r="173" spans="1:7" x14ac:dyDescent="0.2">
      <c r="A173" s="173" t="s">
        <v>12707</v>
      </c>
      <c r="B173" s="174" t="s">
        <v>12708</v>
      </c>
      <c r="C173" s="175"/>
      <c r="D173" s="176"/>
      <c r="E173" s="176"/>
      <c r="F173" s="176"/>
      <c r="G173" s="169">
        <f t="shared" si="2"/>
        <v>5</v>
      </c>
    </row>
    <row r="174" spans="1:7" x14ac:dyDescent="0.2">
      <c r="A174" s="173" t="s">
        <v>12709</v>
      </c>
      <c r="B174" s="174" t="s">
        <v>12710</v>
      </c>
      <c r="C174" s="175" t="s">
        <v>12441</v>
      </c>
      <c r="D174" s="176">
        <v>408.31</v>
      </c>
      <c r="E174" s="176">
        <v>113.07</v>
      </c>
      <c r="F174" s="176">
        <v>521.38</v>
      </c>
      <c r="G174" s="169">
        <f t="shared" si="2"/>
        <v>9</v>
      </c>
    </row>
    <row r="175" spans="1:7" x14ac:dyDescent="0.2">
      <c r="A175" s="173" t="s">
        <v>12711</v>
      </c>
      <c r="B175" s="174" t="s">
        <v>12712</v>
      </c>
      <c r="C175" s="175" t="s">
        <v>12441</v>
      </c>
      <c r="D175" s="176">
        <v>652.19000000000005</v>
      </c>
      <c r="E175" s="176">
        <v>285.44</v>
      </c>
      <c r="F175" s="176">
        <v>937.63</v>
      </c>
      <c r="G175" s="169">
        <f t="shared" si="2"/>
        <v>9</v>
      </c>
    </row>
    <row r="176" spans="1:7" ht="25.5" x14ac:dyDescent="0.2">
      <c r="A176" s="173" t="s">
        <v>12713</v>
      </c>
      <c r="B176" s="174" t="s">
        <v>12714</v>
      </c>
      <c r="C176" s="175" t="s">
        <v>12715</v>
      </c>
      <c r="D176" s="176">
        <v>1092.8699999999999</v>
      </c>
      <c r="E176" s="176"/>
      <c r="F176" s="176">
        <v>1092.8699999999999</v>
      </c>
      <c r="G176" s="169">
        <f t="shared" si="2"/>
        <v>9</v>
      </c>
    </row>
    <row r="177" spans="1:7" x14ac:dyDescent="0.2">
      <c r="A177" s="173" t="s">
        <v>12716</v>
      </c>
      <c r="B177" s="174" t="s">
        <v>12717</v>
      </c>
      <c r="C177" s="175" t="s">
        <v>12441</v>
      </c>
      <c r="D177" s="176">
        <v>16.23</v>
      </c>
      <c r="E177" s="176">
        <v>6.24</v>
      </c>
      <c r="F177" s="176">
        <v>22.47</v>
      </c>
      <c r="G177" s="169">
        <f t="shared" si="2"/>
        <v>9</v>
      </c>
    </row>
    <row r="178" spans="1:7" x14ac:dyDescent="0.2">
      <c r="A178" s="173" t="s">
        <v>12718</v>
      </c>
      <c r="B178" s="174" t="s">
        <v>12719</v>
      </c>
      <c r="C178" s="175"/>
      <c r="D178" s="176"/>
      <c r="E178" s="176"/>
      <c r="F178" s="176"/>
      <c r="G178" s="169">
        <f t="shared" si="2"/>
        <v>5</v>
      </c>
    </row>
    <row r="179" spans="1:7" x14ac:dyDescent="0.2">
      <c r="A179" s="173" t="s">
        <v>12720</v>
      </c>
      <c r="B179" s="174" t="s">
        <v>12721</v>
      </c>
      <c r="C179" s="175" t="s">
        <v>12715</v>
      </c>
      <c r="D179" s="176">
        <v>798.44</v>
      </c>
      <c r="E179" s="176">
        <v>72.03</v>
      </c>
      <c r="F179" s="176">
        <v>870.47</v>
      </c>
      <c r="G179" s="169">
        <f t="shared" si="2"/>
        <v>9</v>
      </c>
    </row>
    <row r="180" spans="1:7" ht="25.5" x14ac:dyDescent="0.2">
      <c r="A180" s="173" t="s">
        <v>12722</v>
      </c>
      <c r="B180" s="174" t="s">
        <v>12723</v>
      </c>
      <c r="C180" s="175" t="s">
        <v>12715</v>
      </c>
      <c r="D180" s="176">
        <v>1285.97</v>
      </c>
      <c r="E180" s="176">
        <v>120.78</v>
      </c>
      <c r="F180" s="176">
        <v>1406.75</v>
      </c>
      <c r="G180" s="169">
        <f t="shared" si="2"/>
        <v>9</v>
      </c>
    </row>
    <row r="181" spans="1:7" ht="38.25" x14ac:dyDescent="0.2">
      <c r="A181" s="173" t="s">
        <v>12724</v>
      </c>
      <c r="B181" s="174" t="s">
        <v>12725</v>
      </c>
      <c r="C181" s="175" t="s">
        <v>12715</v>
      </c>
      <c r="D181" s="176">
        <v>1126.72</v>
      </c>
      <c r="E181" s="176">
        <v>120.78</v>
      </c>
      <c r="F181" s="176">
        <v>1247.5</v>
      </c>
      <c r="G181" s="169">
        <f t="shared" si="2"/>
        <v>9</v>
      </c>
    </row>
    <row r="182" spans="1:7" x14ac:dyDescent="0.2">
      <c r="A182" s="173" t="s">
        <v>12726</v>
      </c>
      <c r="B182" s="174" t="s">
        <v>12727</v>
      </c>
      <c r="C182" s="175" t="s">
        <v>12715</v>
      </c>
      <c r="D182" s="176">
        <v>781.89</v>
      </c>
      <c r="E182" s="176">
        <v>72.03</v>
      </c>
      <c r="F182" s="176">
        <v>853.92</v>
      </c>
      <c r="G182" s="169">
        <f t="shared" si="2"/>
        <v>9</v>
      </c>
    </row>
    <row r="183" spans="1:7" x14ac:dyDescent="0.2">
      <c r="A183" s="173" t="s">
        <v>12728</v>
      </c>
      <c r="B183" s="174" t="s">
        <v>12729</v>
      </c>
      <c r="C183" s="175" t="s">
        <v>12715</v>
      </c>
      <c r="D183" s="176">
        <v>833.39</v>
      </c>
      <c r="E183" s="176">
        <v>24.01</v>
      </c>
      <c r="F183" s="176">
        <v>857.4</v>
      </c>
      <c r="G183" s="169">
        <f t="shared" si="2"/>
        <v>9</v>
      </c>
    </row>
    <row r="184" spans="1:7" x14ac:dyDescent="0.2">
      <c r="A184" s="173" t="s">
        <v>12730</v>
      </c>
      <c r="B184" s="174" t="s">
        <v>12731</v>
      </c>
      <c r="C184" s="175"/>
      <c r="D184" s="176"/>
      <c r="E184" s="176"/>
      <c r="F184" s="176"/>
      <c r="G184" s="169">
        <f t="shared" si="2"/>
        <v>5</v>
      </c>
    </row>
    <row r="185" spans="1:7" x14ac:dyDescent="0.2">
      <c r="A185" s="173" t="s">
        <v>12732</v>
      </c>
      <c r="B185" s="174" t="s">
        <v>12733</v>
      </c>
      <c r="C185" s="175" t="s">
        <v>12441</v>
      </c>
      <c r="D185" s="176">
        <v>0.56999999999999995</v>
      </c>
      <c r="E185" s="176">
        <v>1.76</v>
      </c>
      <c r="F185" s="176">
        <v>2.33</v>
      </c>
      <c r="G185" s="169">
        <f t="shared" si="2"/>
        <v>9</v>
      </c>
    </row>
    <row r="186" spans="1:7" x14ac:dyDescent="0.2">
      <c r="A186" s="173" t="s">
        <v>12734</v>
      </c>
      <c r="B186" s="174" t="s">
        <v>12735</v>
      </c>
      <c r="C186" s="175" t="s">
        <v>12441</v>
      </c>
      <c r="D186" s="176">
        <v>5.45</v>
      </c>
      <c r="E186" s="176">
        <v>17.41</v>
      </c>
      <c r="F186" s="176">
        <v>22.86</v>
      </c>
      <c r="G186" s="169">
        <f t="shared" si="2"/>
        <v>9</v>
      </c>
    </row>
    <row r="187" spans="1:7" ht="25.5" x14ac:dyDescent="0.2">
      <c r="A187" s="173" t="s">
        <v>12736</v>
      </c>
      <c r="B187" s="174" t="s">
        <v>12737</v>
      </c>
      <c r="C187" s="175" t="s">
        <v>12441</v>
      </c>
      <c r="D187" s="176">
        <v>16.82</v>
      </c>
      <c r="E187" s="176">
        <v>25.95</v>
      </c>
      <c r="F187" s="176">
        <v>42.77</v>
      </c>
      <c r="G187" s="169">
        <f t="shared" si="2"/>
        <v>9</v>
      </c>
    </row>
    <row r="188" spans="1:7" x14ac:dyDescent="0.2">
      <c r="A188" s="173" t="s">
        <v>12738</v>
      </c>
      <c r="B188" s="174" t="s">
        <v>12739</v>
      </c>
      <c r="C188" s="175" t="s">
        <v>12441</v>
      </c>
      <c r="D188" s="176">
        <v>52.9</v>
      </c>
      <c r="E188" s="176">
        <v>47.05</v>
      </c>
      <c r="F188" s="176">
        <v>99.95</v>
      </c>
      <c r="G188" s="169">
        <f t="shared" si="2"/>
        <v>9</v>
      </c>
    </row>
    <row r="189" spans="1:7" x14ac:dyDescent="0.2">
      <c r="A189" s="173" t="s">
        <v>12740</v>
      </c>
      <c r="B189" s="174" t="s">
        <v>12741</v>
      </c>
      <c r="C189" s="175" t="s">
        <v>12441</v>
      </c>
      <c r="D189" s="176">
        <v>52.9</v>
      </c>
      <c r="E189" s="176">
        <v>46.74</v>
      </c>
      <c r="F189" s="176">
        <v>99.64</v>
      </c>
      <c r="G189" s="169">
        <f t="shared" si="2"/>
        <v>9</v>
      </c>
    </row>
    <row r="190" spans="1:7" ht="25.5" x14ac:dyDescent="0.2">
      <c r="A190" s="173" t="s">
        <v>12742</v>
      </c>
      <c r="B190" s="174" t="s">
        <v>12743</v>
      </c>
      <c r="C190" s="175" t="s">
        <v>12744</v>
      </c>
      <c r="D190" s="176">
        <v>41.45</v>
      </c>
      <c r="E190" s="176">
        <v>0.88</v>
      </c>
      <c r="F190" s="176">
        <v>42.33</v>
      </c>
      <c r="G190" s="169">
        <f t="shared" si="2"/>
        <v>9</v>
      </c>
    </row>
    <row r="191" spans="1:7" x14ac:dyDescent="0.2">
      <c r="A191" s="173" t="s">
        <v>12745</v>
      </c>
      <c r="B191" s="174" t="s">
        <v>12746</v>
      </c>
      <c r="C191" s="175" t="s">
        <v>12441</v>
      </c>
      <c r="D191" s="176">
        <v>13.18</v>
      </c>
      <c r="E191" s="176">
        <v>3.53</v>
      </c>
      <c r="F191" s="176">
        <v>16.71</v>
      </c>
      <c r="G191" s="169">
        <f t="shared" si="2"/>
        <v>9</v>
      </c>
    </row>
    <row r="192" spans="1:7" x14ac:dyDescent="0.2">
      <c r="A192" s="173" t="s">
        <v>12747</v>
      </c>
      <c r="B192" s="174" t="s">
        <v>12748</v>
      </c>
      <c r="C192" s="175" t="s">
        <v>12441</v>
      </c>
      <c r="D192" s="176">
        <v>88.37</v>
      </c>
      <c r="E192" s="176">
        <v>33.659999999999997</v>
      </c>
      <c r="F192" s="176">
        <v>122.03</v>
      </c>
      <c r="G192" s="169">
        <f t="shared" si="2"/>
        <v>9</v>
      </c>
    </row>
    <row r="193" spans="1:7" x14ac:dyDescent="0.2">
      <c r="A193" s="173" t="s">
        <v>12749</v>
      </c>
      <c r="B193" s="174" t="s">
        <v>12750</v>
      </c>
      <c r="C193" s="175" t="s">
        <v>12441</v>
      </c>
      <c r="D193" s="176">
        <v>103.15</v>
      </c>
      <c r="E193" s="176">
        <v>33.659999999999997</v>
      </c>
      <c r="F193" s="176">
        <v>136.81</v>
      </c>
      <c r="G193" s="169">
        <f t="shared" si="2"/>
        <v>9</v>
      </c>
    </row>
    <row r="194" spans="1:7" ht="25.5" x14ac:dyDescent="0.2">
      <c r="A194" s="173" t="s">
        <v>12751</v>
      </c>
      <c r="B194" s="174" t="s">
        <v>12752</v>
      </c>
      <c r="C194" s="175" t="s">
        <v>12522</v>
      </c>
      <c r="D194" s="176">
        <v>66.83</v>
      </c>
      <c r="E194" s="176">
        <v>38.83</v>
      </c>
      <c r="F194" s="176">
        <v>105.66</v>
      </c>
      <c r="G194" s="169">
        <f t="shared" si="2"/>
        <v>9</v>
      </c>
    </row>
    <row r="195" spans="1:7" x14ac:dyDescent="0.2">
      <c r="A195" s="173" t="s">
        <v>12753</v>
      </c>
      <c r="B195" s="174" t="s">
        <v>12754</v>
      </c>
      <c r="C195" s="175"/>
      <c r="D195" s="176"/>
      <c r="E195" s="176"/>
      <c r="F195" s="176"/>
      <c r="G195" s="169">
        <f t="shared" si="2"/>
        <v>5</v>
      </c>
    </row>
    <row r="196" spans="1:7" ht="25.5" x14ac:dyDescent="0.2">
      <c r="A196" s="173" t="s">
        <v>12755</v>
      </c>
      <c r="B196" s="174" t="s">
        <v>12756</v>
      </c>
      <c r="C196" s="175" t="s">
        <v>12497</v>
      </c>
      <c r="D196" s="176"/>
      <c r="E196" s="176">
        <v>10.77</v>
      </c>
      <c r="F196" s="176">
        <v>10.77</v>
      </c>
      <c r="G196" s="169">
        <f t="shared" si="2"/>
        <v>9</v>
      </c>
    </row>
    <row r="197" spans="1:7" ht="25.5" x14ac:dyDescent="0.2">
      <c r="A197" s="173" t="s">
        <v>12757</v>
      </c>
      <c r="B197" s="174" t="s">
        <v>12758</v>
      </c>
      <c r="C197" s="175" t="s">
        <v>12497</v>
      </c>
      <c r="D197" s="176"/>
      <c r="E197" s="176">
        <v>27.18</v>
      </c>
      <c r="F197" s="176">
        <v>27.18</v>
      </c>
      <c r="G197" s="169">
        <f t="shared" si="2"/>
        <v>9</v>
      </c>
    </row>
    <row r="198" spans="1:7" ht="25.5" x14ac:dyDescent="0.2">
      <c r="A198" s="173" t="s">
        <v>12759</v>
      </c>
      <c r="B198" s="174" t="s">
        <v>12760</v>
      </c>
      <c r="C198" s="175" t="s">
        <v>12441</v>
      </c>
      <c r="D198" s="176"/>
      <c r="E198" s="176">
        <v>10.77</v>
      </c>
      <c r="F198" s="176">
        <v>10.77</v>
      </c>
      <c r="G198" s="169">
        <f t="shared" si="2"/>
        <v>9</v>
      </c>
    </row>
    <row r="199" spans="1:7" ht="25.5" x14ac:dyDescent="0.2">
      <c r="A199" s="173" t="s">
        <v>12761</v>
      </c>
      <c r="B199" s="174" t="s">
        <v>12762</v>
      </c>
      <c r="C199" s="175" t="s">
        <v>12441</v>
      </c>
      <c r="D199" s="176"/>
      <c r="E199" s="176">
        <v>27.18</v>
      </c>
      <c r="F199" s="176">
        <v>27.18</v>
      </c>
      <c r="G199" s="169">
        <f t="shared" si="2"/>
        <v>9</v>
      </c>
    </row>
    <row r="200" spans="1:7" ht="25.5" x14ac:dyDescent="0.2">
      <c r="A200" s="173" t="s">
        <v>12763</v>
      </c>
      <c r="B200" s="174" t="s">
        <v>12764</v>
      </c>
      <c r="C200" s="175" t="s">
        <v>12715</v>
      </c>
      <c r="D200" s="176">
        <v>2168.96</v>
      </c>
      <c r="E200" s="176"/>
      <c r="F200" s="176">
        <v>2168.96</v>
      </c>
      <c r="G200" s="169">
        <f t="shared" si="2"/>
        <v>9</v>
      </c>
    </row>
    <row r="201" spans="1:7" x14ac:dyDescent="0.2">
      <c r="A201" s="173" t="s">
        <v>12765</v>
      </c>
      <c r="B201" s="174" t="s">
        <v>12766</v>
      </c>
      <c r="C201" s="175" t="s">
        <v>12767</v>
      </c>
      <c r="D201" s="176">
        <v>23.89</v>
      </c>
      <c r="E201" s="176">
        <v>4.2300000000000004</v>
      </c>
      <c r="F201" s="176">
        <v>28.12</v>
      </c>
      <c r="G201" s="169">
        <f t="shared" si="2"/>
        <v>9</v>
      </c>
    </row>
    <row r="202" spans="1:7" ht="25.5" x14ac:dyDescent="0.2">
      <c r="A202" s="173" t="s">
        <v>12768</v>
      </c>
      <c r="B202" s="174" t="s">
        <v>12769</v>
      </c>
      <c r="C202" s="175" t="s">
        <v>12744</v>
      </c>
      <c r="D202" s="176">
        <v>12.76</v>
      </c>
      <c r="E202" s="176">
        <v>4.2300000000000004</v>
      </c>
      <c r="F202" s="176">
        <v>16.989999999999998</v>
      </c>
      <c r="G202" s="169">
        <f t="shared" si="2"/>
        <v>9</v>
      </c>
    </row>
    <row r="203" spans="1:7" x14ac:dyDescent="0.2">
      <c r="A203" s="173" t="s">
        <v>12770</v>
      </c>
      <c r="B203" s="174" t="s">
        <v>12771</v>
      </c>
      <c r="C203" s="175"/>
      <c r="D203" s="176"/>
      <c r="E203" s="176"/>
      <c r="F203" s="176"/>
      <c r="G203" s="169">
        <f t="shared" ref="G203:G266" si="3">LEN(A203)</f>
        <v>5</v>
      </c>
    </row>
    <row r="204" spans="1:7" ht="25.5" x14ac:dyDescent="0.2">
      <c r="A204" s="173" t="s">
        <v>12772</v>
      </c>
      <c r="B204" s="174" t="s">
        <v>12773</v>
      </c>
      <c r="C204" s="175" t="s">
        <v>12715</v>
      </c>
      <c r="D204" s="176">
        <v>10541.64</v>
      </c>
      <c r="E204" s="176">
        <v>3022.2</v>
      </c>
      <c r="F204" s="176">
        <v>13563.84</v>
      </c>
      <c r="G204" s="169">
        <f t="shared" si="3"/>
        <v>9</v>
      </c>
    </row>
    <row r="205" spans="1:7" ht="25.5" x14ac:dyDescent="0.2">
      <c r="A205" s="173" t="s">
        <v>12774</v>
      </c>
      <c r="B205" s="174" t="s">
        <v>12775</v>
      </c>
      <c r="C205" s="175" t="s">
        <v>12715</v>
      </c>
      <c r="D205" s="176">
        <v>21605.52</v>
      </c>
      <c r="E205" s="176">
        <v>3022.2</v>
      </c>
      <c r="F205" s="176">
        <v>24627.72</v>
      </c>
      <c r="G205" s="169">
        <f t="shared" si="3"/>
        <v>9</v>
      </c>
    </row>
    <row r="206" spans="1:7" x14ac:dyDescent="0.2">
      <c r="A206" s="173" t="s">
        <v>12776</v>
      </c>
      <c r="B206" s="174" t="s">
        <v>12777</v>
      </c>
      <c r="C206" s="175"/>
      <c r="D206" s="176"/>
      <c r="E206" s="176"/>
      <c r="F206" s="176"/>
      <c r="G206" s="169">
        <f t="shared" si="3"/>
        <v>5</v>
      </c>
    </row>
    <row r="207" spans="1:7" x14ac:dyDescent="0.2">
      <c r="A207" s="173" t="s">
        <v>12349</v>
      </c>
      <c r="B207" s="174" t="s">
        <v>12778</v>
      </c>
      <c r="C207" s="175" t="s">
        <v>12441</v>
      </c>
      <c r="D207" s="176">
        <v>832.38</v>
      </c>
      <c r="E207" s="176">
        <v>81.069999999999993</v>
      </c>
      <c r="F207" s="176">
        <v>913.45</v>
      </c>
      <c r="G207" s="169">
        <f t="shared" si="3"/>
        <v>9</v>
      </c>
    </row>
    <row r="208" spans="1:7" x14ac:dyDescent="0.2">
      <c r="A208" s="173" t="s">
        <v>11</v>
      </c>
      <c r="B208" s="174" t="s">
        <v>12779</v>
      </c>
      <c r="C208" s="175" t="s">
        <v>12441</v>
      </c>
      <c r="D208" s="176">
        <v>309.95999999999998</v>
      </c>
      <c r="E208" s="176">
        <v>22.93</v>
      </c>
      <c r="F208" s="176">
        <v>332.89</v>
      </c>
      <c r="G208" s="169">
        <f t="shared" si="3"/>
        <v>9</v>
      </c>
    </row>
    <row r="209" spans="1:7" x14ac:dyDescent="0.2">
      <c r="A209" s="173" t="s">
        <v>12780</v>
      </c>
      <c r="B209" s="174" t="s">
        <v>12781</v>
      </c>
      <c r="C209" s="175" t="s">
        <v>12441</v>
      </c>
      <c r="D209" s="176">
        <v>142.77000000000001</v>
      </c>
      <c r="E209" s="176">
        <v>46.27</v>
      </c>
      <c r="F209" s="176">
        <v>189.04</v>
      </c>
      <c r="G209" s="169">
        <f t="shared" si="3"/>
        <v>9</v>
      </c>
    </row>
    <row r="210" spans="1:7" x14ac:dyDescent="0.2">
      <c r="A210" s="173" t="s">
        <v>12782</v>
      </c>
      <c r="B210" s="174" t="s">
        <v>12783</v>
      </c>
      <c r="C210" s="175"/>
      <c r="D210" s="176"/>
      <c r="E210" s="176"/>
      <c r="F210" s="176"/>
      <c r="G210" s="169">
        <f t="shared" si="3"/>
        <v>5</v>
      </c>
    </row>
    <row r="211" spans="1:7" ht="38.25" x14ac:dyDescent="0.2">
      <c r="A211" s="173" t="s">
        <v>12370</v>
      </c>
      <c r="B211" s="174" t="s">
        <v>12784</v>
      </c>
      <c r="C211" s="175" t="s">
        <v>12441</v>
      </c>
      <c r="D211" s="176">
        <v>2.48</v>
      </c>
      <c r="E211" s="176">
        <v>4.41</v>
      </c>
      <c r="F211" s="176">
        <v>6.89</v>
      </c>
      <c r="G211" s="169">
        <f t="shared" si="3"/>
        <v>9</v>
      </c>
    </row>
    <row r="212" spans="1:7" ht="38.25" x14ac:dyDescent="0.2">
      <c r="A212" s="173" t="s">
        <v>12785</v>
      </c>
      <c r="B212" s="174" t="s">
        <v>12786</v>
      </c>
      <c r="C212" s="175" t="s">
        <v>12441</v>
      </c>
      <c r="D212" s="176">
        <v>3.81</v>
      </c>
      <c r="E212" s="176">
        <v>0.14000000000000001</v>
      </c>
      <c r="F212" s="176">
        <v>3.95</v>
      </c>
      <c r="G212" s="169">
        <f t="shared" si="3"/>
        <v>9</v>
      </c>
    </row>
    <row r="213" spans="1:7" ht="38.25" x14ac:dyDescent="0.2">
      <c r="A213" s="173" t="s">
        <v>12787</v>
      </c>
      <c r="B213" s="174" t="s">
        <v>12788</v>
      </c>
      <c r="C213" s="175" t="s">
        <v>12441</v>
      </c>
      <c r="D213" s="176">
        <v>4.08</v>
      </c>
      <c r="E213" s="176">
        <v>0.14000000000000001</v>
      </c>
      <c r="F213" s="176">
        <v>4.22</v>
      </c>
      <c r="G213" s="169">
        <f t="shared" si="3"/>
        <v>9</v>
      </c>
    </row>
    <row r="214" spans="1:7" x14ac:dyDescent="0.2">
      <c r="A214" s="173" t="s">
        <v>12789</v>
      </c>
      <c r="B214" s="174" t="s">
        <v>12790</v>
      </c>
      <c r="C214" s="175" t="s">
        <v>12522</v>
      </c>
      <c r="D214" s="176">
        <v>63.03</v>
      </c>
      <c r="E214" s="176">
        <v>7.94</v>
      </c>
      <c r="F214" s="176">
        <v>70.97</v>
      </c>
      <c r="G214" s="169">
        <f t="shared" si="3"/>
        <v>9</v>
      </c>
    </row>
    <row r="215" spans="1:7" x14ac:dyDescent="0.2">
      <c r="A215" s="173" t="s">
        <v>12791</v>
      </c>
      <c r="B215" s="174" t="s">
        <v>12792</v>
      </c>
      <c r="C215" s="175" t="s">
        <v>12522</v>
      </c>
      <c r="D215" s="176">
        <v>74.23</v>
      </c>
      <c r="E215" s="176">
        <v>9.35</v>
      </c>
      <c r="F215" s="176">
        <v>83.58</v>
      </c>
      <c r="G215" s="169">
        <f t="shared" si="3"/>
        <v>9</v>
      </c>
    </row>
    <row r="216" spans="1:7" x14ac:dyDescent="0.2">
      <c r="A216" s="173" t="s">
        <v>12793</v>
      </c>
      <c r="B216" s="174" t="s">
        <v>12794</v>
      </c>
      <c r="C216" s="175"/>
      <c r="D216" s="176"/>
      <c r="E216" s="176"/>
      <c r="F216" s="176"/>
      <c r="G216" s="169">
        <f t="shared" si="3"/>
        <v>5</v>
      </c>
    </row>
    <row r="217" spans="1:7" x14ac:dyDescent="0.2">
      <c r="A217" s="173" t="s">
        <v>12795</v>
      </c>
      <c r="B217" s="174" t="s">
        <v>12796</v>
      </c>
      <c r="C217" s="175" t="s">
        <v>12441</v>
      </c>
      <c r="D217" s="176">
        <v>10.57</v>
      </c>
      <c r="E217" s="176">
        <v>5.08</v>
      </c>
      <c r="F217" s="176">
        <v>15.65</v>
      </c>
      <c r="G217" s="169">
        <f t="shared" si="3"/>
        <v>9</v>
      </c>
    </row>
    <row r="218" spans="1:7" x14ac:dyDescent="0.2">
      <c r="A218" s="173" t="s">
        <v>12797</v>
      </c>
      <c r="B218" s="174" t="s">
        <v>12798</v>
      </c>
      <c r="C218" s="175" t="s">
        <v>12497</v>
      </c>
      <c r="D218" s="176">
        <v>0.87</v>
      </c>
      <c r="E218" s="176">
        <v>0.36</v>
      </c>
      <c r="F218" s="176">
        <v>1.23</v>
      </c>
      <c r="G218" s="169">
        <f t="shared" si="3"/>
        <v>9</v>
      </c>
    </row>
    <row r="219" spans="1:7" x14ac:dyDescent="0.2">
      <c r="A219" s="173" t="s">
        <v>12799</v>
      </c>
      <c r="B219" s="174" t="s">
        <v>12800</v>
      </c>
      <c r="C219" s="175" t="s">
        <v>12497</v>
      </c>
      <c r="D219" s="176">
        <v>0.87</v>
      </c>
      <c r="E219" s="176">
        <v>0.36</v>
      </c>
      <c r="F219" s="176">
        <v>1.23</v>
      </c>
      <c r="G219" s="169">
        <f t="shared" si="3"/>
        <v>9</v>
      </c>
    </row>
    <row r="220" spans="1:7" x14ac:dyDescent="0.2">
      <c r="A220" s="173" t="s">
        <v>12801</v>
      </c>
      <c r="B220" s="174" t="s">
        <v>12802</v>
      </c>
      <c r="C220" s="175" t="s">
        <v>12441</v>
      </c>
      <c r="D220" s="176">
        <v>0.86</v>
      </c>
      <c r="E220" s="176">
        <v>0.72</v>
      </c>
      <c r="F220" s="176">
        <v>1.58</v>
      </c>
      <c r="G220" s="169">
        <f t="shared" si="3"/>
        <v>9</v>
      </c>
    </row>
    <row r="221" spans="1:7" x14ac:dyDescent="0.2">
      <c r="A221" s="173" t="s">
        <v>12803</v>
      </c>
      <c r="B221" s="174" t="s">
        <v>12804</v>
      </c>
      <c r="C221" s="175"/>
      <c r="D221" s="176"/>
      <c r="E221" s="176"/>
      <c r="F221" s="176"/>
      <c r="G221" s="169">
        <f t="shared" si="3"/>
        <v>2</v>
      </c>
    </row>
    <row r="222" spans="1:7" x14ac:dyDescent="0.2">
      <c r="A222" s="173" t="s">
        <v>12805</v>
      </c>
      <c r="B222" s="174" t="s">
        <v>12806</v>
      </c>
      <c r="C222" s="175"/>
      <c r="D222" s="176"/>
      <c r="E222" s="176"/>
      <c r="F222" s="176"/>
      <c r="G222" s="169">
        <f t="shared" si="3"/>
        <v>5</v>
      </c>
    </row>
    <row r="223" spans="1:7" x14ac:dyDescent="0.2">
      <c r="A223" s="173" t="s">
        <v>12807</v>
      </c>
      <c r="B223" s="174" t="s">
        <v>12808</v>
      </c>
      <c r="C223" s="175" t="s">
        <v>12522</v>
      </c>
      <c r="D223" s="176"/>
      <c r="E223" s="176">
        <v>194.04</v>
      </c>
      <c r="F223" s="176">
        <v>194.04</v>
      </c>
      <c r="G223" s="169">
        <f t="shared" si="3"/>
        <v>9</v>
      </c>
    </row>
    <row r="224" spans="1:7" x14ac:dyDescent="0.2">
      <c r="A224" s="173" t="s">
        <v>12809</v>
      </c>
      <c r="B224" s="174" t="s">
        <v>12810</v>
      </c>
      <c r="C224" s="175" t="s">
        <v>12522</v>
      </c>
      <c r="D224" s="176"/>
      <c r="E224" s="176">
        <v>352.8</v>
      </c>
      <c r="F224" s="176">
        <v>352.8</v>
      </c>
      <c r="G224" s="169">
        <f t="shared" si="3"/>
        <v>9</v>
      </c>
    </row>
    <row r="225" spans="1:7" x14ac:dyDescent="0.2">
      <c r="A225" s="173" t="s">
        <v>12811</v>
      </c>
      <c r="B225" s="174" t="s">
        <v>12812</v>
      </c>
      <c r="C225" s="175" t="s">
        <v>12441</v>
      </c>
      <c r="D225" s="176"/>
      <c r="E225" s="176">
        <v>26.46</v>
      </c>
      <c r="F225" s="176">
        <v>26.46</v>
      </c>
      <c r="G225" s="169">
        <f t="shared" si="3"/>
        <v>9</v>
      </c>
    </row>
    <row r="226" spans="1:7" ht="38.25" x14ac:dyDescent="0.2">
      <c r="A226" s="173" t="s">
        <v>12813</v>
      </c>
      <c r="B226" s="174" t="s">
        <v>12814</v>
      </c>
      <c r="C226" s="175" t="s">
        <v>12522</v>
      </c>
      <c r="D226" s="176">
        <v>426.11</v>
      </c>
      <c r="E226" s="176">
        <v>105.84</v>
      </c>
      <c r="F226" s="176">
        <v>531.95000000000005</v>
      </c>
      <c r="G226" s="169">
        <f t="shared" si="3"/>
        <v>9</v>
      </c>
    </row>
    <row r="227" spans="1:7" ht="25.5" x14ac:dyDescent="0.2">
      <c r="A227" s="173" t="s">
        <v>12815</v>
      </c>
      <c r="B227" s="174" t="s">
        <v>12816</v>
      </c>
      <c r="C227" s="175" t="s">
        <v>12522</v>
      </c>
      <c r="D227" s="176">
        <v>405.78</v>
      </c>
      <c r="E227" s="176">
        <v>105.84</v>
      </c>
      <c r="F227" s="176">
        <v>511.62</v>
      </c>
      <c r="G227" s="169">
        <f t="shared" si="3"/>
        <v>9</v>
      </c>
    </row>
    <row r="228" spans="1:7" ht="38.25" x14ac:dyDescent="0.2">
      <c r="A228" s="173" t="s">
        <v>12817</v>
      </c>
      <c r="B228" s="174" t="s">
        <v>12818</v>
      </c>
      <c r="C228" s="175" t="s">
        <v>12522</v>
      </c>
      <c r="D228" s="176">
        <v>223.22</v>
      </c>
      <c r="E228" s="176">
        <v>70.56</v>
      </c>
      <c r="F228" s="176">
        <v>293.77999999999997</v>
      </c>
      <c r="G228" s="169">
        <f t="shared" si="3"/>
        <v>9</v>
      </c>
    </row>
    <row r="229" spans="1:7" ht="25.5" x14ac:dyDescent="0.2">
      <c r="A229" s="173" t="s">
        <v>12819</v>
      </c>
      <c r="B229" s="174" t="s">
        <v>12820</v>
      </c>
      <c r="C229" s="175" t="s">
        <v>12522</v>
      </c>
      <c r="D229" s="176">
        <v>202.89</v>
      </c>
      <c r="E229" s="176">
        <v>70.56</v>
      </c>
      <c r="F229" s="176">
        <v>273.45</v>
      </c>
      <c r="G229" s="169">
        <f t="shared" si="3"/>
        <v>9</v>
      </c>
    </row>
    <row r="230" spans="1:7" ht="38.25" x14ac:dyDescent="0.2">
      <c r="A230" s="173" t="s">
        <v>12821</v>
      </c>
      <c r="B230" s="174" t="s">
        <v>12822</v>
      </c>
      <c r="C230" s="175" t="s">
        <v>12441</v>
      </c>
      <c r="D230" s="176">
        <v>21.86</v>
      </c>
      <c r="E230" s="176">
        <v>7.06</v>
      </c>
      <c r="F230" s="176">
        <v>28.92</v>
      </c>
      <c r="G230" s="169">
        <f t="shared" si="3"/>
        <v>9</v>
      </c>
    </row>
    <row r="231" spans="1:7" ht="25.5" x14ac:dyDescent="0.2">
      <c r="A231" s="173" t="s">
        <v>12823</v>
      </c>
      <c r="B231" s="174" t="s">
        <v>12824</v>
      </c>
      <c r="C231" s="175" t="s">
        <v>12441</v>
      </c>
      <c r="D231" s="176">
        <v>20.29</v>
      </c>
      <c r="E231" s="176">
        <v>7.06</v>
      </c>
      <c r="F231" s="176">
        <v>27.35</v>
      </c>
      <c r="G231" s="169">
        <f t="shared" si="3"/>
        <v>9</v>
      </c>
    </row>
    <row r="232" spans="1:7" ht="38.25" x14ac:dyDescent="0.2">
      <c r="A232" s="173" t="s">
        <v>12825</v>
      </c>
      <c r="B232" s="174" t="s">
        <v>12826</v>
      </c>
      <c r="C232" s="175" t="s">
        <v>12522</v>
      </c>
      <c r="D232" s="176">
        <v>218.59</v>
      </c>
      <c r="E232" s="176">
        <v>70.56</v>
      </c>
      <c r="F232" s="176">
        <v>289.14999999999998</v>
      </c>
      <c r="G232" s="169">
        <f t="shared" si="3"/>
        <v>9</v>
      </c>
    </row>
    <row r="233" spans="1:7" ht="25.5" x14ac:dyDescent="0.2">
      <c r="A233" s="173" t="s">
        <v>12827</v>
      </c>
      <c r="B233" s="174" t="s">
        <v>12828</v>
      </c>
      <c r="C233" s="175" t="s">
        <v>12522</v>
      </c>
      <c r="D233" s="176">
        <v>202.89</v>
      </c>
      <c r="E233" s="176">
        <v>70.56</v>
      </c>
      <c r="F233" s="176">
        <v>273.45</v>
      </c>
      <c r="G233" s="169">
        <f t="shared" si="3"/>
        <v>9</v>
      </c>
    </row>
    <row r="234" spans="1:7" x14ac:dyDescent="0.2">
      <c r="A234" s="173" t="s">
        <v>12829</v>
      </c>
      <c r="B234" s="174" t="s">
        <v>12830</v>
      </c>
      <c r="C234" s="175"/>
      <c r="D234" s="176"/>
      <c r="E234" s="176"/>
      <c r="F234" s="176"/>
      <c r="G234" s="169">
        <f t="shared" si="3"/>
        <v>5</v>
      </c>
    </row>
    <row r="235" spans="1:7" x14ac:dyDescent="0.2">
      <c r="A235" s="173" t="s">
        <v>12831</v>
      </c>
      <c r="B235" s="174" t="s">
        <v>12832</v>
      </c>
      <c r="C235" s="175" t="s">
        <v>12522</v>
      </c>
      <c r="D235" s="176"/>
      <c r="E235" s="176">
        <v>105.84</v>
      </c>
      <c r="F235" s="176">
        <v>105.84</v>
      </c>
      <c r="G235" s="169">
        <f t="shared" si="3"/>
        <v>9</v>
      </c>
    </row>
    <row r="236" spans="1:7" ht="25.5" x14ac:dyDescent="0.2">
      <c r="A236" s="173" t="s">
        <v>12833</v>
      </c>
      <c r="B236" s="174" t="s">
        <v>12834</v>
      </c>
      <c r="C236" s="175" t="s">
        <v>12522</v>
      </c>
      <c r="D236" s="176"/>
      <c r="E236" s="176">
        <v>70.56</v>
      </c>
      <c r="F236" s="176">
        <v>70.56</v>
      </c>
      <c r="G236" s="169">
        <f t="shared" si="3"/>
        <v>9</v>
      </c>
    </row>
    <row r="237" spans="1:7" x14ac:dyDescent="0.2">
      <c r="A237" s="173" t="s">
        <v>12835</v>
      </c>
      <c r="B237" s="174" t="s">
        <v>12836</v>
      </c>
      <c r="C237" s="175"/>
      <c r="D237" s="176"/>
      <c r="E237" s="176"/>
      <c r="F237" s="176"/>
      <c r="G237" s="169">
        <f t="shared" si="3"/>
        <v>5</v>
      </c>
    </row>
    <row r="238" spans="1:7" x14ac:dyDescent="0.2">
      <c r="A238" s="173" t="s">
        <v>12837</v>
      </c>
      <c r="B238" s="174" t="s">
        <v>12838</v>
      </c>
      <c r="C238" s="175" t="s">
        <v>12441</v>
      </c>
      <c r="D238" s="176"/>
      <c r="E238" s="176">
        <v>2.65</v>
      </c>
      <c r="F238" s="176">
        <v>2.65</v>
      </c>
      <c r="G238" s="169">
        <f t="shared" si="3"/>
        <v>9</v>
      </c>
    </row>
    <row r="239" spans="1:7" x14ac:dyDescent="0.2">
      <c r="A239" s="173" t="s">
        <v>12839</v>
      </c>
      <c r="B239" s="174" t="s">
        <v>12840</v>
      </c>
      <c r="C239" s="175" t="s">
        <v>12441</v>
      </c>
      <c r="D239" s="176"/>
      <c r="E239" s="176">
        <v>5.29</v>
      </c>
      <c r="F239" s="176">
        <v>5.29</v>
      </c>
      <c r="G239" s="169">
        <f t="shared" si="3"/>
        <v>9</v>
      </c>
    </row>
    <row r="240" spans="1:7" x14ac:dyDescent="0.2">
      <c r="A240" s="173" t="s">
        <v>12841</v>
      </c>
      <c r="B240" s="174" t="s">
        <v>12842</v>
      </c>
      <c r="C240" s="175" t="s">
        <v>12441</v>
      </c>
      <c r="D240" s="176"/>
      <c r="E240" s="176">
        <v>8.82</v>
      </c>
      <c r="F240" s="176">
        <v>8.82</v>
      </c>
      <c r="G240" s="169">
        <f t="shared" si="3"/>
        <v>9</v>
      </c>
    </row>
    <row r="241" spans="1:7" x14ac:dyDescent="0.2">
      <c r="A241" s="173" t="s">
        <v>12843</v>
      </c>
      <c r="B241" s="174" t="s">
        <v>12844</v>
      </c>
      <c r="C241" s="175"/>
      <c r="D241" s="176"/>
      <c r="E241" s="176"/>
      <c r="F241" s="176"/>
      <c r="G241" s="169">
        <f t="shared" si="3"/>
        <v>5</v>
      </c>
    </row>
    <row r="242" spans="1:7" x14ac:dyDescent="0.2">
      <c r="A242" s="173" t="s">
        <v>12845</v>
      </c>
      <c r="B242" s="174" t="s">
        <v>12846</v>
      </c>
      <c r="C242" s="175" t="s">
        <v>12441</v>
      </c>
      <c r="D242" s="176"/>
      <c r="E242" s="176">
        <v>10.58</v>
      </c>
      <c r="F242" s="176">
        <v>10.58</v>
      </c>
      <c r="G242" s="169">
        <f t="shared" si="3"/>
        <v>9</v>
      </c>
    </row>
    <row r="243" spans="1:7" ht="25.5" x14ac:dyDescent="0.2">
      <c r="A243" s="173" t="s">
        <v>12847</v>
      </c>
      <c r="B243" s="174" t="s">
        <v>12848</v>
      </c>
      <c r="C243" s="175" t="s">
        <v>12441</v>
      </c>
      <c r="D243" s="176"/>
      <c r="E243" s="176">
        <v>8.82</v>
      </c>
      <c r="F243" s="176">
        <v>8.82</v>
      </c>
      <c r="G243" s="169">
        <f t="shared" si="3"/>
        <v>9</v>
      </c>
    </row>
    <row r="244" spans="1:7" ht="25.5" x14ac:dyDescent="0.2">
      <c r="A244" s="173" t="s">
        <v>12849</v>
      </c>
      <c r="B244" s="174" t="s">
        <v>12850</v>
      </c>
      <c r="C244" s="175" t="s">
        <v>12497</v>
      </c>
      <c r="D244" s="176"/>
      <c r="E244" s="176">
        <v>2.65</v>
      </c>
      <c r="F244" s="176">
        <v>2.65</v>
      </c>
      <c r="G244" s="169">
        <f t="shared" si="3"/>
        <v>9</v>
      </c>
    </row>
    <row r="245" spans="1:7" x14ac:dyDescent="0.2">
      <c r="A245" s="173" t="s">
        <v>12851</v>
      </c>
      <c r="B245" s="174" t="s">
        <v>12852</v>
      </c>
      <c r="C245" s="175"/>
      <c r="D245" s="176"/>
      <c r="E245" s="176"/>
      <c r="F245" s="176"/>
      <c r="G245" s="169">
        <f t="shared" si="3"/>
        <v>5</v>
      </c>
    </row>
    <row r="246" spans="1:7" x14ac:dyDescent="0.2">
      <c r="A246" s="173" t="s">
        <v>12853</v>
      </c>
      <c r="B246" s="174" t="s">
        <v>12854</v>
      </c>
      <c r="C246" s="175" t="s">
        <v>12441</v>
      </c>
      <c r="D246" s="176"/>
      <c r="E246" s="176">
        <v>7.06</v>
      </c>
      <c r="F246" s="176">
        <v>7.06</v>
      </c>
      <c r="G246" s="169">
        <f t="shared" si="3"/>
        <v>9</v>
      </c>
    </row>
    <row r="247" spans="1:7" x14ac:dyDescent="0.2">
      <c r="A247" s="173" t="s">
        <v>12855</v>
      </c>
      <c r="B247" s="174" t="s">
        <v>12856</v>
      </c>
      <c r="C247" s="175"/>
      <c r="D247" s="176"/>
      <c r="E247" s="176"/>
      <c r="F247" s="176"/>
      <c r="G247" s="169">
        <f t="shared" si="3"/>
        <v>5</v>
      </c>
    </row>
    <row r="248" spans="1:7" ht="38.25" x14ac:dyDescent="0.2">
      <c r="A248" s="173" t="s">
        <v>12857</v>
      </c>
      <c r="B248" s="174" t="s">
        <v>12858</v>
      </c>
      <c r="C248" s="175" t="s">
        <v>12441</v>
      </c>
      <c r="D248" s="176">
        <v>16.3</v>
      </c>
      <c r="E248" s="176">
        <v>8.82</v>
      </c>
      <c r="F248" s="176">
        <v>25.12</v>
      </c>
      <c r="G248" s="169">
        <f t="shared" si="3"/>
        <v>9</v>
      </c>
    </row>
    <row r="249" spans="1:7" ht="38.25" x14ac:dyDescent="0.2">
      <c r="A249" s="173" t="s">
        <v>12859</v>
      </c>
      <c r="B249" s="174" t="s">
        <v>12860</v>
      </c>
      <c r="C249" s="175" t="s">
        <v>12441</v>
      </c>
      <c r="D249" s="176">
        <v>1.45</v>
      </c>
      <c r="E249" s="176">
        <v>8.82</v>
      </c>
      <c r="F249" s="176">
        <v>10.27</v>
      </c>
      <c r="G249" s="169">
        <f t="shared" si="3"/>
        <v>9</v>
      </c>
    </row>
    <row r="250" spans="1:7" x14ac:dyDescent="0.2">
      <c r="A250" s="173" t="s">
        <v>12861</v>
      </c>
      <c r="B250" s="174" t="s">
        <v>12862</v>
      </c>
      <c r="C250" s="175"/>
      <c r="D250" s="176"/>
      <c r="E250" s="176"/>
      <c r="F250" s="176"/>
      <c r="G250" s="169">
        <f t="shared" si="3"/>
        <v>5</v>
      </c>
    </row>
    <row r="251" spans="1:7" ht="38.25" x14ac:dyDescent="0.2">
      <c r="A251" s="173" t="s">
        <v>12863</v>
      </c>
      <c r="B251" s="174" t="s">
        <v>12864</v>
      </c>
      <c r="C251" s="175" t="s">
        <v>12441</v>
      </c>
      <c r="D251" s="176">
        <v>22.44</v>
      </c>
      <c r="E251" s="176">
        <v>3.53</v>
      </c>
      <c r="F251" s="176">
        <v>25.97</v>
      </c>
      <c r="G251" s="169">
        <f t="shared" si="3"/>
        <v>9</v>
      </c>
    </row>
    <row r="252" spans="1:7" ht="25.5" x14ac:dyDescent="0.2">
      <c r="A252" s="173" t="s">
        <v>12865</v>
      </c>
      <c r="B252" s="174" t="s">
        <v>12866</v>
      </c>
      <c r="C252" s="175" t="s">
        <v>12441</v>
      </c>
      <c r="D252" s="176">
        <v>20.29</v>
      </c>
      <c r="E252" s="176">
        <v>3.53</v>
      </c>
      <c r="F252" s="176">
        <v>23.82</v>
      </c>
      <c r="G252" s="169">
        <f t="shared" si="3"/>
        <v>9</v>
      </c>
    </row>
    <row r="253" spans="1:7" ht="38.25" x14ac:dyDescent="0.2">
      <c r="A253" s="173" t="s">
        <v>12867</v>
      </c>
      <c r="B253" s="174" t="s">
        <v>12868</v>
      </c>
      <c r="C253" s="175" t="s">
        <v>12441</v>
      </c>
      <c r="D253" s="176">
        <v>8.9</v>
      </c>
      <c r="E253" s="176">
        <v>1.23</v>
      </c>
      <c r="F253" s="176">
        <v>10.130000000000001</v>
      </c>
      <c r="G253" s="169">
        <f t="shared" si="3"/>
        <v>9</v>
      </c>
    </row>
    <row r="254" spans="1:7" ht="25.5" x14ac:dyDescent="0.2">
      <c r="A254" s="173" t="s">
        <v>12869</v>
      </c>
      <c r="B254" s="174" t="s">
        <v>12870</v>
      </c>
      <c r="C254" s="175" t="s">
        <v>12441</v>
      </c>
      <c r="D254" s="176">
        <v>6.42</v>
      </c>
      <c r="E254" s="176">
        <v>1.23</v>
      </c>
      <c r="F254" s="176">
        <v>7.65</v>
      </c>
      <c r="G254" s="169">
        <f t="shared" si="3"/>
        <v>9</v>
      </c>
    </row>
    <row r="255" spans="1:7" ht="38.25" x14ac:dyDescent="0.2">
      <c r="A255" s="173" t="s">
        <v>12871</v>
      </c>
      <c r="B255" s="174" t="s">
        <v>12872</v>
      </c>
      <c r="C255" s="175" t="s">
        <v>12441</v>
      </c>
      <c r="D255" s="176">
        <v>12.09</v>
      </c>
      <c r="E255" s="176">
        <v>0.53</v>
      </c>
      <c r="F255" s="176">
        <v>12.62</v>
      </c>
      <c r="G255" s="169">
        <f t="shared" si="3"/>
        <v>9</v>
      </c>
    </row>
    <row r="256" spans="1:7" x14ac:dyDescent="0.2">
      <c r="A256" s="173" t="s">
        <v>12873</v>
      </c>
      <c r="B256" s="174" t="s">
        <v>12874</v>
      </c>
      <c r="C256" s="175"/>
      <c r="D256" s="176"/>
      <c r="E256" s="176"/>
      <c r="F256" s="176"/>
      <c r="G256" s="169">
        <f t="shared" si="3"/>
        <v>5</v>
      </c>
    </row>
    <row r="257" spans="1:7" ht="25.5" x14ac:dyDescent="0.2">
      <c r="A257" s="173" t="s">
        <v>12875</v>
      </c>
      <c r="B257" s="174" t="s">
        <v>12876</v>
      </c>
      <c r="C257" s="175" t="s">
        <v>12441</v>
      </c>
      <c r="D257" s="176"/>
      <c r="E257" s="176">
        <v>9.17</v>
      </c>
      <c r="F257" s="176">
        <v>9.17</v>
      </c>
      <c r="G257" s="169">
        <f t="shared" si="3"/>
        <v>9</v>
      </c>
    </row>
    <row r="258" spans="1:7" ht="25.5" x14ac:dyDescent="0.2">
      <c r="A258" s="173" t="s">
        <v>12877</v>
      </c>
      <c r="B258" s="174" t="s">
        <v>12878</v>
      </c>
      <c r="C258" s="175" t="s">
        <v>12441</v>
      </c>
      <c r="D258" s="176"/>
      <c r="E258" s="176">
        <v>5.29</v>
      </c>
      <c r="F258" s="176">
        <v>5.29</v>
      </c>
      <c r="G258" s="169">
        <f t="shared" si="3"/>
        <v>9</v>
      </c>
    </row>
    <row r="259" spans="1:7" ht="25.5" x14ac:dyDescent="0.2">
      <c r="A259" s="173" t="s">
        <v>12879</v>
      </c>
      <c r="B259" s="174" t="s">
        <v>12880</v>
      </c>
      <c r="C259" s="175" t="s">
        <v>12441</v>
      </c>
      <c r="D259" s="176"/>
      <c r="E259" s="176">
        <v>5.29</v>
      </c>
      <c r="F259" s="176">
        <v>5.29</v>
      </c>
      <c r="G259" s="169">
        <f t="shared" si="3"/>
        <v>9</v>
      </c>
    </row>
    <row r="260" spans="1:7" ht="25.5" x14ac:dyDescent="0.2">
      <c r="A260" s="173" t="s">
        <v>12881</v>
      </c>
      <c r="B260" s="174" t="s">
        <v>12882</v>
      </c>
      <c r="C260" s="175" t="s">
        <v>12441</v>
      </c>
      <c r="D260" s="176"/>
      <c r="E260" s="176">
        <v>5.82</v>
      </c>
      <c r="F260" s="176">
        <v>5.82</v>
      </c>
      <c r="G260" s="169">
        <f t="shared" si="3"/>
        <v>9</v>
      </c>
    </row>
    <row r="261" spans="1:7" x14ac:dyDescent="0.2">
      <c r="A261" s="173" t="s">
        <v>12883</v>
      </c>
      <c r="B261" s="174" t="s">
        <v>12884</v>
      </c>
      <c r="C261" s="175"/>
      <c r="D261" s="176"/>
      <c r="E261" s="176"/>
      <c r="F261" s="176"/>
      <c r="G261" s="169">
        <f t="shared" si="3"/>
        <v>5</v>
      </c>
    </row>
    <row r="262" spans="1:7" x14ac:dyDescent="0.2">
      <c r="A262" s="173" t="s">
        <v>12885</v>
      </c>
      <c r="B262" s="174" t="s">
        <v>12886</v>
      </c>
      <c r="C262" s="175" t="s">
        <v>12441</v>
      </c>
      <c r="D262" s="176"/>
      <c r="E262" s="176">
        <v>14.19</v>
      </c>
      <c r="F262" s="176">
        <v>14.19</v>
      </c>
      <c r="G262" s="169">
        <f t="shared" si="3"/>
        <v>9</v>
      </c>
    </row>
    <row r="263" spans="1:7" ht="25.5" x14ac:dyDescent="0.2">
      <c r="A263" s="173" t="s">
        <v>12887</v>
      </c>
      <c r="B263" s="174" t="s">
        <v>12888</v>
      </c>
      <c r="C263" s="175" t="s">
        <v>12441</v>
      </c>
      <c r="D263" s="176"/>
      <c r="E263" s="176">
        <v>17.02</v>
      </c>
      <c r="F263" s="176">
        <v>17.02</v>
      </c>
      <c r="G263" s="169">
        <f t="shared" si="3"/>
        <v>9</v>
      </c>
    </row>
    <row r="264" spans="1:7" ht="25.5" x14ac:dyDescent="0.2">
      <c r="A264" s="173" t="s">
        <v>12889</v>
      </c>
      <c r="B264" s="174" t="s">
        <v>12890</v>
      </c>
      <c r="C264" s="175" t="s">
        <v>12497</v>
      </c>
      <c r="D264" s="176"/>
      <c r="E264" s="176">
        <v>5.68</v>
      </c>
      <c r="F264" s="176">
        <v>5.68</v>
      </c>
      <c r="G264" s="169">
        <f t="shared" si="3"/>
        <v>9</v>
      </c>
    </row>
    <row r="265" spans="1:7" x14ac:dyDescent="0.2">
      <c r="A265" s="173" t="s">
        <v>12891</v>
      </c>
      <c r="B265" s="174" t="s">
        <v>12892</v>
      </c>
      <c r="C265" s="175"/>
      <c r="D265" s="176"/>
      <c r="E265" s="176"/>
      <c r="F265" s="176"/>
      <c r="G265" s="169">
        <f t="shared" si="3"/>
        <v>5</v>
      </c>
    </row>
    <row r="266" spans="1:7" x14ac:dyDescent="0.2">
      <c r="A266" s="173" t="s">
        <v>12893</v>
      </c>
      <c r="B266" s="174" t="s">
        <v>12894</v>
      </c>
      <c r="C266" s="175" t="s">
        <v>12497</v>
      </c>
      <c r="D266" s="176">
        <v>7.0000000000000007E-2</v>
      </c>
      <c r="E266" s="176">
        <v>1.29</v>
      </c>
      <c r="F266" s="176">
        <v>1.36</v>
      </c>
      <c r="G266" s="169">
        <f t="shared" si="3"/>
        <v>9</v>
      </c>
    </row>
    <row r="267" spans="1:7" ht="25.5" x14ac:dyDescent="0.2">
      <c r="A267" s="173" t="s">
        <v>12895</v>
      </c>
      <c r="B267" s="174" t="s">
        <v>12896</v>
      </c>
      <c r="C267" s="175" t="s">
        <v>12497</v>
      </c>
      <c r="D267" s="176">
        <v>0.81</v>
      </c>
      <c r="E267" s="176">
        <v>1.29</v>
      </c>
      <c r="F267" s="176">
        <v>2.1</v>
      </c>
      <c r="G267" s="169">
        <f t="shared" ref="G267:G330" si="4">LEN(A267)</f>
        <v>9</v>
      </c>
    </row>
    <row r="268" spans="1:7" ht="25.5" x14ac:dyDescent="0.2">
      <c r="A268" s="173" t="s">
        <v>12897</v>
      </c>
      <c r="B268" s="174" t="s">
        <v>12898</v>
      </c>
      <c r="C268" s="175" t="s">
        <v>12441</v>
      </c>
      <c r="D268" s="176">
        <v>4.05</v>
      </c>
      <c r="E268" s="176">
        <v>10.29</v>
      </c>
      <c r="F268" s="176">
        <v>14.34</v>
      </c>
      <c r="G268" s="169">
        <f t="shared" si="4"/>
        <v>9</v>
      </c>
    </row>
    <row r="269" spans="1:7" ht="25.5" x14ac:dyDescent="0.2">
      <c r="A269" s="173" t="s">
        <v>12899</v>
      </c>
      <c r="B269" s="174" t="s">
        <v>12900</v>
      </c>
      <c r="C269" s="175" t="s">
        <v>12441</v>
      </c>
      <c r="D269" s="176">
        <v>0.36</v>
      </c>
      <c r="E269" s="176">
        <v>7.72</v>
      </c>
      <c r="F269" s="176">
        <v>8.08</v>
      </c>
      <c r="G269" s="169">
        <f t="shared" si="4"/>
        <v>9</v>
      </c>
    </row>
    <row r="270" spans="1:7" x14ac:dyDescent="0.2">
      <c r="A270" s="173" t="s">
        <v>12901</v>
      </c>
      <c r="B270" s="174" t="s">
        <v>12902</v>
      </c>
      <c r="C270" s="175" t="s">
        <v>12441</v>
      </c>
      <c r="D270" s="176">
        <v>4.05</v>
      </c>
      <c r="E270" s="176">
        <v>7.72</v>
      </c>
      <c r="F270" s="176">
        <v>11.77</v>
      </c>
      <c r="G270" s="169">
        <f t="shared" si="4"/>
        <v>9</v>
      </c>
    </row>
    <row r="271" spans="1:7" x14ac:dyDescent="0.2">
      <c r="A271" s="173" t="s">
        <v>12903</v>
      </c>
      <c r="B271" s="174" t="s">
        <v>12904</v>
      </c>
      <c r="C271" s="175" t="s">
        <v>12441</v>
      </c>
      <c r="D271" s="176">
        <v>0.36</v>
      </c>
      <c r="E271" s="176">
        <v>5.15</v>
      </c>
      <c r="F271" s="176">
        <v>5.51</v>
      </c>
      <c r="G271" s="169">
        <f t="shared" si="4"/>
        <v>9</v>
      </c>
    </row>
    <row r="272" spans="1:7" x14ac:dyDescent="0.2">
      <c r="A272" s="173" t="s">
        <v>12905</v>
      </c>
      <c r="B272" s="174" t="s">
        <v>12906</v>
      </c>
      <c r="C272" s="175"/>
      <c r="D272" s="176"/>
      <c r="E272" s="176"/>
      <c r="F272" s="176"/>
      <c r="G272" s="169">
        <f t="shared" si="4"/>
        <v>5</v>
      </c>
    </row>
    <row r="273" spans="1:7" x14ac:dyDescent="0.2">
      <c r="A273" s="173" t="s">
        <v>12907</v>
      </c>
      <c r="B273" s="174" t="s">
        <v>12908</v>
      </c>
      <c r="C273" s="175" t="s">
        <v>12441</v>
      </c>
      <c r="D273" s="176">
        <v>88.27</v>
      </c>
      <c r="E273" s="176"/>
      <c r="F273" s="176">
        <v>88.27</v>
      </c>
      <c r="G273" s="169">
        <f t="shared" si="4"/>
        <v>9</v>
      </c>
    </row>
    <row r="274" spans="1:7" x14ac:dyDescent="0.2">
      <c r="A274" s="173" t="s">
        <v>12909</v>
      </c>
      <c r="B274" s="174" t="s">
        <v>12910</v>
      </c>
      <c r="C274" s="175" t="s">
        <v>12389</v>
      </c>
      <c r="D274" s="176">
        <v>3.67</v>
      </c>
      <c r="E274" s="176">
        <v>7.83</v>
      </c>
      <c r="F274" s="176">
        <v>11.5</v>
      </c>
      <c r="G274" s="169">
        <f t="shared" si="4"/>
        <v>9</v>
      </c>
    </row>
    <row r="275" spans="1:7" x14ac:dyDescent="0.2">
      <c r="A275" s="173" t="s">
        <v>12911</v>
      </c>
      <c r="B275" s="174" t="s">
        <v>12912</v>
      </c>
      <c r="C275" s="175"/>
      <c r="D275" s="176"/>
      <c r="E275" s="176"/>
      <c r="F275" s="176"/>
      <c r="G275" s="169">
        <f t="shared" si="4"/>
        <v>2</v>
      </c>
    </row>
    <row r="276" spans="1:7" x14ac:dyDescent="0.2">
      <c r="A276" s="173" t="s">
        <v>12913</v>
      </c>
      <c r="B276" s="174" t="s">
        <v>12914</v>
      </c>
      <c r="C276" s="175"/>
      <c r="D276" s="176"/>
      <c r="E276" s="176"/>
      <c r="F276" s="176"/>
      <c r="G276" s="169">
        <f t="shared" si="4"/>
        <v>5</v>
      </c>
    </row>
    <row r="277" spans="1:7" ht="25.5" x14ac:dyDescent="0.2">
      <c r="A277" s="173" t="s">
        <v>12915</v>
      </c>
      <c r="B277" s="174" t="s">
        <v>12916</v>
      </c>
      <c r="C277" s="175" t="s">
        <v>12441</v>
      </c>
      <c r="D277" s="176"/>
      <c r="E277" s="176">
        <v>32.22</v>
      </c>
      <c r="F277" s="176">
        <v>32.22</v>
      </c>
      <c r="G277" s="169">
        <f t="shared" si="4"/>
        <v>9</v>
      </c>
    </row>
    <row r="278" spans="1:7" ht="25.5" x14ac:dyDescent="0.2">
      <c r="A278" s="173" t="s">
        <v>12917</v>
      </c>
      <c r="B278" s="174" t="s">
        <v>12918</v>
      </c>
      <c r="C278" s="175" t="s">
        <v>12441</v>
      </c>
      <c r="D278" s="176"/>
      <c r="E278" s="176">
        <v>27.92</v>
      </c>
      <c r="F278" s="176">
        <v>27.92</v>
      </c>
      <c r="G278" s="169">
        <f t="shared" si="4"/>
        <v>9</v>
      </c>
    </row>
    <row r="279" spans="1:7" ht="25.5" x14ac:dyDescent="0.2">
      <c r="A279" s="173" t="s">
        <v>12919</v>
      </c>
      <c r="B279" s="174" t="s">
        <v>12920</v>
      </c>
      <c r="C279" s="175" t="s">
        <v>12441</v>
      </c>
      <c r="D279" s="176"/>
      <c r="E279" s="176">
        <v>17.18</v>
      </c>
      <c r="F279" s="176">
        <v>17.18</v>
      </c>
      <c r="G279" s="169">
        <f t="shared" si="4"/>
        <v>9</v>
      </c>
    </row>
    <row r="280" spans="1:7" x14ac:dyDescent="0.2">
      <c r="A280" s="173" t="s">
        <v>12921</v>
      </c>
      <c r="B280" s="174" t="s">
        <v>12922</v>
      </c>
      <c r="C280" s="175" t="s">
        <v>12441</v>
      </c>
      <c r="D280" s="176">
        <v>2.4700000000000002</v>
      </c>
      <c r="E280" s="176">
        <v>0.6</v>
      </c>
      <c r="F280" s="176">
        <v>3.07</v>
      </c>
      <c r="G280" s="169">
        <f t="shared" si="4"/>
        <v>9</v>
      </c>
    </row>
    <row r="281" spans="1:7" ht="25.5" x14ac:dyDescent="0.2">
      <c r="A281" s="173" t="s">
        <v>12923</v>
      </c>
      <c r="B281" s="174" t="s">
        <v>12924</v>
      </c>
      <c r="C281" s="175" t="s">
        <v>12497</v>
      </c>
      <c r="D281" s="176"/>
      <c r="E281" s="176">
        <v>3.72</v>
      </c>
      <c r="F281" s="176">
        <v>3.72</v>
      </c>
      <c r="G281" s="169">
        <f t="shared" si="4"/>
        <v>9</v>
      </c>
    </row>
    <row r="282" spans="1:7" x14ac:dyDescent="0.2">
      <c r="A282" s="173" t="s">
        <v>12925</v>
      </c>
      <c r="B282" s="174" t="s">
        <v>12926</v>
      </c>
      <c r="C282" s="175" t="s">
        <v>12497</v>
      </c>
      <c r="D282" s="176"/>
      <c r="E282" s="176">
        <v>10.94</v>
      </c>
      <c r="F282" s="176">
        <v>10.94</v>
      </c>
      <c r="G282" s="169">
        <f t="shared" si="4"/>
        <v>9</v>
      </c>
    </row>
    <row r="283" spans="1:7" ht="25.5" x14ac:dyDescent="0.2">
      <c r="A283" s="173" t="s">
        <v>12927</v>
      </c>
      <c r="B283" s="174" t="s">
        <v>12928</v>
      </c>
      <c r="C283" s="175"/>
      <c r="D283" s="176"/>
      <c r="E283" s="176"/>
      <c r="F283" s="176"/>
      <c r="G283" s="169">
        <f t="shared" si="4"/>
        <v>5</v>
      </c>
    </row>
    <row r="284" spans="1:7" x14ac:dyDescent="0.2">
      <c r="A284" s="173" t="s">
        <v>12929</v>
      </c>
      <c r="B284" s="174" t="s">
        <v>12930</v>
      </c>
      <c r="C284" s="175" t="s">
        <v>12497</v>
      </c>
      <c r="D284" s="176"/>
      <c r="E284" s="176">
        <v>1.17</v>
      </c>
      <c r="F284" s="176">
        <v>1.17</v>
      </c>
      <c r="G284" s="169">
        <f t="shared" si="4"/>
        <v>9</v>
      </c>
    </row>
    <row r="285" spans="1:7" ht="25.5" x14ac:dyDescent="0.2">
      <c r="A285" s="173" t="s">
        <v>12931</v>
      </c>
      <c r="B285" s="174" t="s">
        <v>12932</v>
      </c>
      <c r="C285" s="175" t="s">
        <v>12497</v>
      </c>
      <c r="D285" s="176"/>
      <c r="E285" s="176">
        <v>3.91</v>
      </c>
      <c r="F285" s="176">
        <v>3.91</v>
      </c>
      <c r="G285" s="169">
        <f t="shared" si="4"/>
        <v>9</v>
      </c>
    </row>
    <row r="286" spans="1:7" x14ac:dyDescent="0.2">
      <c r="A286" s="173" t="s">
        <v>12933</v>
      </c>
      <c r="B286" s="174" t="s">
        <v>12934</v>
      </c>
      <c r="C286" s="175" t="s">
        <v>12441</v>
      </c>
      <c r="D286" s="176"/>
      <c r="E286" s="176">
        <v>21.51</v>
      </c>
      <c r="F286" s="176">
        <v>21.51</v>
      </c>
      <c r="G286" s="169">
        <f t="shared" si="4"/>
        <v>9</v>
      </c>
    </row>
    <row r="287" spans="1:7" x14ac:dyDescent="0.2">
      <c r="A287" s="173" t="s">
        <v>12935</v>
      </c>
      <c r="B287" s="174" t="s">
        <v>12936</v>
      </c>
      <c r="C287" s="175" t="s">
        <v>12441</v>
      </c>
      <c r="D287" s="176"/>
      <c r="E287" s="176">
        <v>17.61</v>
      </c>
      <c r="F287" s="176">
        <v>17.61</v>
      </c>
      <c r="G287" s="169">
        <f t="shared" si="4"/>
        <v>9</v>
      </c>
    </row>
    <row r="288" spans="1:7" x14ac:dyDescent="0.2">
      <c r="A288" s="173" t="s">
        <v>12937</v>
      </c>
      <c r="B288" s="174" t="s">
        <v>12938</v>
      </c>
      <c r="C288" s="175" t="s">
        <v>12441</v>
      </c>
      <c r="D288" s="176"/>
      <c r="E288" s="176">
        <v>15.65</v>
      </c>
      <c r="F288" s="176">
        <v>15.65</v>
      </c>
      <c r="G288" s="169">
        <f t="shared" si="4"/>
        <v>9</v>
      </c>
    </row>
    <row r="289" spans="1:7" ht="25.5" x14ac:dyDescent="0.2">
      <c r="A289" s="173" t="s">
        <v>12939</v>
      </c>
      <c r="B289" s="174" t="s">
        <v>12940</v>
      </c>
      <c r="C289" s="175" t="s">
        <v>12441</v>
      </c>
      <c r="D289" s="176"/>
      <c r="E289" s="176">
        <v>11.73</v>
      </c>
      <c r="F289" s="176">
        <v>11.73</v>
      </c>
      <c r="G289" s="169">
        <f t="shared" si="4"/>
        <v>9</v>
      </c>
    </row>
    <row r="290" spans="1:7" x14ac:dyDescent="0.2">
      <c r="A290" s="173" t="s">
        <v>12941</v>
      </c>
      <c r="B290" s="174" t="s">
        <v>12942</v>
      </c>
      <c r="C290" s="175" t="s">
        <v>12943</v>
      </c>
      <c r="D290" s="176">
        <v>2.2599999999999998</v>
      </c>
      <c r="E290" s="176"/>
      <c r="F290" s="176">
        <v>2.2599999999999998</v>
      </c>
      <c r="G290" s="169">
        <f t="shared" si="4"/>
        <v>9</v>
      </c>
    </row>
    <row r="291" spans="1:7" x14ac:dyDescent="0.2">
      <c r="A291" s="173" t="s">
        <v>12944</v>
      </c>
      <c r="B291" s="174" t="s">
        <v>12945</v>
      </c>
      <c r="C291" s="175"/>
      <c r="D291" s="176"/>
      <c r="E291" s="176"/>
      <c r="F291" s="176"/>
      <c r="G291" s="169">
        <f t="shared" si="4"/>
        <v>5</v>
      </c>
    </row>
    <row r="292" spans="1:7" x14ac:dyDescent="0.2">
      <c r="A292" s="173" t="s">
        <v>12946</v>
      </c>
      <c r="B292" s="174" t="s">
        <v>12947</v>
      </c>
      <c r="C292" s="175" t="s">
        <v>12441</v>
      </c>
      <c r="D292" s="176"/>
      <c r="E292" s="176">
        <v>14.11</v>
      </c>
      <c r="F292" s="176">
        <v>14.11</v>
      </c>
      <c r="G292" s="169">
        <f t="shared" si="4"/>
        <v>9</v>
      </c>
    </row>
    <row r="293" spans="1:7" x14ac:dyDescent="0.2">
      <c r="A293" s="173" t="s">
        <v>12948</v>
      </c>
      <c r="B293" s="174" t="s">
        <v>12949</v>
      </c>
      <c r="C293" s="175" t="s">
        <v>12441</v>
      </c>
      <c r="D293" s="176"/>
      <c r="E293" s="176">
        <v>7.06</v>
      </c>
      <c r="F293" s="176">
        <v>7.06</v>
      </c>
      <c r="G293" s="169">
        <f t="shared" si="4"/>
        <v>9</v>
      </c>
    </row>
    <row r="294" spans="1:7" x14ac:dyDescent="0.2">
      <c r="A294" s="173" t="s">
        <v>12950</v>
      </c>
      <c r="B294" s="174" t="s">
        <v>12951</v>
      </c>
      <c r="C294" s="175" t="s">
        <v>12497</v>
      </c>
      <c r="D294" s="176"/>
      <c r="E294" s="176">
        <v>5.29</v>
      </c>
      <c r="F294" s="176">
        <v>5.29</v>
      </c>
      <c r="G294" s="169">
        <f t="shared" si="4"/>
        <v>9</v>
      </c>
    </row>
    <row r="295" spans="1:7" x14ac:dyDescent="0.2">
      <c r="A295" s="173" t="s">
        <v>12952</v>
      </c>
      <c r="B295" s="174" t="s">
        <v>12953</v>
      </c>
      <c r="C295" s="175" t="s">
        <v>12497</v>
      </c>
      <c r="D295" s="176"/>
      <c r="E295" s="176">
        <v>8.82</v>
      </c>
      <c r="F295" s="176">
        <v>8.82</v>
      </c>
      <c r="G295" s="169">
        <f t="shared" si="4"/>
        <v>9</v>
      </c>
    </row>
    <row r="296" spans="1:7" x14ac:dyDescent="0.2">
      <c r="A296" s="173" t="s">
        <v>12954</v>
      </c>
      <c r="B296" s="174" t="s">
        <v>12955</v>
      </c>
      <c r="C296" s="175" t="s">
        <v>12441</v>
      </c>
      <c r="D296" s="176"/>
      <c r="E296" s="176">
        <v>10.74</v>
      </c>
      <c r="F296" s="176">
        <v>10.74</v>
      </c>
      <c r="G296" s="169">
        <f t="shared" si="4"/>
        <v>9</v>
      </c>
    </row>
    <row r="297" spans="1:7" x14ac:dyDescent="0.2">
      <c r="A297" s="173" t="s">
        <v>12956</v>
      </c>
      <c r="B297" s="174" t="s">
        <v>12957</v>
      </c>
      <c r="C297" s="175"/>
      <c r="D297" s="176"/>
      <c r="E297" s="176"/>
      <c r="F297" s="176"/>
      <c r="G297" s="169">
        <f t="shared" si="4"/>
        <v>5</v>
      </c>
    </row>
    <row r="298" spans="1:7" ht="25.5" x14ac:dyDescent="0.2">
      <c r="A298" s="173" t="s">
        <v>12958</v>
      </c>
      <c r="B298" s="174" t="s">
        <v>12959</v>
      </c>
      <c r="C298" s="175" t="s">
        <v>12441</v>
      </c>
      <c r="D298" s="176"/>
      <c r="E298" s="176">
        <v>37.74</v>
      </c>
      <c r="F298" s="176">
        <v>37.74</v>
      </c>
      <c r="G298" s="169">
        <f t="shared" si="4"/>
        <v>9</v>
      </c>
    </row>
    <row r="299" spans="1:7" x14ac:dyDescent="0.2">
      <c r="A299" s="173" t="s">
        <v>12960</v>
      </c>
      <c r="B299" s="174" t="s">
        <v>12961</v>
      </c>
      <c r="C299" s="175" t="s">
        <v>12441</v>
      </c>
      <c r="D299" s="176"/>
      <c r="E299" s="176">
        <v>22.93</v>
      </c>
      <c r="F299" s="176">
        <v>22.93</v>
      </c>
      <c r="G299" s="169">
        <f t="shared" si="4"/>
        <v>9</v>
      </c>
    </row>
    <row r="300" spans="1:7" x14ac:dyDescent="0.2">
      <c r="A300" s="173" t="s">
        <v>12962</v>
      </c>
      <c r="B300" s="174" t="s">
        <v>12963</v>
      </c>
      <c r="C300" s="175" t="s">
        <v>12497</v>
      </c>
      <c r="D300" s="176"/>
      <c r="E300" s="176">
        <v>15.88</v>
      </c>
      <c r="F300" s="176">
        <v>15.88</v>
      </c>
      <c r="G300" s="169">
        <f t="shared" si="4"/>
        <v>9</v>
      </c>
    </row>
    <row r="301" spans="1:7" x14ac:dyDescent="0.2">
      <c r="A301" s="173" t="s">
        <v>12964</v>
      </c>
      <c r="B301" s="174" t="s">
        <v>12965</v>
      </c>
      <c r="C301" s="175" t="s">
        <v>12497</v>
      </c>
      <c r="D301" s="176"/>
      <c r="E301" s="176">
        <v>17.64</v>
      </c>
      <c r="F301" s="176">
        <v>17.64</v>
      </c>
      <c r="G301" s="169">
        <f t="shared" si="4"/>
        <v>9</v>
      </c>
    </row>
    <row r="302" spans="1:7" x14ac:dyDescent="0.2">
      <c r="A302" s="173" t="s">
        <v>12966</v>
      </c>
      <c r="B302" s="174" t="s">
        <v>12967</v>
      </c>
      <c r="C302" s="175" t="s">
        <v>12497</v>
      </c>
      <c r="D302" s="176"/>
      <c r="E302" s="176">
        <v>14.11</v>
      </c>
      <c r="F302" s="176">
        <v>14.11</v>
      </c>
      <c r="G302" s="169">
        <f t="shared" si="4"/>
        <v>9</v>
      </c>
    </row>
    <row r="303" spans="1:7" x14ac:dyDescent="0.2">
      <c r="A303" s="173" t="s">
        <v>12968</v>
      </c>
      <c r="B303" s="174" t="s">
        <v>12969</v>
      </c>
      <c r="C303" s="175"/>
      <c r="D303" s="176"/>
      <c r="E303" s="176"/>
      <c r="F303" s="176"/>
      <c r="G303" s="169">
        <f t="shared" si="4"/>
        <v>5</v>
      </c>
    </row>
    <row r="304" spans="1:7" x14ac:dyDescent="0.2">
      <c r="A304" s="173" t="s">
        <v>12970</v>
      </c>
      <c r="B304" s="174" t="s">
        <v>12971</v>
      </c>
      <c r="C304" s="175" t="s">
        <v>12441</v>
      </c>
      <c r="D304" s="176"/>
      <c r="E304" s="176">
        <v>49.47</v>
      </c>
      <c r="F304" s="176">
        <v>49.47</v>
      </c>
      <c r="G304" s="169">
        <f t="shared" si="4"/>
        <v>9</v>
      </c>
    </row>
    <row r="305" spans="1:7" x14ac:dyDescent="0.2">
      <c r="A305" s="173" t="s">
        <v>12972</v>
      </c>
      <c r="B305" s="174" t="s">
        <v>12973</v>
      </c>
      <c r="C305" s="175" t="s">
        <v>12441</v>
      </c>
      <c r="D305" s="176"/>
      <c r="E305" s="176">
        <v>10.58</v>
      </c>
      <c r="F305" s="176">
        <v>10.58</v>
      </c>
      <c r="G305" s="169">
        <f t="shared" si="4"/>
        <v>9</v>
      </c>
    </row>
    <row r="306" spans="1:7" x14ac:dyDescent="0.2">
      <c r="A306" s="173" t="s">
        <v>12974</v>
      </c>
      <c r="B306" s="174" t="s">
        <v>12975</v>
      </c>
      <c r="C306" s="175" t="s">
        <v>12441</v>
      </c>
      <c r="D306" s="176"/>
      <c r="E306" s="176">
        <v>13.69</v>
      </c>
      <c r="F306" s="176">
        <v>13.69</v>
      </c>
      <c r="G306" s="169">
        <f t="shared" si="4"/>
        <v>9</v>
      </c>
    </row>
    <row r="307" spans="1:7" x14ac:dyDescent="0.2">
      <c r="A307" s="173" t="s">
        <v>12976</v>
      </c>
      <c r="B307" s="174" t="s">
        <v>12977</v>
      </c>
      <c r="C307" s="175" t="s">
        <v>12441</v>
      </c>
      <c r="D307" s="176"/>
      <c r="E307" s="176">
        <v>23.47</v>
      </c>
      <c r="F307" s="176">
        <v>23.47</v>
      </c>
      <c r="G307" s="169">
        <f t="shared" si="4"/>
        <v>9</v>
      </c>
    </row>
    <row r="308" spans="1:7" x14ac:dyDescent="0.2">
      <c r="A308" s="173" t="s">
        <v>12978</v>
      </c>
      <c r="B308" s="174" t="s">
        <v>12979</v>
      </c>
      <c r="C308" s="175" t="s">
        <v>12497</v>
      </c>
      <c r="D308" s="176"/>
      <c r="E308" s="176">
        <v>11.73</v>
      </c>
      <c r="F308" s="176">
        <v>11.73</v>
      </c>
      <c r="G308" s="169">
        <f t="shared" si="4"/>
        <v>9</v>
      </c>
    </row>
    <row r="309" spans="1:7" x14ac:dyDescent="0.2">
      <c r="A309" s="173" t="s">
        <v>12980</v>
      </c>
      <c r="B309" s="174" t="s">
        <v>12981</v>
      </c>
      <c r="C309" s="175" t="s">
        <v>12497</v>
      </c>
      <c r="D309" s="176"/>
      <c r="E309" s="176">
        <v>2.65</v>
      </c>
      <c r="F309" s="176">
        <v>2.65</v>
      </c>
      <c r="G309" s="169">
        <f t="shared" si="4"/>
        <v>9</v>
      </c>
    </row>
    <row r="310" spans="1:7" x14ac:dyDescent="0.2">
      <c r="A310" s="173" t="s">
        <v>12982</v>
      </c>
      <c r="B310" s="174" t="s">
        <v>12983</v>
      </c>
      <c r="C310" s="175"/>
      <c r="D310" s="176"/>
      <c r="E310" s="176"/>
      <c r="F310" s="176"/>
      <c r="G310" s="169">
        <f t="shared" si="4"/>
        <v>5</v>
      </c>
    </row>
    <row r="311" spans="1:7" x14ac:dyDescent="0.2">
      <c r="A311" s="173" t="s">
        <v>12984</v>
      </c>
      <c r="B311" s="174" t="s">
        <v>12985</v>
      </c>
      <c r="C311" s="175" t="s">
        <v>12441</v>
      </c>
      <c r="D311" s="176"/>
      <c r="E311" s="176">
        <v>49.47</v>
      </c>
      <c r="F311" s="176">
        <v>49.47</v>
      </c>
      <c r="G311" s="169">
        <f t="shared" si="4"/>
        <v>9</v>
      </c>
    </row>
    <row r="312" spans="1:7" x14ac:dyDescent="0.2">
      <c r="A312" s="173" t="s">
        <v>12986</v>
      </c>
      <c r="B312" s="174" t="s">
        <v>12987</v>
      </c>
      <c r="C312" s="175" t="s">
        <v>12441</v>
      </c>
      <c r="D312" s="176"/>
      <c r="E312" s="176">
        <v>3.91</v>
      </c>
      <c r="F312" s="176">
        <v>3.91</v>
      </c>
      <c r="G312" s="169">
        <f t="shared" si="4"/>
        <v>9</v>
      </c>
    </row>
    <row r="313" spans="1:7" x14ac:dyDescent="0.2">
      <c r="A313" s="173" t="s">
        <v>12988</v>
      </c>
      <c r="B313" s="174" t="s">
        <v>12989</v>
      </c>
      <c r="C313" s="175" t="s">
        <v>12497</v>
      </c>
      <c r="D313" s="176"/>
      <c r="E313" s="176">
        <v>3.64</v>
      </c>
      <c r="F313" s="176">
        <v>3.64</v>
      </c>
      <c r="G313" s="169">
        <f t="shared" si="4"/>
        <v>9</v>
      </c>
    </row>
    <row r="314" spans="1:7" x14ac:dyDescent="0.2">
      <c r="A314" s="173" t="s">
        <v>12990</v>
      </c>
      <c r="B314" s="174" t="s">
        <v>12991</v>
      </c>
      <c r="C314" s="175" t="s">
        <v>12497</v>
      </c>
      <c r="D314" s="176"/>
      <c r="E314" s="176">
        <v>0.88</v>
      </c>
      <c r="F314" s="176">
        <v>0.88</v>
      </c>
      <c r="G314" s="169">
        <f t="shared" si="4"/>
        <v>9</v>
      </c>
    </row>
    <row r="315" spans="1:7" ht="25.5" x14ac:dyDescent="0.2">
      <c r="A315" s="173" t="s">
        <v>12992</v>
      </c>
      <c r="B315" s="174" t="s">
        <v>12993</v>
      </c>
      <c r="C315" s="175" t="s">
        <v>12441</v>
      </c>
      <c r="D315" s="176"/>
      <c r="E315" s="176">
        <v>43.04</v>
      </c>
      <c r="F315" s="176">
        <v>43.04</v>
      </c>
      <c r="G315" s="169">
        <f t="shared" si="4"/>
        <v>9</v>
      </c>
    </row>
    <row r="316" spans="1:7" x14ac:dyDescent="0.2">
      <c r="A316" s="173" t="s">
        <v>12994</v>
      </c>
      <c r="B316" s="174" t="s">
        <v>12995</v>
      </c>
      <c r="C316" s="175"/>
      <c r="D316" s="176"/>
      <c r="E316" s="176"/>
      <c r="F316" s="176"/>
      <c r="G316" s="169">
        <f t="shared" si="4"/>
        <v>5</v>
      </c>
    </row>
    <row r="317" spans="1:7" x14ac:dyDescent="0.2">
      <c r="A317" s="173" t="s">
        <v>12996</v>
      </c>
      <c r="B317" s="174" t="s">
        <v>12997</v>
      </c>
      <c r="C317" s="175" t="s">
        <v>12441</v>
      </c>
      <c r="D317" s="176"/>
      <c r="E317" s="176">
        <v>10.95</v>
      </c>
      <c r="F317" s="176">
        <v>10.95</v>
      </c>
      <c r="G317" s="169">
        <f t="shared" si="4"/>
        <v>9</v>
      </c>
    </row>
    <row r="318" spans="1:7" x14ac:dyDescent="0.2">
      <c r="A318" s="173" t="s">
        <v>12998</v>
      </c>
      <c r="B318" s="174" t="s">
        <v>12999</v>
      </c>
      <c r="C318" s="175" t="s">
        <v>12441</v>
      </c>
      <c r="D318" s="176"/>
      <c r="E318" s="176">
        <v>5.87</v>
      </c>
      <c r="F318" s="176">
        <v>5.87</v>
      </c>
      <c r="G318" s="169">
        <f t="shared" si="4"/>
        <v>9</v>
      </c>
    </row>
    <row r="319" spans="1:7" x14ac:dyDescent="0.2">
      <c r="A319" s="173" t="s">
        <v>13000</v>
      </c>
      <c r="B319" s="174" t="s">
        <v>13001</v>
      </c>
      <c r="C319" s="175" t="s">
        <v>12441</v>
      </c>
      <c r="D319" s="176"/>
      <c r="E319" s="176">
        <v>4.41</v>
      </c>
      <c r="F319" s="176">
        <v>4.41</v>
      </c>
      <c r="G319" s="169">
        <f t="shared" si="4"/>
        <v>9</v>
      </c>
    </row>
    <row r="320" spans="1:7" x14ac:dyDescent="0.2">
      <c r="A320" s="173" t="s">
        <v>13002</v>
      </c>
      <c r="B320" s="174" t="s">
        <v>13003</v>
      </c>
      <c r="C320" s="175"/>
      <c r="D320" s="176"/>
      <c r="E320" s="176"/>
      <c r="F320" s="176"/>
      <c r="G320" s="169">
        <f t="shared" si="4"/>
        <v>5</v>
      </c>
    </row>
    <row r="321" spans="1:7" x14ac:dyDescent="0.2">
      <c r="A321" s="173" t="s">
        <v>13004</v>
      </c>
      <c r="B321" s="174" t="s">
        <v>13005</v>
      </c>
      <c r="C321" s="175" t="s">
        <v>12389</v>
      </c>
      <c r="D321" s="176"/>
      <c r="E321" s="176">
        <v>19.559999999999999</v>
      </c>
      <c r="F321" s="176">
        <v>19.559999999999999</v>
      </c>
      <c r="G321" s="169">
        <f t="shared" si="4"/>
        <v>9</v>
      </c>
    </row>
    <row r="322" spans="1:7" ht="25.5" x14ac:dyDescent="0.2">
      <c r="A322" s="173" t="s">
        <v>13006</v>
      </c>
      <c r="B322" s="174" t="s">
        <v>13007</v>
      </c>
      <c r="C322" s="175" t="s">
        <v>12497</v>
      </c>
      <c r="D322" s="176"/>
      <c r="E322" s="176">
        <v>1.5</v>
      </c>
      <c r="F322" s="176">
        <v>1.5</v>
      </c>
      <c r="G322" s="169">
        <f t="shared" si="4"/>
        <v>9</v>
      </c>
    </row>
    <row r="323" spans="1:7" ht="25.5" x14ac:dyDescent="0.2">
      <c r="A323" s="173" t="s">
        <v>13008</v>
      </c>
      <c r="B323" s="174" t="s">
        <v>13009</v>
      </c>
      <c r="C323" s="175" t="s">
        <v>12497</v>
      </c>
      <c r="D323" s="176"/>
      <c r="E323" s="176">
        <v>11.73</v>
      </c>
      <c r="F323" s="176">
        <v>11.73</v>
      </c>
      <c r="G323" s="169">
        <f t="shared" si="4"/>
        <v>9</v>
      </c>
    </row>
    <row r="324" spans="1:7" ht="25.5" x14ac:dyDescent="0.2">
      <c r="A324" s="173" t="s">
        <v>13010</v>
      </c>
      <c r="B324" s="174" t="s">
        <v>13011</v>
      </c>
      <c r="C324" s="175" t="s">
        <v>12441</v>
      </c>
      <c r="D324" s="176"/>
      <c r="E324" s="176">
        <v>5.29</v>
      </c>
      <c r="F324" s="176">
        <v>5.29</v>
      </c>
      <c r="G324" s="169">
        <f t="shared" si="4"/>
        <v>9</v>
      </c>
    </row>
    <row r="325" spans="1:7" x14ac:dyDescent="0.2">
      <c r="A325" s="173" t="s">
        <v>13012</v>
      </c>
      <c r="B325" s="174" t="s">
        <v>13013</v>
      </c>
      <c r="C325" s="175" t="s">
        <v>12441</v>
      </c>
      <c r="D325" s="176"/>
      <c r="E325" s="176">
        <v>17.61</v>
      </c>
      <c r="F325" s="176">
        <v>17.61</v>
      </c>
      <c r="G325" s="169">
        <f t="shared" si="4"/>
        <v>9</v>
      </c>
    </row>
    <row r="326" spans="1:7" x14ac:dyDescent="0.2">
      <c r="A326" s="173" t="s">
        <v>13014</v>
      </c>
      <c r="B326" s="174" t="s">
        <v>13015</v>
      </c>
      <c r="C326" s="175"/>
      <c r="D326" s="176"/>
      <c r="E326" s="176"/>
      <c r="F326" s="176"/>
      <c r="G326" s="169">
        <f t="shared" si="4"/>
        <v>5</v>
      </c>
    </row>
    <row r="327" spans="1:7" x14ac:dyDescent="0.2">
      <c r="A327" s="173" t="s">
        <v>13016</v>
      </c>
      <c r="B327" s="174" t="s">
        <v>13017</v>
      </c>
      <c r="C327" s="175" t="s">
        <v>12441</v>
      </c>
      <c r="D327" s="176"/>
      <c r="E327" s="176">
        <v>27.39</v>
      </c>
      <c r="F327" s="176">
        <v>27.39</v>
      </c>
      <c r="G327" s="169">
        <f t="shared" si="4"/>
        <v>9</v>
      </c>
    </row>
    <row r="328" spans="1:7" x14ac:dyDescent="0.2">
      <c r="A328" s="173" t="s">
        <v>13018</v>
      </c>
      <c r="B328" s="174" t="s">
        <v>13019</v>
      </c>
      <c r="C328" s="175" t="s">
        <v>12389</v>
      </c>
      <c r="D328" s="176"/>
      <c r="E328" s="176">
        <v>22.93</v>
      </c>
      <c r="F328" s="176">
        <v>22.93</v>
      </c>
      <c r="G328" s="169">
        <f t="shared" si="4"/>
        <v>9</v>
      </c>
    </row>
    <row r="329" spans="1:7" ht="25.5" x14ac:dyDescent="0.2">
      <c r="A329" s="173" t="s">
        <v>13020</v>
      </c>
      <c r="B329" s="174" t="s">
        <v>13021</v>
      </c>
      <c r="C329" s="175" t="s">
        <v>12497</v>
      </c>
      <c r="D329" s="176"/>
      <c r="E329" s="176">
        <v>9.39</v>
      </c>
      <c r="F329" s="176">
        <v>9.39</v>
      </c>
      <c r="G329" s="169">
        <f t="shared" si="4"/>
        <v>9</v>
      </c>
    </row>
    <row r="330" spans="1:7" ht="25.5" x14ac:dyDescent="0.2">
      <c r="A330" s="173" t="s">
        <v>13022</v>
      </c>
      <c r="B330" s="174" t="s">
        <v>13023</v>
      </c>
      <c r="C330" s="175" t="s">
        <v>12497</v>
      </c>
      <c r="D330" s="176"/>
      <c r="E330" s="176">
        <v>6.44</v>
      </c>
      <c r="F330" s="176">
        <v>6.44</v>
      </c>
      <c r="G330" s="169">
        <f t="shared" si="4"/>
        <v>9</v>
      </c>
    </row>
    <row r="331" spans="1:7" x14ac:dyDescent="0.2">
      <c r="A331" s="173" t="s">
        <v>13024</v>
      </c>
      <c r="B331" s="174" t="s">
        <v>13025</v>
      </c>
      <c r="C331" s="175" t="s">
        <v>12441</v>
      </c>
      <c r="D331" s="176"/>
      <c r="E331" s="176">
        <v>27.39</v>
      </c>
      <c r="F331" s="176">
        <v>27.39</v>
      </c>
      <c r="G331" s="169">
        <f t="shared" ref="G331:G394" si="5">LEN(A331)</f>
        <v>9</v>
      </c>
    </row>
    <row r="332" spans="1:7" x14ac:dyDescent="0.2">
      <c r="A332" s="173" t="s">
        <v>13026</v>
      </c>
      <c r="B332" s="174" t="s">
        <v>13027</v>
      </c>
      <c r="C332" s="175" t="s">
        <v>12497</v>
      </c>
      <c r="D332" s="176"/>
      <c r="E332" s="176">
        <v>31.29</v>
      </c>
      <c r="F332" s="176">
        <v>31.29</v>
      </c>
      <c r="G332" s="169">
        <f t="shared" si="5"/>
        <v>9</v>
      </c>
    </row>
    <row r="333" spans="1:7" ht="25.5" x14ac:dyDescent="0.2">
      <c r="A333" s="173" t="s">
        <v>13028</v>
      </c>
      <c r="B333" s="174" t="s">
        <v>13029</v>
      </c>
      <c r="C333" s="175" t="s">
        <v>12389</v>
      </c>
      <c r="D333" s="176"/>
      <c r="E333" s="176">
        <v>22.93</v>
      </c>
      <c r="F333" s="176">
        <v>22.93</v>
      </c>
      <c r="G333" s="169">
        <f t="shared" si="5"/>
        <v>9</v>
      </c>
    </row>
    <row r="334" spans="1:7" x14ac:dyDescent="0.2">
      <c r="A334" s="173" t="s">
        <v>13030</v>
      </c>
      <c r="B334" s="174" t="s">
        <v>13031</v>
      </c>
      <c r="C334" s="175" t="s">
        <v>12441</v>
      </c>
      <c r="D334" s="176"/>
      <c r="E334" s="176">
        <v>3.72</v>
      </c>
      <c r="F334" s="176">
        <v>3.72</v>
      </c>
      <c r="G334" s="169">
        <f t="shared" si="5"/>
        <v>9</v>
      </c>
    </row>
    <row r="335" spans="1:7" x14ac:dyDescent="0.2">
      <c r="A335" s="173" t="s">
        <v>13032</v>
      </c>
      <c r="B335" s="174" t="s">
        <v>13033</v>
      </c>
      <c r="C335" s="175"/>
      <c r="D335" s="176"/>
      <c r="E335" s="176"/>
      <c r="F335" s="176"/>
      <c r="G335" s="169">
        <f t="shared" si="5"/>
        <v>5</v>
      </c>
    </row>
    <row r="336" spans="1:7" x14ac:dyDescent="0.2">
      <c r="A336" s="173" t="s">
        <v>13034</v>
      </c>
      <c r="B336" s="174" t="s">
        <v>13035</v>
      </c>
      <c r="C336" s="175" t="s">
        <v>12389</v>
      </c>
      <c r="D336" s="176"/>
      <c r="E336" s="176">
        <v>10.74</v>
      </c>
      <c r="F336" s="176">
        <v>10.74</v>
      </c>
      <c r="G336" s="169">
        <f t="shared" si="5"/>
        <v>9</v>
      </c>
    </row>
    <row r="337" spans="1:7" x14ac:dyDescent="0.2">
      <c r="A337" s="173" t="s">
        <v>13036</v>
      </c>
      <c r="B337" s="174" t="s">
        <v>13037</v>
      </c>
      <c r="C337" s="175" t="s">
        <v>12389</v>
      </c>
      <c r="D337" s="176"/>
      <c r="E337" s="176">
        <v>4.3</v>
      </c>
      <c r="F337" s="176">
        <v>4.3</v>
      </c>
      <c r="G337" s="169">
        <f t="shared" si="5"/>
        <v>9</v>
      </c>
    </row>
    <row r="338" spans="1:7" x14ac:dyDescent="0.2">
      <c r="A338" s="173" t="s">
        <v>13038</v>
      </c>
      <c r="B338" s="174" t="s">
        <v>13039</v>
      </c>
      <c r="C338" s="175" t="s">
        <v>12389</v>
      </c>
      <c r="D338" s="176"/>
      <c r="E338" s="176">
        <v>2.15</v>
      </c>
      <c r="F338" s="176">
        <v>2.15</v>
      </c>
      <c r="G338" s="169">
        <f t="shared" si="5"/>
        <v>9</v>
      </c>
    </row>
    <row r="339" spans="1:7" ht="25.5" x14ac:dyDescent="0.2">
      <c r="A339" s="173" t="s">
        <v>13040</v>
      </c>
      <c r="B339" s="174" t="s">
        <v>13041</v>
      </c>
      <c r="C339" s="175" t="s">
        <v>12389</v>
      </c>
      <c r="D339" s="176"/>
      <c r="E339" s="176">
        <v>16.93</v>
      </c>
      <c r="F339" s="176">
        <v>16.93</v>
      </c>
      <c r="G339" s="169">
        <f t="shared" si="5"/>
        <v>9</v>
      </c>
    </row>
    <row r="340" spans="1:7" x14ac:dyDescent="0.2">
      <c r="A340" s="173" t="s">
        <v>13042</v>
      </c>
      <c r="B340" s="174" t="s">
        <v>13043</v>
      </c>
      <c r="C340" s="175"/>
      <c r="D340" s="176"/>
      <c r="E340" s="176"/>
      <c r="F340" s="176"/>
      <c r="G340" s="169">
        <f t="shared" si="5"/>
        <v>5</v>
      </c>
    </row>
    <row r="341" spans="1:7" x14ac:dyDescent="0.2">
      <c r="A341" s="173" t="s">
        <v>13044</v>
      </c>
      <c r="B341" s="174" t="s">
        <v>13045</v>
      </c>
      <c r="C341" s="175" t="s">
        <v>12389</v>
      </c>
      <c r="D341" s="176"/>
      <c r="E341" s="176">
        <v>38.6</v>
      </c>
      <c r="F341" s="176">
        <v>38.6</v>
      </c>
      <c r="G341" s="169">
        <f t="shared" si="5"/>
        <v>9</v>
      </c>
    </row>
    <row r="342" spans="1:7" x14ac:dyDescent="0.2">
      <c r="A342" s="173" t="s">
        <v>13046</v>
      </c>
      <c r="B342" s="174" t="s">
        <v>13047</v>
      </c>
      <c r="C342" s="175" t="s">
        <v>12441</v>
      </c>
      <c r="D342" s="176"/>
      <c r="E342" s="176">
        <v>54.77</v>
      </c>
      <c r="F342" s="176">
        <v>54.77</v>
      </c>
      <c r="G342" s="169">
        <f t="shared" si="5"/>
        <v>9</v>
      </c>
    </row>
    <row r="343" spans="1:7" x14ac:dyDescent="0.2">
      <c r="A343" s="173" t="s">
        <v>13048</v>
      </c>
      <c r="B343" s="174" t="s">
        <v>13049</v>
      </c>
      <c r="C343" s="175" t="s">
        <v>12389</v>
      </c>
      <c r="D343" s="176"/>
      <c r="E343" s="176">
        <v>12.89</v>
      </c>
      <c r="F343" s="176">
        <v>12.89</v>
      </c>
      <c r="G343" s="169">
        <f t="shared" si="5"/>
        <v>9</v>
      </c>
    </row>
    <row r="344" spans="1:7" x14ac:dyDescent="0.2">
      <c r="A344" s="173" t="s">
        <v>13050</v>
      </c>
      <c r="B344" s="174" t="s">
        <v>13051</v>
      </c>
      <c r="C344" s="175" t="s">
        <v>12389</v>
      </c>
      <c r="D344" s="176"/>
      <c r="E344" s="176">
        <v>5.37</v>
      </c>
      <c r="F344" s="176">
        <v>5.37</v>
      </c>
      <c r="G344" s="169">
        <f t="shared" si="5"/>
        <v>9</v>
      </c>
    </row>
    <row r="345" spans="1:7" x14ac:dyDescent="0.2">
      <c r="A345" s="173" t="s">
        <v>13052</v>
      </c>
      <c r="B345" s="174" t="s">
        <v>13053</v>
      </c>
      <c r="C345" s="175" t="s">
        <v>12389</v>
      </c>
      <c r="D345" s="176"/>
      <c r="E345" s="176">
        <v>49.34</v>
      </c>
      <c r="F345" s="176">
        <v>49.34</v>
      </c>
      <c r="G345" s="169">
        <f t="shared" si="5"/>
        <v>9</v>
      </c>
    </row>
    <row r="346" spans="1:7" x14ac:dyDescent="0.2">
      <c r="A346" s="173" t="s">
        <v>13054</v>
      </c>
      <c r="B346" s="174" t="s">
        <v>13055</v>
      </c>
      <c r="C346" s="175" t="s">
        <v>12389</v>
      </c>
      <c r="D346" s="176"/>
      <c r="E346" s="176">
        <v>28.3</v>
      </c>
      <c r="F346" s="176">
        <v>28.3</v>
      </c>
      <c r="G346" s="169">
        <f t="shared" si="5"/>
        <v>9</v>
      </c>
    </row>
    <row r="347" spans="1:7" x14ac:dyDescent="0.2">
      <c r="A347" s="173" t="s">
        <v>13056</v>
      </c>
      <c r="B347" s="174" t="s">
        <v>13057</v>
      </c>
      <c r="C347" s="175" t="s">
        <v>12389</v>
      </c>
      <c r="D347" s="176"/>
      <c r="E347" s="176">
        <v>28.3</v>
      </c>
      <c r="F347" s="176">
        <v>28.3</v>
      </c>
      <c r="G347" s="169">
        <f t="shared" si="5"/>
        <v>9</v>
      </c>
    </row>
    <row r="348" spans="1:7" x14ac:dyDescent="0.2">
      <c r="A348" s="173" t="s">
        <v>13058</v>
      </c>
      <c r="B348" s="174" t="s">
        <v>13059</v>
      </c>
      <c r="C348" s="175" t="s">
        <v>12389</v>
      </c>
      <c r="D348" s="176"/>
      <c r="E348" s="176">
        <v>6.69</v>
      </c>
      <c r="F348" s="176">
        <v>6.69</v>
      </c>
      <c r="G348" s="169">
        <f t="shared" si="5"/>
        <v>9</v>
      </c>
    </row>
    <row r="349" spans="1:7" x14ac:dyDescent="0.2">
      <c r="A349" s="173" t="s">
        <v>13060</v>
      </c>
      <c r="B349" s="174" t="s">
        <v>13061</v>
      </c>
      <c r="C349" s="175" t="s">
        <v>12389</v>
      </c>
      <c r="D349" s="176"/>
      <c r="E349" s="176">
        <v>10.29</v>
      </c>
      <c r="F349" s="176">
        <v>10.29</v>
      </c>
      <c r="G349" s="169">
        <f t="shared" si="5"/>
        <v>9</v>
      </c>
    </row>
    <row r="350" spans="1:7" x14ac:dyDescent="0.2">
      <c r="A350" s="173" t="s">
        <v>13062</v>
      </c>
      <c r="B350" s="174" t="s">
        <v>13063</v>
      </c>
      <c r="C350" s="175" t="s">
        <v>12389</v>
      </c>
      <c r="D350" s="176"/>
      <c r="E350" s="176">
        <v>19.55</v>
      </c>
      <c r="F350" s="176">
        <v>19.55</v>
      </c>
      <c r="G350" s="169">
        <f t="shared" si="5"/>
        <v>9</v>
      </c>
    </row>
    <row r="351" spans="1:7" x14ac:dyDescent="0.2">
      <c r="A351" s="173" t="s">
        <v>13064</v>
      </c>
      <c r="B351" s="174" t="s">
        <v>13065</v>
      </c>
      <c r="C351" s="175"/>
      <c r="D351" s="176"/>
      <c r="E351" s="176"/>
      <c r="F351" s="176"/>
      <c r="G351" s="169">
        <f t="shared" si="5"/>
        <v>5</v>
      </c>
    </row>
    <row r="352" spans="1:7" x14ac:dyDescent="0.2">
      <c r="A352" s="173" t="s">
        <v>13066</v>
      </c>
      <c r="B352" s="174" t="s">
        <v>13067</v>
      </c>
      <c r="C352" s="175" t="s">
        <v>12389</v>
      </c>
      <c r="D352" s="176"/>
      <c r="E352" s="176">
        <v>81.97</v>
      </c>
      <c r="F352" s="176">
        <v>81.97</v>
      </c>
      <c r="G352" s="169">
        <f t="shared" si="5"/>
        <v>9</v>
      </c>
    </row>
    <row r="353" spans="1:7" x14ac:dyDescent="0.2">
      <c r="A353" s="173" t="s">
        <v>13068</v>
      </c>
      <c r="B353" s="174" t="s">
        <v>13069</v>
      </c>
      <c r="C353" s="175" t="s">
        <v>12389</v>
      </c>
      <c r="D353" s="176"/>
      <c r="E353" s="176">
        <v>65.06</v>
      </c>
      <c r="F353" s="176">
        <v>65.06</v>
      </c>
      <c r="G353" s="169">
        <f t="shared" si="5"/>
        <v>9</v>
      </c>
    </row>
    <row r="354" spans="1:7" x14ac:dyDescent="0.2">
      <c r="A354" s="173" t="s">
        <v>13070</v>
      </c>
      <c r="B354" s="174" t="s">
        <v>13071</v>
      </c>
      <c r="C354" s="175"/>
      <c r="D354" s="176"/>
      <c r="E354" s="176"/>
      <c r="F354" s="176"/>
      <c r="G354" s="169">
        <f t="shared" si="5"/>
        <v>5</v>
      </c>
    </row>
    <row r="355" spans="1:7" x14ac:dyDescent="0.2">
      <c r="A355" s="173" t="s">
        <v>13072</v>
      </c>
      <c r="B355" s="174" t="s">
        <v>13073</v>
      </c>
      <c r="C355" s="175" t="s">
        <v>12441</v>
      </c>
      <c r="D355" s="176"/>
      <c r="E355" s="176">
        <v>5.29</v>
      </c>
      <c r="F355" s="176">
        <v>5.29</v>
      </c>
      <c r="G355" s="169">
        <f t="shared" si="5"/>
        <v>9</v>
      </c>
    </row>
    <row r="356" spans="1:7" x14ac:dyDescent="0.2">
      <c r="A356" s="173" t="s">
        <v>13074</v>
      </c>
      <c r="B356" s="174" t="s">
        <v>13075</v>
      </c>
      <c r="C356" s="175" t="s">
        <v>12441</v>
      </c>
      <c r="D356" s="176"/>
      <c r="E356" s="176">
        <v>0.88</v>
      </c>
      <c r="F356" s="176">
        <v>0.88</v>
      </c>
      <c r="G356" s="169">
        <f t="shared" si="5"/>
        <v>9</v>
      </c>
    </row>
    <row r="357" spans="1:7" x14ac:dyDescent="0.2">
      <c r="A357" s="173" t="s">
        <v>13076</v>
      </c>
      <c r="B357" s="174" t="s">
        <v>13077</v>
      </c>
      <c r="C357" s="175"/>
      <c r="D357" s="176"/>
      <c r="E357" s="176"/>
      <c r="F357" s="176"/>
      <c r="G357" s="169">
        <f t="shared" si="5"/>
        <v>5</v>
      </c>
    </row>
    <row r="358" spans="1:7" ht="25.5" x14ac:dyDescent="0.2">
      <c r="A358" s="173" t="s">
        <v>13078</v>
      </c>
      <c r="B358" s="174" t="s">
        <v>13079</v>
      </c>
      <c r="C358" s="175" t="s">
        <v>12441</v>
      </c>
      <c r="D358" s="176"/>
      <c r="E358" s="176">
        <v>12.87</v>
      </c>
      <c r="F358" s="176">
        <v>12.87</v>
      </c>
      <c r="G358" s="169">
        <f t="shared" si="5"/>
        <v>9</v>
      </c>
    </row>
    <row r="359" spans="1:7" x14ac:dyDescent="0.2">
      <c r="A359" s="173" t="s">
        <v>13080</v>
      </c>
      <c r="B359" s="174" t="s">
        <v>13081</v>
      </c>
      <c r="C359" s="175" t="s">
        <v>12441</v>
      </c>
      <c r="D359" s="176"/>
      <c r="E359" s="176">
        <v>39.119999999999997</v>
      </c>
      <c r="F359" s="176">
        <v>39.119999999999997</v>
      </c>
      <c r="G359" s="169">
        <f t="shared" si="5"/>
        <v>9</v>
      </c>
    </row>
    <row r="360" spans="1:7" x14ac:dyDescent="0.2">
      <c r="A360" s="173" t="s">
        <v>13082</v>
      </c>
      <c r="B360" s="174" t="s">
        <v>13083</v>
      </c>
      <c r="C360" s="175"/>
      <c r="D360" s="176"/>
      <c r="E360" s="176"/>
      <c r="F360" s="176"/>
      <c r="G360" s="169">
        <f t="shared" si="5"/>
        <v>5</v>
      </c>
    </row>
    <row r="361" spans="1:7" ht="25.5" x14ac:dyDescent="0.2">
      <c r="A361" s="173" t="s">
        <v>13084</v>
      </c>
      <c r="B361" s="174" t="s">
        <v>13085</v>
      </c>
      <c r="C361" s="175" t="s">
        <v>12389</v>
      </c>
      <c r="D361" s="176"/>
      <c r="E361" s="176">
        <v>17.350000000000001</v>
      </c>
      <c r="F361" s="176">
        <v>17.350000000000001</v>
      </c>
      <c r="G361" s="169">
        <f t="shared" si="5"/>
        <v>9</v>
      </c>
    </row>
    <row r="362" spans="1:7" ht="25.5" x14ac:dyDescent="0.2">
      <c r="A362" s="173" t="s">
        <v>13086</v>
      </c>
      <c r="B362" s="174" t="s">
        <v>13087</v>
      </c>
      <c r="C362" s="175" t="s">
        <v>12389</v>
      </c>
      <c r="D362" s="176"/>
      <c r="E362" s="176">
        <v>65.06</v>
      </c>
      <c r="F362" s="176">
        <v>65.06</v>
      </c>
      <c r="G362" s="169">
        <f t="shared" si="5"/>
        <v>9</v>
      </c>
    </row>
    <row r="363" spans="1:7" x14ac:dyDescent="0.2">
      <c r="A363" s="173" t="s">
        <v>13088</v>
      </c>
      <c r="B363" s="174" t="s">
        <v>13089</v>
      </c>
      <c r="C363" s="175" t="s">
        <v>12389</v>
      </c>
      <c r="D363" s="176"/>
      <c r="E363" s="176">
        <v>21.69</v>
      </c>
      <c r="F363" s="176">
        <v>21.69</v>
      </c>
      <c r="G363" s="169">
        <f t="shared" si="5"/>
        <v>9</v>
      </c>
    </row>
    <row r="364" spans="1:7" x14ac:dyDescent="0.2">
      <c r="A364" s="173" t="s">
        <v>13090</v>
      </c>
      <c r="B364" s="174" t="s">
        <v>13091</v>
      </c>
      <c r="C364" s="175" t="s">
        <v>12497</v>
      </c>
      <c r="D364" s="176"/>
      <c r="E364" s="176">
        <v>17.350000000000001</v>
      </c>
      <c r="F364" s="176">
        <v>17.350000000000001</v>
      </c>
      <c r="G364" s="169">
        <f t="shared" si="5"/>
        <v>9</v>
      </c>
    </row>
    <row r="365" spans="1:7" x14ac:dyDescent="0.2">
      <c r="A365" s="173" t="s">
        <v>13092</v>
      </c>
      <c r="B365" s="174" t="s">
        <v>13093</v>
      </c>
      <c r="C365" s="175" t="s">
        <v>12389</v>
      </c>
      <c r="D365" s="176"/>
      <c r="E365" s="176">
        <v>6.51</v>
      </c>
      <c r="F365" s="176">
        <v>6.51</v>
      </c>
      <c r="G365" s="169">
        <f t="shared" si="5"/>
        <v>9</v>
      </c>
    </row>
    <row r="366" spans="1:7" x14ac:dyDescent="0.2">
      <c r="A366" s="173" t="s">
        <v>13094</v>
      </c>
      <c r="B366" s="174" t="s">
        <v>13095</v>
      </c>
      <c r="C366" s="175" t="s">
        <v>12389</v>
      </c>
      <c r="D366" s="176"/>
      <c r="E366" s="176">
        <v>6.51</v>
      </c>
      <c r="F366" s="176">
        <v>6.51</v>
      </c>
      <c r="G366" s="169">
        <f t="shared" si="5"/>
        <v>9</v>
      </c>
    </row>
    <row r="367" spans="1:7" x14ac:dyDescent="0.2">
      <c r="A367" s="173" t="s">
        <v>13096</v>
      </c>
      <c r="B367" s="174" t="s">
        <v>13097</v>
      </c>
      <c r="C367" s="175" t="s">
        <v>12389</v>
      </c>
      <c r="D367" s="176"/>
      <c r="E367" s="176">
        <v>43.37</v>
      </c>
      <c r="F367" s="176">
        <v>43.37</v>
      </c>
      <c r="G367" s="169">
        <f t="shared" si="5"/>
        <v>9</v>
      </c>
    </row>
    <row r="368" spans="1:7" x14ac:dyDescent="0.2">
      <c r="A368" s="173" t="s">
        <v>13098</v>
      </c>
      <c r="B368" s="174" t="s">
        <v>13099</v>
      </c>
      <c r="C368" s="175" t="s">
        <v>12389</v>
      </c>
      <c r="D368" s="176"/>
      <c r="E368" s="176">
        <v>21.69</v>
      </c>
      <c r="F368" s="176">
        <v>21.69</v>
      </c>
      <c r="G368" s="169">
        <f t="shared" si="5"/>
        <v>9</v>
      </c>
    </row>
    <row r="369" spans="1:7" x14ac:dyDescent="0.2">
      <c r="A369" s="173" t="s">
        <v>13100</v>
      </c>
      <c r="B369" s="174" t="s">
        <v>13101</v>
      </c>
      <c r="C369" s="175" t="s">
        <v>12389</v>
      </c>
      <c r="D369" s="176"/>
      <c r="E369" s="176">
        <v>19.52</v>
      </c>
      <c r="F369" s="176">
        <v>19.52</v>
      </c>
      <c r="G369" s="169">
        <f t="shared" si="5"/>
        <v>9</v>
      </c>
    </row>
    <row r="370" spans="1:7" x14ac:dyDescent="0.2">
      <c r="A370" s="173" t="s">
        <v>13102</v>
      </c>
      <c r="B370" s="174" t="s">
        <v>13103</v>
      </c>
      <c r="C370" s="175" t="s">
        <v>12389</v>
      </c>
      <c r="D370" s="176"/>
      <c r="E370" s="176">
        <v>17.350000000000001</v>
      </c>
      <c r="F370" s="176">
        <v>17.350000000000001</v>
      </c>
      <c r="G370" s="169">
        <f t="shared" si="5"/>
        <v>9</v>
      </c>
    </row>
    <row r="371" spans="1:7" x14ac:dyDescent="0.2">
      <c r="A371" s="173" t="s">
        <v>13104</v>
      </c>
      <c r="B371" s="174" t="s">
        <v>13105</v>
      </c>
      <c r="C371" s="175" t="s">
        <v>12389</v>
      </c>
      <c r="D371" s="176"/>
      <c r="E371" s="176">
        <v>17.350000000000001</v>
      </c>
      <c r="F371" s="176">
        <v>17.350000000000001</v>
      </c>
      <c r="G371" s="169">
        <f t="shared" si="5"/>
        <v>9</v>
      </c>
    </row>
    <row r="372" spans="1:7" x14ac:dyDescent="0.2">
      <c r="A372" s="173" t="s">
        <v>13106</v>
      </c>
      <c r="B372" s="174" t="s">
        <v>13107</v>
      </c>
      <c r="C372" s="175" t="s">
        <v>12389</v>
      </c>
      <c r="D372" s="176"/>
      <c r="E372" s="176">
        <v>13.01</v>
      </c>
      <c r="F372" s="176">
        <v>13.01</v>
      </c>
      <c r="G372" s="169">
        <f t="shared" si="5"/>
        <v>9</v>
      </c>
    </row>
    <row r="373" spans="1:7" x14ac:dyDescent="0.2">
      <c r="A373" s="173" t="s">
        <v>13108</v>
      </c>
      <c r="B373" s="174" t="s">
        <v>13109</v>
      </c>
      <c r="C373" s="175"/>
      <c r="D373" s="176"/>
      <c r="E373" s="176"/>
      <c r="F373" s="176"/>
      <c r="G373" s="169">
        <f t="shared" si="5"/>
        <v>5</v>
      </c>
    </row>
    <row r="374" spans="1:7" x14ac:dyDescent="0.2">
      <c r="A374" s="173" t="s">
        <v>13110</v>
      </c>
      <c r="B374" s="174" t="s">
        <v>13111</v>
      </c>
      <c r="C374" s="175" t="s">
        <v>12389</v>
      </c>
      <c r="D374" s="176"/>
      <c r="E374" s="176">
        <v>10.84</v>
      </c>
      <c r="F374" s="176">
        <v>10.84</v>
      </c>
      <c r="G374" s="169">
        <f t="shared" si="5"/>
        <v>9</v>
      </c>
    </row>
    <row r="375" spans="1:7" x14ac:dyDescent="0.2">
      <c r="A375" s="173" t="s">
        <v>13112</v>
      </c>
      <c r="B375" s="174" t="s">
        <v>13113</v>
      </c>
      <c r="C375" s="175" t="s">
        <v>12497</v>
      </c>
      <c r="D375" s="176"/>
      <c r="E375" s="176">
        <v>15.18</v>
      </c>
      <c r="F375" s="176">
        <v>15.18</v>
      </c>
      <c r="G375" s="169">
        <f t="shared" si="5"/>
        <v>9</v>
      </c>
    </row>
    <row r="376" spans="1:7" ht="25.5" x14ac:dyDescent="0.2">
      <c r="A376" s="173" t="s">
        <v>13114</v>
      </c>
      <c r="B376" s="174" t="s">
        <v>13115</v>
      </c>
      <c r="C376" s="175" t="s">
        <v>12389</v>
      </c>
      <c r="D376" s="176"/>
      <c r="E376" s="176">
        <v>216.85</v>
      </c>
      <c r="F376" s="176">
        <v>216.85</v>
      </c>
      <c r="G376" s="169">
        <f t="shared" si="5"/>
        <v>9</v>
      </c>
    </row>
    <row r="377" spans="1:7" ht="25.5" x14ac:dyDescent="0.2">
      <c r="A377" s="173" t="s">
        <v>13116</v>
      </c>
      <c r="B377" s="174" t="s">
        <v>13117</v>
      </c>
      <c r="C377" s="175" t="s">
        <v>12389</v>
      </c>
      <c r="D377" s="176"/>
      <c r="E377" s="176">
        <v>173.48</v>
      </c>
      <c r="F377" s="176">
        <v>173.48</v>
      </c>
      <c r="G377" s="169">
        <f t="shared" si="5"/>
        <v>9</v>
      </c>
    </row>
    <row r="378" spans="1:7" x14ac:dyDescent="0.2">
      <c r="A378" s="173" t="s">
        <v>13118</v>
      </c>
      <c r="B378" s="174" t="s">
        <v>13119</v>
      </c>
      <c r="C378" s="175" t="s">
        <v>12389</v>
      </c>
      <c r="D378" s="176"/>
      <c r="E378" s="176">
        <v>86.74</v>
      </c>
      <c r="F378" s="176">
        <v>86.74</v>
      </c>
      <c r="G378" s="169">
        <f t="shared" si="5"/>
        <v>9</v>
      </c>
    </row>
    <row r="379" spans="1:7" x14ac:dyDescent="0.2">
      <c r="A379" s="173" t="s">
        <v>13120</v>
      </c>
      <c r="B379" s="174" t="s">
        <v>13121</v>
      </c>
      <c r="C379" s="175" t="s">
        <v>12389</v>
      </c>
      <c r="D379" s="176"/>
      <c r="E379" s="176">
        <v>48.15</v>
      </c>
      <c r="F379" s="176">
        <v>48.15</v>
      </c>
      <c r="G379" s="169">
        <f t="shared" si="5"/>
        <v>9</v>
      </c>
    </row>
    <row r="380" spans="1:7" x14ac:dyDescent="0.2">
      <c r="A380" s="173" t="s">
        <v>13122</v>
      </c>
      <c r="B380" s="174" t="s">
        <v>13123</v>
      </c>
      <c r="C380" s="175" t="s">
        <v>12389</v>
      </c>
      <c r="D380" s="176"/>
      <c r="E380" s="176">
        <v>6.43</v>
      </c>
      <c r="F380" s="176">
        <v>6.43</v>
      </c>
      <c r="G380" s="169">
        <f t="shared" si="5"/>
        <v>9</v>
      </c>
    </row>
    <row r="381" spans="1:7" x14ac:dyDescent="0.2">
      <c r="A381" s="173" t="s">
        <v>13124</v>
      </c>
      <c r="B381" s="174" t="s">
        <v>13125</v>
      </c>
      <c r="C381" s="175" t="s">
        <v>12389</v>
      </c>
      <c r="D381" s="176"/>
      <c r="E381" s="176">
        <v>7.72</v>
      </c>
      <c r="F381" s="176">
        <v>7.72</v>
      </c>
      <c r="G381" s="169">
        <f t="shared" si="5"/>
        <v>9</v>
      </c>
    </row>
    <row r="382" spans="1:7" x14ac:dyDescent="0.2">
      <c r="A382" s="173" t="s">
        <v>13126</v>
      </c>
      <c r="B382" s="174" t="s">
        <v>13127</v>
      </c>
      <c r="C382" s="175" t="s">
        <v>12389</v>
      </c>
      <c r="D382" s="176"/>
      <c r="E382" s="176">
        <v>48.15</v>
      </c>
      <c r="F382" s="176">
        <v>48.15</v>
      </c>
      <c r="G382" s="169">
        <f t="shared" si="5"/>
        <v>9</v>
      </c>
    </row>
    <row r="383" spans="1:7" x14ac:dyDescent="0.2">
      <c r="A383" s="173" t="s">
        <v>13128</v>
      </c>
      <c r="B383" s="174" t="s">
        <v>13129</v>
      </c>
      <c r="C383" s="175" t="s">
        <v>12497</v>
      </c>
      <c r="D383" s="176"/>
      <c r="E383" s="176">
        <v>10.84</v>
      </c>
      <c r="F383" s="176">
        <v>10.84</v>
      </c>
      <c r="G383" s="169">
        <f t="shared" si="5"/>
        <v>9</v>
      </c>
    </row>
    <row r="384" spans="1:7" x14ac:dyDescent="0.2">
      <c r="A384" s="173" t="s">
        <v>13130</v>
      </c>
      <c r="B384" s="174" t="s">
        <v>13131</v>
      </c>
      <c r="C384" s="175" t="s">
        <v>12389</v>
      </c>
      <c r="D384" s="176"/>
      <c r="E384" s="176">
        <v>21.69</v>
      </c>
      <c r="F384" s="176">
        <v>21.69</v>
      </c>
      <c r="G384" s="169">
        <f t="shared" si="5"/>
        <v>9</v>
      </c>
    </row>
    <row r="385" spans="1:7" x14ac:dyDescent="0.2">
      <c r="A385" s="173" t="s">
        <v>13132</v>
      </c>
      <c r="B385" s="174" t="s">
        <v>13133</v>
      </c>
      <c r="C385" s="175" t="s">
        <v>12389</v>
      </c>
      <c r="D385" s="176"/>
      <c r="E385" s="176">
        <v>17.350000000000001</v>
      </c>
      <c r="F385" s="176">
        <v>17.350000000000001</v>
      </c>
      <c r="G385" s="169">
        <f t="shared" si="5"/>
        <v>9</v>
      </c>
    </row>
    <row r="386" spans="1:7" x14ac:dyDescent="0.2">
      <c r="A386" s="173" t="s">
        <v>13134</v>
      </c>
      <c r="B386" s="174" t="s">
        <v>13135</v>
      </c>
      <c r="C386" s="175" t="s">
        <v>12389</v>
      </c>
      <c r="D386" s="176"/>
      <c r="E386" s="176">
        <v>26.02</v>
      </c>
      <c r="F386" s="176">
        <v>26.02</v>
      </c>
      <c r="G386" s="169">
        <f t="shared" si="5"/>
        <v>9</v>
      </c>
    </row>
    <row r="387" spans="1:7" x14ac:dyDescent="0.2">
      <c r="A387" s="173" t="s">
        <v>13136</v>
      </c>
      <c r="B387" s="174" t="s">
        <v>13137</v>
      </c>
      <c r="C387" s="175" t="s">
        <v>12389</v>
      </c>
      <c r="D387" s="176"/>
      <c r="E387" s="176">
        <v>21.69</v>
      </c>
      <c r="F387" s="176">
        <v>21.69</v>
      </c>
      <c r="G387" s="169">
        <f t="shared" si="5"/>
        <v>9</v>
      </c>
    </row>
    <row r="388" spans="1:7" ht="25.5" x14ac:dyDescent="0.2">
      <c r="A388" s="173" t="s">
        <v>13138</v>
      </c>
      <c r="B388" s="174" t="s">
        <v>13139</v>
      </c>
      <c r="C388" s="175" t="s">
        <v>12389</v>
      </c>
      <c r="D388" s="176"/>
      <c r="E388" s="176">
        <v>43.37</v>
      </c>
      <c r="F388" s="176">
        <v>43.37</v>
      </c>
      <c r="G388" s="169">
        <f t="shared" si="5"/>
        <v>9</v>
      </c>
    </row>
    <row r="389" spans="1:7" x14ac:dyDescent="0.2">
      <c r="A389" s="173" t="s">
        <v>13140</v>
      </c>
      <c r="B389" s="174" t="s">
        <v>13141</v>
      </c>
      <c r="C389" s="175" t="s">
        <v>12389</v>
      </c>
      <c r="D389" s="176"/>
      <c r="E389" s="176">
        <v>65.06</v>
      </c>
      <c r="F389" s="176">
        <v>65.06</v>
      </c>
      <c r="G389" s="169">
        <f t="shared" si="5"/>
        <v>9</v>
      </c>
    </row>
    <row r="390" spans="1:7" ht="25.5" x14ac:dyDescent="0.2">
      <c r="A390" s="173" t="s">
        <v>13142</v>
      </c>
      <c r="B390" s="174" t="s">
        <v>13143</v>
      </c>
      <c r="C390" s="175" t="s">
        <v>12389</v>
      </c>
      <c r="D390" s="176"/>
      <c r="E390" s="176">
        <v>122.02</v>
      </c>
      <c r="F390" s="176">
        <v>122.02</v>
      </c>
      <c r="G390" s="169">
        <f t="shared" si="5"/>
        <v>9</v>
      </c>
    </row>
    <row r="391" spans="1:7" x14ac:dyDescent="0.2">
      <c r="A391" s="173" t="s">
        <v>13144</v>
      </c>
      <c r="B391" s="174" t="s">
        <v>13145</v>
      </c>
      <c r="C391" s="175" t="s">
        <v>12389</v>
      </c>
      <c r="D391" s="176"/>
      <c r="E391" s="176">
        <v>32.53</v>
      </c>
      <c r="F391" s="176">
        <v>32.53</v>
      </c>
      <c r="G391" s="169">
        <f t="shared" si="5"/>
        <v>9</v>
      </c>
    </row>
    <row r="392" spans="1:7" ht="25.5" x14ac:dyDescent="0.2">
      <c r="A392" s="173" t="s">
        <v>13146</v>
      </c>
      <c r="B392" s="174" t="s">
        <v>13147</v>
      </c>
      <c r="C392" s="175" t="s">
        <v>12389</v>
      </c>
      <c r="D392" s="176"/>
      <c r="E392" s="176">
        <v>8.82</v>
      </c>
      <c r="F392" s="176">
        <v>8.82</v>
      </c>
      <c r="G392" s="169">
        <f t="shared" si="5"/>
        <v>9</v>
      </c>
    </row>
    <row r="393" spans="1:7" x14ac:dyDescent="0.2">
      <c r="A393" s="173" t="s">
        <v>13148</v>
      </c>
      <c r="B393" s="174" t="s">
        <v>13149</v>
      </c>
      <c r="C393" s="175" t="s">
        <v>12389</v>
      </c>
      <c r="D393" s="176"/>
      <c r="E393" s="176">
        <v>17.28</v>
      </c>
      <c r="F393" s="176">
        <v>17.28</v>
      </c>
      <c r="G393" s="169">
        <f t="shared" si="5"/>
        <v>9</v>
      </c>
    </row>
    <row r="394" spans="1:7" ht="25.5" x14ac:dyDescent="0.2">
      <c r="A394" s="173" t="s">
        <v>13150</v>
      </c>
      <c r="B394" s="174" t="s">
        <v>13151</v>
      </c>
      <c r="C394" s="175" t="s">
        <v>12497</v>
      </c>
      <c r="D394" s="176"/>
      <c r="E394" s="176">
        <v>5.21</v>
      </c>
      <c r="F394" s="176">
        <v>5.21</v>
      </c>
      <c r="G394" s="169">
        <f t="shared" si="5"/>
        <v>9</v>
      </c>
    </row>
    <row r="395" spans="1:7" x14ac:dyDescent="0.2">
      <c r="A395" s="173" t="s">
        <v>13152</v>
      </c>
      <c r="B395" s="174" t="s">
        <v>13153</v>
      </c>
      <c r="C395" s="175" t="s">
        <v>12497</v>
      </c>
      <c r="D395" s="176"/>
      <c r="E395" s="176">
        <v>2.6</v>
      </c>
      <c r="F395" s="176">
        <v>2.6</v>
      </c>
      <c r="G395" s="169">
        <f t="shared" ref="G395:G458" si="6">LEN(A395)</f>
        <v>9</v>
      </c>
    </row>
    <row r="396" spans="1:7" ht="25.5" x14ac:dyDescent="0.2">
      <c r="A396" s="173" t="s">
        <v>13154</v>
      </c>
      <c r="B396" s="174" t="s">
        <v>13155</v>
      </c>
      <c r="C396" s="175" t="s">
        <v>12497</v>
      </c>
      <c r="D396" s="176"/>
      <c r="E396" s="176">
        <v>4.33</v>
      </c>
      <c r="F396" s="176">
        <v>4.33</v>
      </c>
      <c r="G396" s="169">
        <f t="shared" si="6"/>
        <v>9</v>
      </c>
    </row>
    <row r="397" spans="1:7" x14ac:dyDescent="0.2">
      <c r="A397" s="173" t="s">
        <v>13156</v>
      </c>
      <c r="B397" s="174" t="s">
        <v>13157</v>
      </c>
      <c r="C397" s="175" t="s">
        <v>12497</v>
      </c>
      <c r="D397" s="176"/>
      <c r="E397" s="176">
        <v>2.17</v>
      </c>
      <c r="F397" s="176">
        <v>2.17</v>
      </c>
      <c r="G397" s="169">
        <f t="shared" si="6"/>
        <v>9</v>
      </c>
    </row>
    <row r="398" spans="1:7" x14ac:dyDescent="0.2">
      <c r="A398" s="173" t="s">
        <v>13158</v>
      </c>
      <c r="B398" s="174" t="s">
        <v>13159</v>
      </c>
      <c r="C398" s="175" t="s">
        <v>12497</v>
      </c>
      <c r="D398" s="176"/>
      <c r="E398" s="176">
        <v>30.51</v>
      </c>
      <c r="F398" s="176">
        <v>30.51</v>
      </c>
      <c r="G398" s="169">
        <f t="shared" si="6"/>
        <v>9</v>
      </c>
    </row>
    <row r="399" spans="1:7" x14ac:dyDescent="0.2">
      <c r="A399" s="173" t="s">
        <v>13160</v>
      </c>
      <c r="B399" s="174" t="s">
        <v>13161</v>
      </c>
      <c r="C399" s="175" t="s">
        <v>12497</v>
      </c>
      <c r="D399" s="176"/>
      <c r="E399" s="176">
        <v>8.68</v>
      </c>
      <c r="F399" s="176">
        <v>8.68</v>
      </c>
      <c r="G399" s="169">
        <f t="shared" si="6"/>
        <v>9</v>
      </c>
    </row>
    <row r="400" spans="1:7" x14ac:dyDescent="0.2">
      <c r="A400" s="173" t="s">
        <v>13162</v>
      </c>
      <c r="B400" s="174" t="s">
        <v>13163</v>
      </c>
      <c r="C400" s="175" t="s">
        <v>12389</v>
      </c>
      <c r="D400" s="176"/>
      <c r="E400" s="176">
        <v>43.37</v>
      </c>
      <c r="F400" s="176">
        <v>43.37</v>
      </c>
      <c r="G400" s="169">
        <f t="shared" si="6"/>
        <v>9</v>
      </c>
    </row>
    <row r="401" spans="1:7" x14ac:dyDescent="0.2">
      <c r="A401" s="173" t="s">
        <v>13164</v>
      </c>
      <c r="B401" s="174" t="s">
        <v>13165</v>
      </c>
      <c r="C401" s="175" t="s">
        <v>12389</v>
      </c>
      <c r="D401" s="176"/>
      <c r="E401" s="176">
        <v>8.68</v>
      </c>
      <c r="F401" s="176">
        <v>8.68</v>
      </c>
      <c r="G401" s="169">
        <f t="shared" si="6"/>
        <v>9</v>
      </c>
    </row>
    <row r="402" spans="1:7" x14ac:dyDescent="0.2">
      <c r="A402" s="173" t="s">
        <v>13166</v>
      </c>
      <c r="B402" s="174" t="s">
        <v>13167</v>
      </c>
      <c r="C402" s="175" t="s">
        <v>12389</v>
      </c>
      <c r="D402" s="176"/>
      <c r="E402" s="176">
        <v>65.06</v>
      </c>
      <c r="F402" s="176">
        <v>65.06</v>
      </c>
      <c r="G402" s="169">
        <f t="shared" si="6"/>
        <v>9</v>
      </c>
    </row>
    <row r="403" spans="1:7" x14ac:dyDescent="0.2">
      <c r="A403" s="173" t="s">
        <v>13168</v>
      </c>
      <c r="B403" s="174" t="s">
        <v>13169</v>
      </c>
      <c r="C403" s="175" t="s">
        <v>12389</v>
      </c>
      <c r="D403" s="176"/>
      <c r="E403" s="176">
        <v>91.52</v>
      </c>
      <c r="F403" s="176">
        <v>91.52</v>
      </c>
      <c r="G403" s="169">
        <f t="shared" si="6"/>
        <v>9</v>
      </c>
    </row>
    <row r="404" spans="1:7" x14ac:dyDescent="0.2">
      <c r="A404" s="173" t="s">
        <v>13170</v>
      </c>
      <c r="B404" s="174" t="s">
        <v>13171</v>
      </c>
      <c r="C404" s="175"/>
      <c r="D404" s="176"/>
      <c r="E404" s="176"/>
      <c r="F404" s="176"/>
      <c r="G404" s="169">
        <f t="shared" si="6"/>
        <v>5</v>
      </c>
    </row>
    <row r="405" spans="1:7" x14ac:dyDescent="0.2">
      <c r="A405" s="173" t="s">
        <v>13172</v>
      </c>
      <c r="B405" s="174" t="s">
        <v>13173</v>
      </c>
      <c r="C405" s="175" t="s">
        <v>12389</v>
      </c>
      <c r="D405" s="176"/>
      <c r="E405" s="176">
        <v>178.55</v>
      </c>
      <c r="F405" s="176">
        <v>178.55</v>
      </c>
      <c r="G405" s="169">
        <f t="shared" si="6"/>
        <v>9</v>
      </c>
    </row>
    <row r="406" spans="1:7" x14ac:dyDescent="0.2">
      <c r="A406" s="173" t="s">
        <v>13174</v>
      </c>
      <c r="B406" s="174" t="s">
        <v>13175</v>
      </c>
      <c r="C406" s="175" t="s">
        <v>12389</v>
      </c>
      <c r="D406" s="176"/>
      <c r="E406" s="176">
        <v>43.37</v>
      </c>
      <c r="F406" s="176">
        <v>43.37</v>
      </c>
      <c r="G406" s="169">
        <f t="shared" si="6"/>
        <v>9</v>
      </c>
    </row>
    <row r="407" spans="1:7" x14ac:dyDescent="0.2">
      <c r="A407" s="173" t="s">
        <v>13176</v>
      </c>
      <c r="B407" s="174" t="s">
        <v>13177</v>
      </c>
      <c r="C407" s="175" t="s">
        <v>12389</v>
      </c>
      <c r="D407" s="176"/>
      <c r="E407" s="176">
        <v>10.84</v>
      </c>
      <c r="F407" s="176">
        <v>10.84</v>
      </c>
      <c r="G407" s="169">
        <f t="shared" si="6"/>
        <v>9</v>
      </c>
    </row>
    <row r="408" spans="1:7" ht="25.5" x14ac:dyDescent="0.2">
      <c r="A408" s="173" t="s">
        <v>13178</v>
      </c>
      <c r="B408" s="174" t="s">
        <v>13179</v>
      </c>
      <c r="C408" s="175" t="s">
        <v>12441</v>
      </c>
      <c r="D408" s="176"/>
      <c r="E408" s="176">
        <v>43.37</v>
      </c>
      <c r="F408" s="176">
        <v>43.37</v>
      </c>
      <c r="G408" s="169">
        <f t="shared" si="6"/>
        <v>9</v>
      </c>
    </row>
    <row r="409" spans="1:7" x14ac:dyDescent="0.2">
      <c r="A409" s="173" t="s">
        <v>13180</v>
      </c>
      <c r="B409" s="174" t="s">
        <v>13181</v>
      </c>
      <c r="C409" s="175" t="s">
        <v>12389</v>
      </c>
      <c r="D409" s="176"/>
      <c r="E409" s="176">
        <v>8.68</v>
      </c>
      <c r="F409" s="176">
        <v>8.68</v>
      </c>
      <c r="G409" s="169">
        <f t="shared" si="6"/>
        <v>9</v>
      </c>
    </row>
    <row r="410" spans="1:7" ht="25.5" x14ac:dyDescent="0.2">
      <c r="A410" s="173" t="s">
        <v>13182</v>
      </c>
      <c r="B410" s="174" t="s">
        <v>13183</v>
      </c>
      <c r="C410" s="175" t="s">
        <v>12389</v>
      </c>
      <c r="D410" s="176"/>
      <c r="E410" s="176">
        <v>17.350000000000001</v>
      </c>
      <c r="F410" s="176">
        <v>17.350000000000001</v>
      </c>
      <c r="G410" s="169">
        <f t="shared" si="6"/>
        <v>9</v>
      </c>
    </row>
    <row r="411" spans="1:7" x14ac:dyDescent="0.2">
      <c r="A411" s="173" t="s">
        <v>13184</v>
      </c>
      <c r="B411" s="174" t="s">
        <v>13185</v>
      </c>
      <c r="C411" s="175" t="s">
        <v>12389</v>
      </c>
      <c r="D411" s="176"/>
      <c r="E411" s="176">
        <v>4.33</v>
      </c>
      <c r="F411" s="176">
        <v>4.33</v>
      </c>
      <c r="G411" s="169">
        <f t="shared" si="6"/>
        <v>9</v>
      </c>
    </row>
    <row r="412" spans="1:7" x14ac:dyDescent="0.2">
      <c r="A412" s="173" t="s">
        <v>13186</v>
      </c>
      <c r="B412" s="174" t="s">
        <v>13187</v>
      </c>
      <c r="C412" s="175" t="s">
        <v>12389</v>
      </c>
      <c r="D412" s="176"/>
      <c r="E412" s="176">
        <v>6.51</v>
      </c>
      <c r="F412" s="176">
        <v>6.51</v>
      </c>
      <c r="G412" s="169">
        <f t="shared" si="6"/>
        <v>9</v>
      </c>
    </row>
    <row r="413" spans="1:7" x14ac:dyDescent="0.2">
      <c r="A413" s="173" t="s">
        <v>13188</v>
      </c>
      <c r="B413" s="174" t="s">
        <v>13189</v>
      </c>
      <c r="C413" s="175" t="s">
        <v>12389</v>
      </c>
      <c r="D413" s="176"/>
      <c r="E413" s="176">
        <v>10.84</v>
      </c>
      <c r="F413" s="176">
        <v>10.84</v>
      </c>
      <c r="G413" s="169">
        <f t="shared" si="6"/>
        <v>9</v>
      </c>
    </row>
    <row r="414" spans="1:7" x14ac:dyDescent="0.2">
      <c r="A414" s="173" t="s">
        <v>13190</v>
      </c>
      <c r="B414" s="174" t="s">
        <v>13191</v>
      </c>
      <c r="C414" s="175" t="s">
        <v>12389</v>
      </c>
      <c r="D414" s="176"/>
      <c r="E414" s="176">
        <v>10.84</v>
      </c>
      <c r="F414" s="176">
        <v>10.84</v>
      </c>
      <c r="G414" s="169">
        <f t="shared" si="6"/>
        <v>9</v>
      </c>
    </row>
    <row r="415" spans="1:7" x14ac:dyDescent="0.2">
      <c r="A415" s="173" t="s">
        <v>13192</v>
      </c>
      <c r="B415" s="174" t="s">
        <v>13193</v>
      </c>
      <c r="C415" s="175"/>
      <c r="D415" s="176"/>
      <c r="E415" s="176"/>
      <c r="F415" s="176"/>
      <c r="G415" s="169">
        <f t="shared" si="6"/>
        <v>5</v>
      </c>
    </row>
    <row r="416" spans="1:7" ht="25.5" x14ac:dyDescent="0.2">
      <c r="A416" s="173" t="s">
        <v>13194</v>
      </c>
      <c r="B416" s="174" t="s">
        <v>13195</v>
      </c>
      <c r="C416" s="175" t="s">
        <v>12389</v>
      </c>
      <c r="D416" s="176"/>
      <c r="E416" s="176">
        <v>30.51</v>
      </c>
      <c r="F416" s="176">
        <v>30.51</v>
      </c>
      <c r="G416" s="169">
        <f t="shared" si="6"/>
        <v>9</v>
      </c>
    </row>
    <row r="417" spans="1:7" x14ac:dyDescent="0.2">
      <c r="A417" s="173" t="s">
        <v>13196</v>
      </c>
      <c r="B417" s="174" t="s">
        <v>13197</v>
      </c>
      <c r="C417" s="175" t="s">
        <v>12389</v>
      </c>
      <c r="D417" s="176"/>
      <c r="E417" s="176">
        <v>3.53</v>
      </c>
      <c r="F417" s="176">
        <v>3.53</v>
      </c>
      <c r="G417" s="169">
        <f t="shared" si="6"/>
        <v>9</v>
      </c>
    </row>
    <row r="418" spans="1:7" x14ac:dyDescent="0.2">
      <c r="A418" s="173" t="s">
        <v>13198</v>
      </c>
      <c r="B418" s="174" t="s">
        <v>13199</v>
      </c>
      <c r="C418" s="175" t="s">
        <v>12389</v>
      </c>
      <c r="D418" s="176"/>
      <c r="E418" s="176">
        <v>43.37</v>
      </c>
      <c r="F418" s="176">
        <v>43.37</v>
      </c>
      <c r="G418" s="169">
        <f t="shared" si="6"/>
        <v>9</v>
      </c>
    </row>
    <row r="419" spans="1:7" x14ac:dyDescent="0.2">
      <c r="A419" s="173" t="s">
        <v>13200</v>
      </c>
      <c r="B419" s="174" t="s">
        <v>13201</v>
      </c>
      <c r="C419" s="175" t="s">
        <v>12389</v>
      </c>
      <c r="D419" s="176"/>
      <c r="E419" s="176">
        <v>21.69</v>
      </c>
      <c r="F419" s="176">
        <v>21.69</v>
      </c>
      <c r="G419" s="169">
        <f t="shared" si="6"/>
        <v>9</v>
      </c>
    </row>
    <row r="420" spans="1:7" x14ac:dyDescent="0.2">
      <c r="A420" s="173" t="s">
        <v>13202</v>
      </c>
      <c r="B420" s="174" t="s">
        <v>13203</v>
      </c>
      <c r="C420" s="175" t="s">
        <v>12389</v>
      </c>
      <c r="D420" s="176"/>
      <c r="E420" s="176">
        <v>17.64</v>
      </c>
      <c r="F420" s="176">
        <v>17.64</v>
      </c>
      <c r="G420" s="169">
        <f t="shared" si="6"/>
        <v>9</v>
      </c>
    </row>
    <row r="421" spans="1:7" x14ac:dyDescent="0.2">
      <c r="A421" s="173" t="s">
        <v>13204</v>
      </c>
      <c r="B421" s="174" t="s">
        <v>13205</v>
      </c>
      <c r="C421" s="175" t="s">
        <v>12389</v>
      </c>
      <c r="D421" s="176"/>
      <c r="E421" s="176">
        <v>61.01</v>
      </c>
      <c r="F421" s="176">
        <v>61.01</v>
      </c>
      <c r="G421" s="169">
        <f t="shared" si="6"/>
        <v>9</v>
      </c>
    </row>
    <row r="422" spans="1:7" x14ac:dyDescent="0.2">
      <c r="A422" s="173" t="s">
        <v>13206</v>
      </c>
      <c r="B422" s="174" t="s">
        <v>13207</v>
      </c>
      <c r="C422" s="175"/>
      <c r="D422" s="176"/>
      <c r="E422" s="176"/>
      <c r="F422" s="176"/>
      <c r="G422" s="169">
        <f t="shared" si="6"/>
        <v>5</v>
      </c>
    </row>
    <row r="423" spans="1:7" x14ac:dyDescent="0.2">
      <c r="A423" s="173" t="s">
        <v>13208</v>
      </c>
      <c r="B423" s="174" t="s">
        <v>13209</v>
      </c>
      <c r="C423" s="175" t="s">
        <v>63</v>
      </c>
      <c r="D423" s="176"/>
      <c r="E423" s="176">
        <v>0.71</v>
      </c>
      <c r="F423" s="176">
        <v>0.71</v>
      </c>
      <c r="G423" s="169">
        <f t="shared" si="6"/>
        <v>9</v>
      </c>
    </row>
    <row r="424" spans="1:7" x14ac:dyDescent="0.2">
      <c r="A424" s="173" t="s">
        <v>13210</v>
      </c>
      <c r="B424" s="174" t="s">
        <v>13211</v>
      </c>
      <c r="C424" s="175" t="s">
        <v>12389</v>
      </c>
      <c r="D424" s="176"/>
      <c r="E424" s="176">
        <v>65.06</v>
      </c>
      <c r="F424" s="176">
        <v>65.06</v>
      </c>
      <c r="G424" s="169">
        <f t="shared" si="6"/>
        <v>9</v>
      </c>
    </row>
    <row r="425" spans="1:7" ht="25.5" x14ac:dyDescent="0.2">
      <c r="A425" s="173" t="s">
        <v>13212</v>
      </c>
      <c r="B425" s="174" t="s">
        <v>13213</v>
      </c>
      <c r="C425" s="175" t="s">
        <v>12389</v>
      </c>
      <c r="D425" s="176"/>
      <c r="E425" s="176">
        <v>86.74</v>
      </c>
      <c r="F425" s="176">
        <v>86.74</v>
      </c>
      <c r="G425" s="169">
        <f t="shared" si="6"/>
        <v>9</v>
      </c>
    </row>
    <row r="426" spans="1:7" x14ac:dyDescent="0.2">
      <c r="A426" s="173" t="s">
        <v>13214</v>
      </c>
      <c r="B426" s="174" t="s">
        <v>13215</v>
      </c>
      <c r="C426" s="175" t="s">
        <v>12497</v>
      </c>
      <c r="D426" s="176"/>
      <c r="E426" s="176">
        <v>17.350000000000001</v>
      </c>
      <c r="F426" s="176">
        <v>17.350000000000001</v>
      </c>
      <c r="G426" s="169">
        <f t="shared" si="6"/>
        <v>9</v>
      </c>
    </row>
    <row r="427" spans="1:7" x14ac:dyDescent="0.2">
      <c r="A427" s="173" t="s">
        <v>13216</v>
      </c>
      <c r="B427" s="174" t="s">
        <v>13217</v>
      </c>
      <c r="C427" s="175" t="s">
        <v>12441</v>
      </c>
      <c r="D427" s="176"/>
      <c r="E427" s="176">
        <v>43.37</v>
      </c>
      <c r="F427" s="176">
        <v>43.37</v>
      </c>
      <c r="G427" s="169">
        <f t="shared" si="6"/>
        <v>9</v>
      </c>
    </row>
    <row r="428" spans="1:7" x14ac:dyDescent="0.2">
      <c r="A428" s="173" t="s">
        <v>13218</v>
      </c>
      <c r="B428" s="174" t="s">
        <v>13219</v>
      </c>
      <c r="C428" s="175" t="s">
        <v>12389</v>
      </c>
      <c r="D428" s="176">
        <v>124.85</v>
      </c>
      <c r="E428" s="176">
        <v>122.02</v>
      </c>
      <c r="F428" s="176">
        <v>246.87</v>
      </c>
      <c r="G428" s="169">
        <f t="shared" si="6"/>
        <v>9</v>
      </c>
    </row>
    <row r="429" spans="1:7" x14ac:dyDescent="0.2">
      <c r="A429" s="173" t="s">
        <v>13220</v>
      </c>
      <c r="B429" s="174" t="s">
        <v>13221</v>
      </c>
      <c r="C429" s="175" t="s">
        <v>12389</v>
      </c>
      <c r="D429" s="176">
        <v>124.85</v>
      </c>
      <c r="E429" s="176">
        <v>122.02</v>
      </c>
      <c r="F429" s="176">
        <v>246.87</v>
      </c>
      <c r="G429" s="169">
        <f t="shared" si="6"/>
        <v>9</v>
      </c>
    </row>
    <row r="430" spans="1:7" x14ac:dyDescent="0.2">
      <c r="A430" s="173" t="s">
        <v>13222</v>
      </c>
      <c r="B430" s="174" t="s">
        <v>13223</v>
      </c>
      <c r="C430" s="175" t="s">
        <v>12389</v>
      </c>
      <c r="D430" s="176"/>
      <c r="E430" s="176">
        <v>136.65</v>
      </c>
      <c r="F430" s="176">
        <v>136.65</v>
      </c>
      <c r="G430" s="169">
        <f t="shared" si="6"/>
        <v>9</v>
      </c>
    </row>
    <row r="431" spans="1:7" ht="25.5" x14ac:dyDescent="0.2">
      <c r="A431" s="173" t="s">
        <v>13224</v>
      </c>
      <c r="B431" s="174" t="s">
        <v>13225</v>
      </c>
      <c r="C431" s="175" t="s">
        <v>12441</v>
      </c>
      <c r="D431" s="176"/>
      <c r="E431" s="176">
        <v>86.74</v>
      </c>
      <c r="F431" s="176">
        <v>86.74</v>
      </c>
      <c r="G431" s="169">
        <f t="shared" si="6"/>
        <v>9</v>
      </c>
    </row>
    <row r="432" spans="1:7" x14ac:dyDescent="0.2">
      <c r="A432" s="173" t="s">
        <v>13226</v>
      </c>
      <c r="B432" s="174" t="s">
        <v>13227</v>
      </c>
      <c r="C432" s="175" t="s">
        <v>12389</v>
      </c>
      <c r="D432" s="176"/>
      <c r="E432" s="176">
        <v>15.25</v>
      </c>
      <c r="F432" s="176">
        <v>15.25</v>
      </c>
      <c r="G432" s="169">
        <f t="shared" si="6"/>
        <v>9</v>
      </c>
    </row>
    <row r="433" spans="1:7" x14ac:dyDescent="0.2">
      <c r="A433" s="173" t="s">
        <v>13228</v>
      </c>
      <c r="B433" s="174" t="s">
        <v>13229</v>
      </c>
      <c r="C433" s="175" t="s">
        <v>12389</v>
      </c>
      <c r="D433" s="176"/>
      <c r="E433" s="176">
        <v>86.74</v>
      </c>
      <c r="F433" s="176">
        <v>86.74</v>
      </c>
      <c r="G433" s="169">
        <f t="shared" si="6"/>
        <v>9</v>
      </c>
    </row>
    <row r="434" spans="1:7" x14ac:dyDescent="0.2">
      <c r="A434" s="173" t="s">
        <v>13230</v>
      </c>
      <c r="B434" s="174" t="s">
        <v>13231</v>
      </c>
      <c r="C434" s="175" t="s">
        <v>12389</v>
      </c>
      <c r="D434" s="176"/>
      <c r="E434" s="176">
        <v>20.58</v>
      </c>
      <c r="F434" s="176">
        <v>20.58</v>
      </c>
      <c r="G434" s="169">
        <f t="shared" si="6"/>
        <v>9</v>
      </c>
    </row>
    <row r="435" spans="1:7" x14ac:dyDescent="0.2">
      <c r="A435" s="173" t="s">
        <v>13232</v>
      </c>
      <c r="B435" s="174" t="s">
        <v>13233</v>
      </c>
      <c r="C435" s="175" t="s">
        <v>12389</v>
      </c>
      <c r="D435" s="176"/>
      <c r="E435" s="176">
        <v>3.53</v>
      </c>
      <c r="F435" s="176">
        <v>3.53</v>
      </c>
      <c r="G435" s="169">
        <f t="shared" si="6"/>
        <v>9</v>
      </c>
    </row>
    <row r="436" spans="1:7" x14ac:dyDescent="0.2">
      <c r="A436" s="173" t="s">
        <v>13234</v>
      </c>
      <c r="B436" s="174" t="s">
        <v>13235</v>
      </c>
      <c r="C436" s="175" t="s">
        <v>12389</v>
      </c>
      <c r="D436" s="176"/>
      <c r="E436" s="176">
        <v>3.53</v>
      </c>
      <c r="F436" s="176">
        <v>3.53</v>
      </c>
      <c r="G436" s="169">
        <f t="shared" si="6"/>
        <v>9</v>
      </c>
    </row>
    <row r="437" spans="1:7" ht="25.5" x14ac:dyDescent="0.2">
      <c r="A437" s="173" t="s">
        <v>13236</v>
      </c>
      <c r="B437" s="174" t="s">
        <v>13237</v>
      </c>
      <c r="C437" s="175" t="s">
        <v>12389</v>
      </c>
      <c r="D437" s="176"/>
      <c r="E437" s="176">
        <v>28.22</v>
      </c>
      <c r="F437" s="176">
        <v>28.22</v>
      </c>
      <c r="G437" s="169">
        <f t="shared" si="6"/>
        <v>9</v>
      </c>
    </row>
    <row r="438" spans="1:7" x14ac:dyDescent="0.2">
      <c r="A438" s="173" t="s">
        <v>13238</v>
      </c>
      <c r="B438" s="174" t="s">
        <v>13239</v>
      </c>
      <c r="C438" s="175"/>
      <c r="D438" s="176"/>
      <c r="E438" s="176"/>
      <c r="F438" s="176"/>
      <c r="G438" s="169">
        <f t="shared" si="6"/>
        <v>5</v>
      </c>
    </row>
    <row r="439" spans="1:7" x14ac:dyDescent="0.2">
      <c r="A439" s="173" t="s">
        <v>13240</v>
      </c>
      <c r="B439" s="174" t="s">
        <v>13241</v>
      </c>
      <c r="C439" s="175" t="s">
        <v>12389</v>
      </c>
      <c r="D439" s="176"/>
      <c r="E439" s="176">
        <v>4.41</v>
      </c>
      <c r="F439" s="176">
        <v>4.41</v>
      </c>
      <c r="G439" s="169">
        <f t="shared" si="6"/>
        <v>9</v>
      </c>
    </row>
    <row r="440" spans="1:7" x14ac:dyDescent="0.2">
      <c r="A440" s="173" t="s">
        <v>13242</v>
      </c>
      <c r="B440" s="174" t="s">
        <v>13243</v>
      </c>
      <c r="C440" s="175" t="s">
        <v>12389</v>
      </c>
      <c r="D440" s="176"/>
      <c r="E440" s="176">
        <v>300.57</v>
      </c>
      <c r="F440" s="176">
        <v>300.57</v>
      </c>
      <c r="G440" s="169">
        <f t="shared" si="6"/>
        <v>9</v>
      </c>
    </row>
    <row r="441" spans="1:7" x14ac:dyDescent="0.2">
      <c r="A441" s="173" t="s">
        <v>13244</v>
      </c>
      <c r="B441" s="174" t="s">
        <v>13245</v>
      </c>
      <c r="C441" s="175" t="s">
        <v>12389</v>
      </c>
      <c r="D441" s="176"/>
      <c r="E441" s="176">
        <v>28.19</v>
      </c>
      <c r="F441" s="176">
        <v>28.19</v>
      </c>
      <c r="G441" s="169">
        <f t="shared" si="6"/>
        <v>9</v>
      </c>
    </row>
    <row r="442" spans="1:7" ht="25.5" x14ac:dyDescent="0.2">
      <c r="A442" s="173" t="s">
        <v>13246</v>
      </c>
      <c r="B442" s="174" t="s">
        <v>13247</v>
      </c>
      <c r="C442" s="175" t="s">
        <v>12389</v>
      </c>
      <c r="D442" s="176">
        <v>249.7</v>
      </c>
      <c r="E442" s="176">
        <v>346.96</v>
      </c>
      <c r="F442" s="176">
        <v>596.66</v>
      </c>
      <c r="G442" s="169">
        <f t="shared" si="6"/>
        <v>9</v>
      </c>
    </row>
    <row r="443" spans="1:7" ht="25.5" x14ac:dyDescent="0.2">
      <c r="A443" s="173" t="s">
        <v>13248</v>
      </c>
      <c r="B443" s="174" t="s">
        <v>13249</v>
      </c>
      <c r="C443" s="175" t="s">
        <v>12497</v>
      </c>
      <c r="D443" s="176"/>
      <c r="E443" s="176">
        <v>21.69</v>
      </c>
      <c r="F443" s="176">
        <v>21.69</v>
      </c>
      <c r="G443" s="169">
        <f t="shared" si="6"/>
        <v>9</v>
      </c>
    </row>
    <row r="444" spans="1:7" ht="25.5" x14ac:dyDescent="0.2">
      <c r="A444" s="173" t="s">
        <v>13250</v>
      </c>
      <c r="B444" s="174" t="s">
        <v>13251</v>
      </c>
      <c r="C444" s="175" t="s">
        <v>12497</v>
      </c>
      <c r="D444" s="176"/>
      <c r="E444" s="176">
        <v>10.84</v>
      </c>
      <c r="F444" s="176">
        <v>10.84</v>
      </c>
      <c r="G444" s="169">
        <f t="shared" si="6"/>
        <v>9</v>
      </c>
    </row>
    <row r="445" spans="1:7" ht="25.5" x14ac:dyDescent="0.2">
      <c r="A445" s="173" t="s">
        <v>13252</v>
      </c>
      <c r="B445" s="174" t="s">
        <v>13253</v>
      </c>
      <c r="C445" s="175" t="s">
        <v>12497</v>
      </c>
      <c r="D445" s="176"/>
      <c r="E445" s="176">
        <v>43.37</v>
      </c>
      <c r="F445" s="176">
        <v>43.37</v>
      </c>
      <c r="G445" s="169">
        <f t="shared" si="6"/>
        <v>9</v>
      </c>
    </row>
    <row r="446" spans="1:7" ht="25.5" x14ac:dyDescent="0.2">
      <c r="A446" s="173" t="s">
        <v>13254</v>
      </c>
      <c r="B446" s="174" t="s">
        <v>13255</v>
      </c>
      <c r="C446" s="175" t="s">
        <v>12497</v>
      </c>
      <c r="D446" s="176"/>
      <c r="E446" s="176">
        <v>21.69</v>
      </c>
      <c r="F446" s="176">
        <v>21.69</v>
      </c>
      <c r="G446" s="169">
        <f t="shared" si="6"/>
        <v>9</v>
      </c>
    </row>
    <row r="447" spans="1:7" x14ac:dyDescent="0.2">
      <c r="A447" s="173" t="s">
        <v>13256</v>
      </c>
      <c r="B447" s="174" t="s">
        <v>13257</v>
      </c>
      <c r="C447" s="175" t="s">
        <v>12497</v>
      </c>
      <c r="D447" s="176"/>
      <c r="E447" s="176">
        <v>8.68</v>
      </c>
      <c r="F447" s="176">
        <v>8.68</v>
      </c>
      <c r="G447" s="169">
        <f t="shared" si="6"/>
        <v>9</v>
      </c>
    </row>
    <row r="448" spans="1:7" x14ac:dyDescent="0.2">
      <c r="A448" s="173" t="s">
        <v>13258</v>
      </c>
      <c r="B448" s="174" t="s">
        <v>13259</v>
      </c>
      <c r="C448" s="175"/>
      <c r="D448" s="176"/>
      <c r="E448" s="176"/>
      <c r="F448" s="176"/>
      <c r="G448" s="169">
        <f t="shared" si="6"/>
        <v>5</v>
      </c>
    </row>
    <row r="449" spans="1:7" x14ac:dyDescent="0.2">
      <c r="A449" s="173" t="s">
        <v>13260</v>
      </c>
      <c r="B449" s="174" t="s">
        <v>13261</v>
      </c>
      <c r="C449" s="175" t="s">
        <v>12497</v>
      </c>
      <c r="D449" s="176"/>
      <c r="E449" s="176">
        <v>4.0599999999999996</v>
      </c>
      <c r="F449" s="176">
        <v>4.0599999999999996</v>
      </c>
      <c r="G449" s="169">
        <f t="shared" si="6"/>
        <v>9</v>
      </c>
    </row>
    <row r="450" spans="1:7" x14ac:dyDescent="0.2">
      <c r="A450" s="173" t="s">
        <v>13262</v>
      </c>
      <c r="B450" s="174" t="s">
        <v>13263</v>
      </c>
      <c r="C450" s="175" t="s">
        <v>12497</v>
      </c>
      <c r="D450" s="176"/>
      <c r="E450" s="176">
        <v>2.65</v>
      </c>
      <c r="F450" s="176">
        <v>2.65</v>
      </c>
      <c r="G450" s="169">
        <f t="shared" si="6"/>
        <v>9</v>
      </c>
    </row>
    <row r="451" spans="1:7" ht="25.5" x14ac:dyDescent="0.2">
      <c r="A451" s="173" t="s">
        <v>13264</v>
      </c>
      <c r="B451" s="174" t="s">
        <v>13265</v>
      </c>
      <c r="C451" s="175" t="s">
        <v>12497</v>
      </c>
      <c r="D451" s="176"/>
      <c r="E451" s="176">
        <v>7.06</v>
      </c>
      <c r="F451" s="176">
        <v>7.06</v>
      </c>
      <c r="G451" s="169">
        <f t="shared" si="6"/>
        <v>9</v>
      </c>
    </row>
    <row r="452" spans="1:7" x14ac:dyDescent="0.2">
      <c r="A452" s="173" t="s">
        <v>13266</v>
      </c>
      <c r="B452" s="174" t="s">
        <v>13267</v>
      </c>
      <c r="C452" s="175" t="s">
        <v>12389</v>
      </c>
      <c r="D452" s="176"/>
      <c r="E452" s="176">
        <v>77.19</v>
      </c>
      <c r="F452" s="176">
        <v>77.19</v>
      </c>
      <c r="G452" s="169">
        <f t="shared" si="6"/>
        <v>9</v>
      </c>
    </row>
    <row r="453" spans="1:7" x14ac:dyDescent="0.2">
      <c r="A453" s="173" t="s">
        <v>13268</v>
      </c>
      <c r="B453" s="174" t="s">
        <v>13269</v>
      </c>
      <c r="C453" s="175" t="s">
        <v>12389</v>
      </c>
      <c r="D453" s="176"/>
      <c r="E453" s="176">
        <v>130.11000000000001</v>
      </c>
      <c r="F453" s="176">
        <v>130.11000000000001</v>
      </c>
      <c r="G453" s="169">
        <f t="shared" si="6"/>
        <v>9</v>
      </c>
    </row>
    <row r="454" spans="1:7" x14ac:dyDescent="0.2">
      <c r="A454" s="173" t="s">
        <v>13270</v>
      </c>
      <c r="B454" s="174" t="s">
        <v>13271</v>
      </c>
      <c r="C454" s="175"/>
      <c r="D454" s="176"/>
      <c r="E454" s="176"/>
      <c r="F454" s="176"/>
      <c r="G454" s="169">
        <f t="shared" si="6"/>
        <v>5</v>
      </c>
    </row>
    <row r="455" spans="1:7" x14ac:dyDescent="0.2">
      <c r="A455" s="173" t="s">
        <v>13272</v>
      </c>
      <c r="B455" s="174" t="s">
        <v>13273</v>
      </c>
      <c r="C455" s="175" t="s">
        <v>12389</v>
      </c>
      <c r="D455" s="176"/>
      <c r="E455" s="176">
        <v>12.21</v>
      </c>
      <c r="F455" s="176">
        <v>12.21</v>
      </c>
      <c r="G455" s="169">
        <f t="shared" si="6"/>
        <v>9</v>
      </c>
    </row>
    <row r="456" spans="1:7" x14ac:dyDescent="0.2">
      <c r="A456" s="173" t="s">
        <v>13274</v>
      </c>
      <c r="B456" s="174" t="s">
        <v>13275</v>
      </c>
      <c r="C456" s="175"/>
      <c r="D456" s="176"/>
      <c r="E456" s="176"/>
      <c r="F456" s="176"/>
      <c r="G456" s="169">
        <f t="shared" si="6"/>
        <v>5</v>
      </c>
    </row>
    <row r="457" spans="1:7" x14ac:dyDescent="0.2">
      <c r="A457" s="173" t="s">
        <v>13276</v>
      </c>
      <c r="B457" s="174" t="s">
        <v>13277</v>
      </c>
      <c r="C457" s="175" t="s">
        <v>12389</v>
      </c>
      <c r="D457" s="176"/>
      <c r="E457" s="176">
        <v>19.66</v>
      </c>
      <c r="F457" s="176">
        <v>19.66</v>
      </c>
      <c r="G457" s="169">
        <f t="shared" si="6"/>
        <v>9</v>
      </c>
    </row>
    <row r="458" spans="1:7" x14ac:dyDescent="0.2">
      <c r="A458" s="173" t="s">
        <v>13278</v>
      </c>
      <c r="B458" s="174" t="s">
        <v>13279</v>
      </c>
      <c r="C458" s="175"/>
      <c r="D458" s="176"/>
      <c r="E458" s="176"/>
      <c r="F458" s="176"/>
      <c r="G458" s="169">
        <f t="shared" si="6"/>
        <v>5</v>
      </c>
    </row>
    <row r="459" spans="1:7" ht="25.5" x14ac:dyDescent="0.2">
      <c r="A459" s="173" t="s">
        <v>12372</v>
      </c>
      <c r="B459" s="174" t="s">
        <v>13280</v>
      </c>
      <c r="C459" s="175" t="s">
        <v>12497</v>
      </c>
      <c r="D459" s="176">
        <v>0.85</v>
      </c>
      <c r="E459" s="176">
        <v>7.06</v>
      </c>
      <c r="F459" s="176">
        <v>7.91</v>
      </c>
      <c r="G459" s="169">
        <f t="shared" ref="G459:G522" si="7">LEN(A459)</f>
        <v>9</v>
      </c>
    </row>
    <row r="460" spans="1:7" x14ac:dyDescent="0.2">
      <c r="A460" s="173" t="s">
        <v>13281</v>
      </c>
      <c r="B460" s="174" t="s">
        <v>13282</v>
      </c>
      <c r="C460" s="175" t="s">
        <v>12497</v>
      </c>
      <c r="D460" s="176"/>
      <c r="E460" s="176">
        <v>3.53</v>
      </c>
      <c r="F460" s="176">
        <v>3.53</v>
      </c>
      <c r="G460" s="169">
        <f t="shared" si="7"/>
        <v>9</v>
      </c>
    </row>
    <row r="461" spans="1:7" ht="25.5" x14ac:dyDescent="0.2">
      <c r="A461" s="173" t="s">
        <v>13283</v>
      </c>
      <c r="B461" s="174" t="s">
        <v>13284</v>
      </c>
      <c r="C461" s="175" t="s">
        <v>12497</v>
      </c>
      <c r="D461" s="176"/>
      <c r="E461" s="176">
        <v>7.06</v>
      </c>
      <c r="F461" s="176">
        <v>7.06</v>
      </c>
      <c r="G461" s="169">
        <f t="shared" si="7"/>
        <v>9</v>
      </c>
    </row>
    <row r="462" spans="1:7" ht="38.25" x14ac:dyDescent="0.2">
      <c r="A462" s="173" t="s">
        <v>12371</v>
      </c>
      <c r="B462" s="174" t="s">
        <v>13285</v>
      </c>
      <c r="C462" s="175" t="s">
        <v>12441</v>
      </c>
      <c r="D462" s="176">
        <v>6.81</v>
      </c>
      <c r="E462" s="176">
        <v>10.58</v>
      </c>
      <c r="F462" s="176">
        <v>17.39</v>
      </c>
      <c r="G462" s="169">
        <f t="shared" si="7"/>
        <v>9</v>
      </c>
    </row>
    <row r="463" spans="1:7" ht="25.5" x14ac:dyDescent="0.2">
      <c r="A463" s="173" t="s">
        <v>13286</v>
      </c>
      <c r="B463" s="174" t="s">
        <v>13287</v>
      </c>
      <c r="C463" s="175" t="s">
        <v>12441</v>
      </c>
      <c r="D463" s="176"/>
      <c r="E463" s="176">
        <v>10.58</v>
      </c>
      <c r="F463" s="176">
        <v>10.58</v>
      </c>
      <c r="G463" s="169">
        <f t="shared" si="7"/>
        <v>9</v>
      </c>
    </row>
    <row r="464" spans="1:7" x14ac:dyDescent="0.2">
      <c r="A464" s="173" t="s">
        <v>13288</v>
      </c>
      <c r="B464" s="174" t="s">
        <v>13289</v>
      </c>
      <c r="C464" s="175"/>
      <c r="D464" s="176"/>
      <c r="E464" s="176"/>
      <c r="F464" s="176"/>
      <c r="G464" s="169">
        <f t="shared" si="7"/>
        <v>5</v>
      </c>
    </row>
    <row r="465" spans="1:7" x14ac:dyDescent="0.2">
      <c r="A465" s="173" t="s">
        <v>13290</v>
      </c>
      <c r="B465" s="174" t="s">
        <v>13291</v>
      </c>
      <c r="C465" s="175" t="s">
        <v>12441</v>
      </c>
      <c r="D465" s="176">
        <v>41.7</v>
      </c>
      <c r="E465" s="176">
        <v>15.65</v>
      </c>
      <c r="F465" s="176">
        <v>57.35</v>
      </c>
      <c r="G465" s="169">
        <f t="shared" si="7"/>
        <v>9</v>
      </c>
    </row>
    <row r="466" spans="1:7" ht="25.5" x14ac:dyDescent="0.2">
      <c r="A466" s="173" t="s">
        <v>13292</v>
      </c>
      <c r="B466" s="174" t="s">
        <v>13293</v>
      </c>
      <c r="C466" s="175"/>
      <c r="D466" s="176"/>
      <c r="E466" s="176"/>
      <c r="F466" s="176"/>
      <c r="G466" s="169">
        <f t="shared" si="7"/>
        <v>2</v>
      </c>
    </row>
    <row r="467" spans="1:7" x14ac:dyDescent="0.2">
      <c r="A467" s="173" t="s">
        <v>13294</v>
      </c>
      <c r="B467" s="174" t="s">
        <v>13295</v>
      </c>
      <c r="C467" s="175"/>
      <c r="D467" s="176"/>
      <c r="E467" s="176"/>
      <c r="F467" s="176"/>
      <c r="G467" s="169">
        <f t="shared" si="7"/>
        <v>5</v>
      </c>
    </row>
    <row r="468" spans="1:7" ht="25.5" x14ac:dyDescent="0.2">
      <c r="A468" s="173" t="s">
        <v>13296</v>
      </c>
      <c r="B468" s="174" t="s">
        <v>13297</v>
      </c>
      <c r="C468" s="175" t="s">
        <v>12522</v>
      </c>
      <c r="D468" s="176">
        <v>32.85</v>
      </c>
      <c r="E468" s="176">
        <v>95.26</v>
      </c>
      <c r="F468" s="176">
        <v>128.11000000000001</v>
      </c>
      <c r="G468" s="169">
        <f t="shared" si="7"/>
        <v>9</v>
      </c>
    </row>
    <row r="469" spans="1:7" x14ac:dyDescent="0.2">
      <c r="A469" s="173" t="s">
        <v>13298</v>
      </c>
      <c r="B469" s="174" t="s">
        <v>13299</v>
      </c>
      <c r="C469" s="175"/>
      <c r="D469" s="176"/>
      <c r="E469" s="176"/>
      <c r="F469" s="176"/>
      <c r="G469" s="169">
        <f t="shared" si="7"/>
        <v>5</v>
      </c>
    </row>
    <row r="470" spans="1:7" ht="38.25" x14ac:dyDescent="0.2">
      <c r="A470" s="173" t="s">
        <v>13300</v>
      </c>
      <c r="B470" s="174" t="s">
        <v>13301</v>
      </c>
      <c r="C470" s="175" t="s">
        <v>12522</v>
      </c>
      <c r="D470" s="176">
        <v>93.74</v>
      </c>
      <c r="E470" s="176">
        <v>10.58</v>
      </c>
      <c r="F470" s="176">
        <v>104.32</v>
      </c>
      <c r="G470" s="169">
        <f t="shared" si="7"/>
        <v>9</v>
      </c>
    </row>
    <row r="471" spans="1:7" ht="38.25" x14ac:dyDescent="0.2">
      <c r="A471" s="173" t="s">
        <v>13302</v>
      </c>
      <c r="B471" s="174" t="s">
        <v>13303</v>
      </c>
      <c r="C471" s="175" t="s">
        <v>12522</v>
      </c>
      <c r="D471" s="176">
        <v>106.8</v>
      </c>
      <c r="E471" s="176">
        <v>10.58</v>
      </c>
      <c r="F471" s="176">
        <v>117.38</v>
      </c>
      <c r="G471" s="169">
        <f t="shared" si="7"/>
        <v>9</v>
      </c>
    </row>
    <row r="472" spans="1:7" ht="38.25" x14ac:dyDescent="0.2">
      <c r="A472" s="173" t="s">
        <v>13304</v>
      </c>
      <c r="B472" s="174" t="s">
        <v>13305</v>
      </c>
      <c r="C472" s="175" t="s">
        <v>12522</v>
      </c>
      <c r="D472" s="176">
        <v>112.44</v>
      </c>
      <c r="E472" s="176">
        <v>10.58</v>
      </c>
      <c r="F472" s="176">
        <v>123.02</v>
      </c>
      <c r="G472" s="169">
        <f t="shared" si="7"/>
        <v>9</v>
      </c>
    </row>
    <row r="473" spans="1:7" ht="25.5" x14ac:dyDescent="0.2">
      <c r="A473" s="173" t="s">
        <v>13306</v>
      </c>
      <c r="B473" s="174" t="s">
        <v>13307</v>
      </c>
      <c r="C473" s="175" t="s">
        <v>12522</v>
      </c>
      <c r="D473" s="176">
        <v>105.61</v>
      </c>
      <c r="E473" s="176">
        <v>10.58</v>
      </c>
      <c r="F473" s="176">
        <v>116.19</v>
      </c>
      <c r="G473" s="169">
        <f t="shared" si="7"/>
        <v>9</v>
      </c>
    </row>
    <row r="474" spans="1:7" ht="25.5" x14ac:dyDescent="0.2">
      <c r="A474" s="173" t="s">
        <v>20584</v>
      </c>
      <c r="B474" s="174" t="s">
        <v>20585</v>
      </c>
      <c r="C474" s="175" t="s">
        <v>13327</v>
      </c>
      <c r="D474" s="176">
        <v>266.97000000000003</v>
      </c>
      <c r="E474" s="176">
        <v>0.88</v>
      </c>
      <c r="F474" s="176">
        <v>267.85000000000002</v>
      </c>
      <c r="G474" s="169">
        <f t="shared" si="7"/>
        <v>9</v>
      </c>
    </row>
    <row r="475" spans="1:7" x14ac:dyDescent="0.2">
      <c r="A475" s="173" t="s">
        <v>13308</v>
      </c>
      <c r="B475" s="174" t="s">
        <v>13309</v>
      </c>
      <c r="C475" s="175"/>
      <c r="D475" s="176"/>
      <c r="E475" s="176"/>
      <c r="F475" s="176"/>
      <c r="G475" s="169">
        <f t="shared" si="7"/>
        <v>5</v>
      </c>
    </row>
    <row r="476" spans="1:7" ht="25.5" x14ac:dyDescent="0.2">
      <c r="A476" s="173" t="s">
        <v>13310</v>
      </c>
      <c r="B476" s="174" t="s">
        <v>13311</v>
      </c>
      <c r="C476" s="175" t="s">
        <v>12522</v>
      </c>
      <c r="D476" s="176">
        <v>20.37</v>
      </c>
      <c r="E476" s="176"/>
      <c r="F476" s="176">
        <v>20.37</v>
      </c>
      <c r="G476" s="169">
        <f t="shared" si="7"/>
        <v>9</v>
      </c>
    </row>
    <row r="477" spans="1:7" ht="25.5" x14ac:dyDescent="0.2">
      <c r="A477" s="173" t="s">
        <v>13312</v>
      </c>
      <c r="B477" s="174" t="s">
        <v>13313</v>
      </c>
      <c r="C477" s="175" t="s">
        <v>12522</v>
      </c>
      <c r="D477" s="176">
        <v>38.200000000000003</v>
      </c>
      <c r="E477" s="176"/>
      <c r="F477" s="176">
        <v>38.200000000000003</v>
      </c>
      <c r="G477" s="169">
        <f t="shared" si="7"/>
        <v>9</v>
      </c>
    </row>
    <row r="478" spans="1:7" ht="25.5" x14ac:dyDescent="0.2">
      <c r="A478" s="173" t="s">
        <v>13314</v>
      </c>
      <c r="B478" s="174" t="s">
        <v>13315</v>
      </c>
      <c r="C478" s="175" t="s">
        <v>12522</v>
      </c>
      <c r="D478" s="176">
        <v>47.43</v>
      </c>
      <c r="E478" s="176"/>
      <c r="F478" s="176">
        <v>47.43</v>
      </c>
      <c r="G478" s="169">
        <f t="shared" si="7"/>
        <v>9</v>
      </c>
    </row>
    <row r="479" spans="1:7" ht="25.5" x14ac:dyDescent="0.2">
      <c r="A479" s="173" t="s">
        <v>13316</v>
      </c>
      <c r="B479" s="174" t="s">
        <v>13317</v>
      </c>
      <c r="C479" s="175" t="s">
        <v>12522</v>
      </c>
      <c r="D479" s="176">
        <v>53.94</v>
      </c>
      <c r="E479" s="176"/>
      <c r="F479" s="176">
        <v>53.94</v>
      </c>
      <c r="G479" s="169">
        <f t="shared" si="7"/>
        <v>9</v>
      </c>
    </row>
    <row r="480" spans="1:7" x14ac:dyDescent="0.2">
      <c r="A480" s="173" t="s">
        <v>13318</v>
      </c>
      <c r="B480" s="174" t="s">
        <v>13319</v>
      </c>
      <c r="C480" s="175" t="s">
        <v>13320</v>
      </c>
      <c r="D480" s="176">
        <v>2.7</v>
      </c>
      <c r="E480" s="176"/>
      <c r="F480" s="176">
        <v>2.7</v>
      </c>
      <c r="G480" s="169">
        <f t="shared" si="7"/>
        <v>9</v>
      </c>
    </row>
    <row r="481" spans="1:7" ht="25.5" x14ac:dyDescent="0.2">
      <c r="A481" s="173" t="s">
        <v>13321</v>
      </c>
      <c r="B481" s="174" t="s">
        <v>13322</v>
      </c>
      <c r="C481" s="175" t="s">
        <v>12522</v>
      </c>
      <c r="D481" s="176">
        <v>16.52</v>
      </c>
      <c r="E481" s="176"/>
      <c r="F481" s="176">
        <v>16.52</v>
      </c>
      <c r="G481" s="169">
        <f t="shared" si="7"/>
        <v>9</v>
      </c>
    </row>
    <row r="482" spans="1:7" x14ac:dyDescent="0.2">
      <c r="A482" s="173" t="s">
        <v>13323</v>
      </c>
      <c r="B482" s="174" t="s">
        <v>13324</v>
      </c>
      <c r="C482" s="175"/>
      <c r="D482" s="176"/>
      <c r="E482" s="176"/>
      <c r="F482" s="176"/>
      <c r="G482" s="169">
        <f t="shared" si="7"/>
        <v>5</v>
      </c>
    </row>
    <row r="483" spans="1:7" x14ac:dyDescent="0.2">
      <c r="A483" s="173" t="s">
        <v>13325</v>
      </c>
      <c r="B483" s="174" t="s">
        <v>13326</v>
      </c>
      <c r="C483" s="175" t="s">
        <v>13327</v>
      </c>
      <c r="D483" s="176">
        <v>38.4</v>
      </c>
      <c r="E483" s="176"/>
      <c r="F483" s="176">
        <v>38.4</v>
      </c>
      <c r="G483" s="169">
        <f t="shared" si="7"/>
        <v>9</v>
      </c>
    </row>
    <row r="484" spans="1:7" x14ac:dyDescent="0.2">
      <c r="A484" s="173" t="s">
        <v>13328</v>
      </c>
      <c r="B484" s="174" t="s">
        <v>13329</v>
      </c>
      <c r="C484" s="175" t="s">
        <v>12522</v>
      </c>
      <c r="D484" s="176">
        <v>29.4</v>
      </c>
      <c r="E484" s="176"/>
      <c r="F484" s="176">
        <v>29.4</v>
      </c>
      <c r="G484" s="169">
        <f t="shared" si="7"/>
        <v>9</v>
      </c>
    </row>
    <row r="485" spans="1:7" ht="25.5" x14ac:dyDescent="0.2">
      <c r="A485" s="173" t="s">
        <v>13330</v>
      </c>
      <c r="B485" s="174" t="s">
        <v>20586</v>
      </c>
      <c r="C485" s="175" t="s">
        <v>13327</v>
      </c>
      <c r="D485" s="176">
        <v>751.33</v>
      </c>
      <c r="E485" s="176"/>
      <c r="F485" s="176">
        <v>751.33</v>
      </c>
      <c r="G485" s="169">
        <f t="shared" si="7"/>
        <v>9</v>
      </c>
    </row>
    <row r="486" spans="1:7" x14ac:dyDescent="0.2">
      <c r="A486" s="173" t="s">
        <v>13331</v>
      </c>
      <c r="B486" s="174" t="s">
        <v>13332</v>
      </c>
      <c r="C486" s="175"/>
      <c r="D486" s="176"/>
      <c r="E486" s="176"/>
      <c r="F486" s="176"/>
      <c r="G486" s="169">
        <f t="shared" si="7"/>
        <v>5</v>
      </c>
    </row>
    <row r="487" spans="1:7" x14ac:dyDescent="0.2">
      <c r="A487" s="173" t="s">
        <v>13333</v>
      </c>
      <c r="B487" s="174" t="s">
        <v>13334</v>
      </c>
      <c r="C487" s="175" t="s">
        <v>12522</v>
      </c>
      <c r="D487" s="176">
        <v>5.33</v>
      </c>
      <c r="E487" s="176"/>
      <c r="F487" s="176">
        <v>5.33</v>
      </c>
      <c r="G487" s="169">
        <f t="shared" si="7"/>
        <v>9</v>
      </c>
    </row>
    <row r="488" spans="1:7" x14ac:dyDescent="0.2">
      <c r="A488" s="173" t="s">
        <v>13335</v>
      </c>
      <c r="B488" s="174" t="s">
        <v>13336</v>
      </c>
      <c r="C488" s="175" t="s">
        <v>12522</v>
      </c>
      <c r="D488" s="176">
        <v>7.97</v>
      </c>
      <c r="E488" s="176"/>
      <c r="F488" s="176">
        <v>7.97</v>
      </c>
      <c r="G488" s="169">
        <f t="shared" si="7"/>
        <v>9</v>
      </c>
    </row>
    <row r="489" spans="1:7" ht="25.5" x14ac:dyDescent="0.2">
      <c r="A489" s="173" t="s">
        <v>13337</v>
      </c>
      <c r="B489" s="174" t="s">
        <v>13338</v>
      </c>
      <c r="C489" s="175" t="s">
        <v>12522</v>
      </c>
      <c r="D489" s="176">
        <v>11.9</v>
      </c>
      <c r="E489" s="176"/>
      <c r="F489" s="176">
        <v>11.9</v>
      </c>
      <c r="G489" s="169">
        <f t="shared" si="7"/>
        <v>9</v>
      </c>
    </row>
    <row r="490" spans="1:7" ht="25.5" x14ac:dyDescent="0.2">
      <c r="A490" s="173" t="s">
        <v>13339</v>
      </c>
      <c r="B490" s="174" t="s">
        <v>13340</v>
      </c>
      <c r="C490" s="175" t="s">
        <v>12522</v>
      </c>
      <c r="D490" s="176">
        <v>13.15</v>
      </c>
      <c r="E490" s="176"/>
      <c r="F490" s="176">
        <v>13.15</v>
      </c>
      <c r="G490" s="169">
        <f t="shared" si="7"/>
        <v>9</v>
      </c>
    </row>
    <row r="491" spans="1:7" ht="25.5" x14ac:dyDescent="0.2">
      <c r="A491" s="173" t="s">
        <v>13341</v>
      </c>
      <c r="B491" s="174" t="s">
        <v>13342</v>
      </c>
      <c r="C491" s="175" t="s">
        <v>12522</v>
      </c>
      <c r="D491" s="176">
        <v>17.579999999999998</v>
      </c>
      <c r="E491" s="176"/>
      <c r="F491" s="176">
        <v>17.579999999999998</v>
      </c>
      <c r="G491" s="169">
        <f t="shared" si="7"/>
        <v>9</v>
      </c>
    </row>
    <row r="492" spans="1:7" ht="25.5" x14ac:dyDescent="0.2">
      <c r="A492" s="173" t="s">
        <v>13343</v>
      </c>
      <c r="B492" s="174" t="s">
        <v>13344</v>
      </c>
      <c r="C492" s="175" t="s">
        <v>12522</v>
      </c>
      <c r="D492" s="176">
        <v>26.35</v>
      </c>
      <c r="E492" s="176"/>
      <c r="F492" s="176">
        <v>26.35</v>
      </c>
      <c r="G492" s="169">
        <f t="shared" si="7"/>
        <v>9</v>
      </c>
    </row>
    <row r="493" spans="1:7" ht="25.5" x14ac:dyDescent="0.2">
      <c r="A493" s="173" t="s">
        <v>13345</v>
      </c>
      <c r="B493" s="174" t="s">
        <v>13346</v>
      </c>
      <c r="C493" s="175" t="s">
        <v>12522</v>
      </c>
      <c r="D493" s="176">
        <v>35.090000000000003</v>
      </c>
      <c r="E493" s="176"/>
      <c r="F493" s="176">
        <v>35.090000000000003</v>
      </c>
      <c r="G493" s="169">
        <f t="shared" si="7"/>
        <v>9</v>
      </c>
    </row>
    <row r="494" spans="1:7" ht="25.5" x14ac:dyDescent="0.2">
      <c r="A494" s="173" t="s">
        <v>13347</v>
      </c>
      <c r="B494" s="174" t="s">
        <v>13348</v>
      </c>
      <c r="C494" s="175" t="s">
        <v>13320</v>
      </c>
      <c r="D494" s="176">
        <v>1.69</v>
      </c>
      <c r="E494" s="176"/>
      <c r="F494" s="176">
        <v>1.69</v>
      </c>
      <c r="G494" s="169">
        <f t="shared" si="7"/>
        <v>9</v>
      </c>
    </row>
    <row r="495" spans="1:7" x14ac:dyDescent="0.2">
      <c r="A495" s="173" t="s">
        <v>13349</v>
      </c>
      <c r="B495" s="174" t="s">
        <v>13350</v>
      </c>
      <c r="C495" s="175" t="s">
        <v>12522</v>
      </c>
      <c r="D495" s="176">
        <v>13.71</v>
      </c>
      <c r="E495" s="176"/>
      <c r="F495" s="176">
        <v>13.71</v>
      </c>
      <c r="G495" s="169">
        <f t="shared" si="7"/>
        <v>9</v>
      </c>
    </row>
    <row r="496" spans="1:7" ht="25.5" x14ac:dyDescent="0.2">
      <c r="A496" s="173" t="s">
        <v>13351</v>
      </c>
      <c r="B496" s="174" t="s">
        <v>13352</v>
      </c>
      <c r="C496" s="175" t="s">
        <v>12522</v>
      </c>
      <c r="D496" s="176">
        <v>18.91</v>
      </c>
      <c r="E496" s="176"/>
      <c r="F496" s="176">
        <v>18.91</v>
      </c>
      <c r="G496" s="169">
        <f t="shared" si="7"/>
        <v>9</v>
      </c>
    </row>
    <row r="497" spans="1:7" ht="25.5" x14ac:dyDescent="0.2">
      <c r="A497" s="173" t="s">
        <v>13353</v>
      </c>
      <c r="B497" s="174" t="s">
        <v>13354</v>
      </c>
      <c r="C497" s="175" t="s">
        <v>12522</v>
      </c>
      <c r="D497" s="176">
        <v>19.739999999999998</v>
      </c>
      <c r="E497" s="176"/>
      <c r="F497" s="176">
        <v>19.739999999999998</v>
      </c>
      <c r="G497" s="169">
        <f t="shared" si="7"/>
        <v>9</v>
      </c>
    </row>
    <row r="498" spans="1:7" ht="25.5" x14ac:dyDescent="0.2">
      <c r="A498" s="173" t="s">
        <v>13355</v>
      </c>
      <c r="B498" s="174" t="s">
        <v>13356</v>
      </c>
      <c r="C498" s="175" t="s">
        <v>12522</v>
      </c>
      <c r="D498" s="176">
        <v>25.23</v>
      </c>
      <c r="E498" s="176"/>
      <c r="F498" s="176">
        <v>25.23</v>
      </c>
      <c r="G498" s="169">
        <f t="shared" si="7"/>
        <v>9</v>
      </c>
    </row>
    <row r="499" spans="1:7" ht="25.5" x14ac:dyDescent="0.2">
      <c r="A499" s="173" t="s">
        <v>13357</v>
      </c>
      <c r="B499" s="174" t="s">
        <v>13358</v>
      </c>
      <c r="C499" s="175" t="s">
        <v>12522</v>
      </c>
      <c r="D499" s="176">
        <v>37.82</v>
      </c>
      <c r="E499" s="176"/>
      <c r="F499" s="176">
        <v>37.82</v>
      </c>
      <c r="G499" s="169">
        <f t="shared" si="7"/>
        <v>9</v>
      </c>
    </row>
    <row r="500" spans="1:7" ht="25.5" x14ac:dyDescent="0.2">
      <c r="A500" s="173" t="s">
        <v>13359</v>
      </c>
      <c r="B500" s="174" t="s">
        <v>13360</v>
      </c>
      <c r="C500" s="175" t="s">
        <v>12522</v>
      </c>
      <c r="D500" s="176">
        <v>50.42</v>
      </c>
      <c r="E500" s="176"/>
      <c r="F500" s="176">
        <v>50.42</v>
      </c>
      <c r="G500" s="169">
        <f t="shared" si="7"/>
        <v>9</v>
      </c>
    </row>
    <row r="501" spans="1:7" ht="25.5" x14ac:dyDescent="0.2">
      <c r="A501" s="173" t="s">
        <v>13361</v>
      </c>
      <c r="B501" s="174" t="s">
        <v>13362</v>
      </c>
      <c r="C501" s="175" t="s">
        <v>13320</v>
      </c>
      <c r="D501" s="176">
        <v>2.4500000000000002</v>
      </c>
      <c r="E501" s="176"/>
      <c r="F501" s="176">
        <v>2.4500000000000002</v>
      </c>
      <c r="G501" s="169">
        <f t="shared" si="7"/>
        <v>9</v>
      </c>
    </row>
    <row r="502" spans="1:7" x14ac:dyDescent="0.2">
      <c r="A502" s="173" t="s">
        <v>13363</v>
      </c>
      <c r="B502" s="174" t="s">
        <v>13364</v>
      </c>
      <c r="C502" s="175"/>
      <c r="D502" s="176"/>
      <c r="E502" s="176"/>
      <c r="F502" s="176"/>
      <c r="G502" s="169">
        <f t="shared" si="7"/>
        <v>2</v>
      </c>
    </row>
    <row r="503" spans="1:7" x14ac:dyDescent="0.2">
      <c r="A503" s="173" t="s">
        <v>13365</v>
      </c>
      <c r="B503" s="174" t="s">
        <v>13366</v>
      </c>
      <c r="C503" s="175"/>
      <c r="D503" s="176"/>
      <c r="E503" s="176"/>
      <c r="F503" s="176"/>
      <c r="G503" s="169">
        <f t="shared" si="7"/>
        <v>5</v>
      </c>
    </row>
    <row r="504" spans="1:7" x14ac:dyDescent="0.2">
      <c r="A504" s="173" t="s">
        <v>13367</v>
      </c>
      <c r="B504" s="174" t="s">
        <v>13368</v>
      </c>
      <c r="C504" s="175" t="s">
        <v>12522</v>
      </c>
      <c r="D504" s="176"/>
      <c r="E504" s="176">
        <v>44.1</v>
      </c>
      <c r="F504" s="176">
        <v>44.1</v>
      </c>
      <c r="G504" s="169">
        <f t="shared" si="7"/>
        <v>9</v>
      </c>
    </row>
    <row r="505" spans="1:7" x14ac:dyDescent="0.2">
      <c r="A505" s="173" t="s">
        <v>13369</v>
      </c>
      <c r="B505" s="174" t="s">
        <v>13370</v>
      </c>
      <c r="C505" s="175" t="s">
        <v>12522</v>
      </c>
      <c r="D505" s="176"/>
      <c r="E505" s="176">
        <v>55.04</v>
      </c>
      <c r="F505" s="176">
        <v>55.04</v>
      </c>
      <c r="G505" s="169">
        <f t="shared" si="7"/>
        <v>9</v>
      </c>
    </row>
    <row r="506" spans="1:7" x14ac:dyDescent="0.2">
      <c r="A506" s="173" t="s">
        <v>13371</v>
      </c>
      <c r="B506" s="174" t="s">
        <v>13372</v>
      </c>
      <c r="C506" s="175"/>
      <c r="D506" s="176"/>
      <c r="E506" s="176"/>
      <c r="F506" s="176"/>
      <c r="G506" s="169">
        <f t="shared" si="7"/>
        <v>5</v>
      </c>
    </row>
    <row r="507" spans="1:7" ht="25.5" x14ac:dyDescent="0.2">
      <c r="A507" s="173" t="s">
        <v>13373</v>
      </c>
      <c r="B507" s="174" t="s">
        <v>13374</v>
      </c>
      <c r="C507" s="175" t="s">
        <v>12522</v>
      </c>
      <c r="D507" s="176"/>
      <c r="E507" s="176">
        <v>52.92</v>
      </c>
      <c r="F507" s="176">
        <v>52.92</v>
      </c>
      <c r="G507" s="169">
        <f t="shared" si="7"/>
        <v>9</v>
      </c>
    </row>
    <row r="508" spans="1:7" ht="25.5" x14ac:dyDescent="0.2">
      <c r="A508" s="173" t="s">
        <v>13375</v>
      </c>
      <c r="B508" s="174" t="s">
        <v>13376</v>
      </c>
      <c r="C508" s="175" t="s">
        <v>12522</v>
      </c>
      <c r="D508" s="176"/>
      <c r="E508" s="176">
        <v>68.44</v>
      </c>
      <c r="F508" s="176">
        <v>68.44</v>
      </c>
      <c r="G508" s="169">
        <f t="shared" si="7"/>
        <v>9</v>
      </c>
    </row>
    <row r="509" spans="1:7" x14ac:dyDescent="0.2">
      <c r="A509" s="173" t="s">
        <v>13377</v>
      </c>
      <c r="B509" s="174" t="s">
        <v>13378</v>
      </c>
      <c r="C509" s="175"/>
      <c r="D509" s="176"/>
      <c r="E509" s="176"/>
      <c r="F509" s="176"/>
      <c r="G509" s="169">
        <f t="shared" si="7"/>
        <v>5</v>
      </c>
    </row>
    <row r="510" spans="1:7" x14ac:dyDescent="0.2">
      <c r="A510" s="173" t="s">
        <v>13379</v>
      </c>
      <c r="B510" s="174" t="s">
        <v>13380</v>
      </c>
      <c r="C510" s="175" t="s">
        <v>12522</v>
      </c>
      <c r="D510" s="176"/>
      <c r="E510" s="176">
        <v>7.59</v>
      </c>
      <c r="F510" s="176">
        <v>7.59</v>
      </c>
      <c r="G510" s="169">
        <f t="shared" si="7"/>
        <v>9</v>
      </c>
    </row>
    <row r="511" spans="1:7" x14ac:dyDescent="0.2">
      <c r="A511" s="173" t="s">
        <v>13381</v>
      </c>
      <c r="B511" s="174" t="s">
        <v>13382</v>
      </c>
      <c r="C511" s="175" t="s">
        <v>12522</v>
      </c>
      <c r="D511" s="176"/>
      <c r="E511" s="176">
        <v>16.46</v>
      </c>
      <c r="F511" s="176">
        <v>16.46</v>
      </c>
      <c r="G511" s="169">
        <f t="shared" si="7"/>
        <v>9</v>
      </c>
    </row>
    <row r="512" spans="1:7" x14ac:dyDescent="0.2">
      <c r="A512" s="173" t="s">
        <v>13383</v>
      </c>
      <c r="B512" s="174" t="s">
        <v>13384</v>
      </c>
      <c r="C512" s="175" t="s">
        <v>12522</v>
      </c>
      <c r="D512" s="176">
        <v>16.47</v>
      </c>
      <c r="E512" s="176">
        <v>59.27</v>
      </c>
      <c r="F512" s="176">
        <v>75.739999999999995</v>
      </c>
      <c r="G512" s="169">
        <f t="shared" si="7"/>
        <v>9</v>
      </c>
    </row>
    <row r="513" spans="1:7" x14ac:dyDescent="0.2">
      <c r="A513" s="173" t="s">
        <v>13385</v>
      </c>
      <c r="B513" s="174" t="s">
        <v>13386</v>
      </c>
      <c r="C513" s="175"/>
      <c r="D513" s="176"/>
      <c r="E513" s="176"/>
      <c r="F513" s="176"/>
      <c r="G513" s="169">
        <f t="shared" si="7"/>
        <v>5</v>
      </c>
    </row>
    <row r="514" spans="1:7" x14ac:dyDescent="0.2">
      <c r="A514" s="173" t="s">
        <v>13387</v>
      </c>
      <c r="B514" s="174" t="s">
        <v>13388</v>
      </c>
      <c r="C514" s="175" t="s">
        <v>12522</v>
      </c>
      <c r="D514" s="176"/>
      <c r="E514" s="176">
        <v>54.49</v>
      </c>
      <c r="F514" s="176">
        <v>54.49</v>
      </c>
      <c r="G514" s="169">
        <f t="shared" si="7"/>
        <v>9</v>
      </c>
    </row>
    <row r="515" spans="1:7" x14ac:dyDescent="0.2">
      <c r="A515" s="173" t="s">
        <v>13389</v>
      </c>
      <c r="B515" s="174" t="s">
        <v>13390</v>
      </c>
      <c r="C515" s="175"/>
      <c r="D515" s="176"/>
      <c r="E515" s="176"/>
      <c r="F515" s="176"/>
      <c r="G515" s="169">
        <f t="shared" si="7"/>
        <v>5</v>
      </c>
    </row>
    <row r="516" spans="1:7" x14ac:dyDescent="0.2">
      <c r="A516" s="173" t="s">
        <v>13391</v>
      </c>
      <c r="B516" s="174" t="s">
        <v>13392</v>
      </c>
      <c r="C516" s="175" t="s">
        <v>12522</v>
      </c>
      <c r="D516" s="176"/>
      <c r="E516" s="176">
        <v>10.58</v>
      </c>
      <c r="F516" s="176">
        <v>10.58</v>
      </c>
      <c r="G516" s="169">
        <f t="shared" si="7"/>
        <v>9</v>
      </c>
    </row>
    <row r="517" spans="1:7" x14ac:dyDescent="0.2">
      <c r="A517" s="173" t="s">
        <v>13393</v>
      </c>
      <c r="B517" s="174" t="s">
        <v>13394</v>
      </c>
      <c r="C517" s="175"/>
      <c r="D517" s="176"/>
      <c r="E517" s="176"/>
      <c r="F517" s="176"/>
      <c r="G517" s="169">
        <f t="shared" si="7"/>
        <v>2</v>
      </c>
    </row>
    <row r="518" spans="1:7" ht="25.5" x14ac:dyDescent="0.2">
      <c r="A518" s="173" t="s">
        <v>13395</v>
      </c>
      <c r="B518" s="174" t="s">
        <v>13396</v>
      </c>
      <c r="C518" s="175"/>
      <c r="D518" s="176"/>
      <c r="E518" s="176"/>
      <c r="F518" s="176"/>
      <c r="G518" s="169">
        <f t="shared" si="7"/>
        <v>5</v>
      </c>
    </row>
    <row r="519" spans="1:7" ht="25.5" x14ac:dyDescent="0.2">
      <c r="A519" s="173" t="s">
        <v>13397</v>
      </c>
      <c r="B519" s="174" t="s">
        <v>13398</v>
      </c>
      <c r="C519" s="175" t="s">
        <v>12522</v>
      </c>
      <c r="D519" s="176">
        <v>15.93</v>
      </c>
      <c r="E519" s="176">
        <v>0.25</v>
      </c>
      <c r="F519" s="176">
        <v>16.18</v>
      </c>
      <c r="G519" s="169">
        <f t="shared" si="7"/>
        <v>9</v>
      </c>
    </row>
    <row r="520" spans="1:7" ht="25.5" x14ac:dyDescent="0.2">
      <c r="A520" s="173" t="s">
        <v>13399</v>
      </c>
      <c r="B520" s="174" t="s">
        <v>13400</v>
      </c>
      <c r="C520" s="175" t="s">
        <v>12522</v>
      </c>
      <c r="D520" s="176">
        <v>16.34</v>
      </c>
      <c r="E520" s="176">
        <v>0.25</v>
      </c>
      <c r="F520" s="176">
        <v>16.59</v>
      </c>
      <c r="G520" s="169">
        <f t="shared" si="7"/>
        <v>9</v>
      </c>
    </row>
    <row r="521" spans="1:7" ht="25.5" x14ac:dyDescent="0.2">
      <c r="A521" s="173" t="s">
        <v>13401</v>
      </c>
      <c r="B521" s="174" t="s">
        <v>13402</v>
      </c>
      <c r="C521" s="175" t="s">
        <v>12522</v>
      </c>
      <c r="D521" s="176">
        <v>25.32</v>
      </c>
      <c r="E521" s="176">
        <v>0.83</v>
      </c>
      <c r="F521" s="176">
        <v>26.15</v>
      </c>
      <c r="G521" s="169">
        <f t="shared" si="7"/>
        <v>9</v>
      </c>
    </row>
    <row r="522" spans="1:7" x14ac:dyDescent="0.2">
      <c r="A522" s="173" t="s">
        <v>13403</v>
      </c>
      <c r="B522" s="174" t="s">
        <v>13404</v>
      </c>
      <c r="C522" s="175" t="s">
        <v>12522</v>
      </c>
      <c r="D522" s="176">
        <v>14.49</v>
      </c>
      <c r="E522" s="176"/>
      <c r="F522" s="176">
        <v>14.49</v>
      </c>
      <c r="G522" s="169">
        <f t="shared" si="7"/>
        <v>9</v>
      </c>
    </row>
    <row r="523" spans="1:7" x14ac:dyDescent="0.2">
      <c r="A523" s="173" t="s">
        <v>13405</v>
      </c>
      <c r="B523" s="174" t="s">
        <v>13406</v>
      </c>
      <c r="C523" s="175"/>
      <c r="D523" s="176"/>
      <c r="E523" s="176"/>
      <c r="F523" s="176"/>
      <c r="G523" s="169">
        <f t="shared" ref="G523:G586" si="8">LEN(A523)</f>
        <v>5</v>
      </c>
    </row>
    <row r="524" spans="1:7" ht="25.5" x14ac:dyDescent="0.2">
      <c r="A524" s="173" t="s">
        <v>13407</v>
      </c>
      <c r="B524" s="174" t="s">
        <v>13408</v>
      </c>
      <c r="C524" s="175" t="s">
        <v>12522</v>
      </c>
      <c r="D524" s="176">
        <v>9.34</v>
      </c>
      <c r="E524" s="176">
        <v>1.1399999999999999</v>
      </c>
      <c r="F524" s="176">
        <v>10.48</v>
      </c>
      <c r="G524" s="169">
        <f t="shared" si="8"/>
        <v>9</v>
      </c>
    </row>
    <row r="525" spans="1:7" ht="25.5" x14ac:dyDescent="0.2">
      <c r="A525" s="173" t="s">
        <v>13409</v>
      </c>
      <c r="B525" s="174" t="s">
        <v>13410</v>
      </c>
      <c r="C525" s="175" t="s">
        <v>12522</v>
      </c>
      <c r="D525" s="176">
        <v>10.53</v>
      </c>
      <c r="E525" s="176">
        <v>1.28</v>
      </c>
      <c r="F525" s="176">
        <v>11.81</v>
      </c>
      <c r="G525" s="169">
        <f t="shared" si="8"/>
        <v>9</v>
      </c>
    </row>
    <row r="526" spans="1:7" ht="25.5" x14ac:dyDescent="0.2">
      <c r="A526" s="173" t="s">
        <v>13411</v>
      </c>
      <c r="B526" s="174" t="s">
        <v>13412</v>
      </c>
      <c r="C526" s="175" t="s">
        <v>12522</v>
      </c>
      <c r="D526" s="176">
        <v>19.420000000000002</v>
      </c>
      <c r="E526" s="176">
        <v>0.74</v>
      </c>
      <c r="F526" s="176">
        <v>20.16</v>
      </c>
      <c r="G526" s="169">
        <f t="shared" si="8"/>
        <v>9</v>
      </c>
    </row>
    <row r="527" spans="1:7" ht="25.5" x14ac:dyDescent="0.2">
      <c r="A527" s="173" t="s">
        <v>13413</v>
      </c>
      <c r="B527" s="174" t="s">
        <v>130</v>
      </c>
      <c r="C527" s="175" t="s">
        <v>12522</v>
      </c>
      <c r="D527" s="176">
        <v>20.52</v>
      </c>
      <c r="E527" s="176">
        <v>0.7</v>
      </c>
      <c r="F527" s="176">
        <v>21.22</v>
      </c>
      <c r="G527" s="169">
        <f t="shared" si="8"/>
        <v>9</v>
      </c>
    </row>
    <row r="528" spans="1:7" x14ac:dyDescent="0.2">
      <c r="A528" s="173" t="s">
        <v>13414</v>
      </c>
      <c r="B528" s="174" t="s">
        <v>13415</v>
      </c>
      <c r="C528" s="175"/>
      <c r="D528" s="176"/>
      <c r="E528" s="176"/>
      <c r="F528" s="176"/>
      <c r="G528" s="169">
        <f t="shared" si="8"/>
        <v>5</v>
      </c>
    </row>
    <row r="529" spans="1:7" x14ac:dyDescent="0.2">
      <c r="A529" s="173" t="s">
        <v>13416</v>
      </c>
      <c r="B529" s="174" t="s">
        <v>13417</v>
      </c>
      <c r="C529" s="175" t="s">
        <v>12522</v>
      </c>
      <c r="D529" s="176">
        <v>35.82</v>
      </c>
      <c r="E529" s="176">
        <v>1.65</v>
      </c>
      <c r="F529" s="176">
        <v>37.47</v>
      </c>
      <c r="G529" s="169">
        <f t="shared" si="8"/>
        <v>9</v>
      </c>
    </row>
    <row r="530" spans="1:7" x14ac:dyDescent="0.2">
      <c r="A530" s="173" t="s">
        <v>13418</v>
      </c>
      <c r="B530" s="174" t="s">
        <v>13419</v>
      </c>
      <c r="C530" s="175" t="s">
        <v>12522</v>
      </c>
      <c r="D530" s="176">
        <v>30.64</v>
      </c>
      <c r="E530" s="176">
        <v>1.32</v>
      </c>
      <c r="F530" s="176">
        <v>31.96</v>
      </c>
      <c r="G530" s="169">
        <f t="shared" si="8"/>
        <v>9</v>
      </c>
    </row>
    <row r="531" spans="1:7" x14ac:dyDescent="0.2">
      <c r="A531" s="173" t="s">
        <v>13420</v>
      </c>
      <c r="B531" s="174" t="s">
        <v>13421</v>
      </c>
      <c r="C531" s="175"/>
      <c r="D531" s="176"/>
      <c r="E531" s="176"/>
      <c r="F531" s="176"/>
      <c r="G531" s="169">
        <f t="shared" si="8"/>
        <v>5</v>
      </c>
    </row>
    <row r="532" spans="1:7" ht="25.5" x14ac:dyDescent="0.2">
      <c r="A532" s="173" t="s">
        <v>13422</v>
      </c>
      <c r="B532" s="174" t="s">
        <v>131</v>
      </c>
      <c r="C532" s="175" t="s">
        <v>12522</v>
      </c>
      <c r="D532" s="176">
        <v>276.44</v>
      </c>
      <c r="E532" s="176"/>
      <c r="F532" s="176">
        <v>276.44</v>
      </c>
      <c r="G532" s="169">
        <f t="shared" si="8"/>
        <v>9</v>
      </c>
    </row>
    <row r="533" spans="1:7" x14ac:dyDescent="0.2">
      <c r="A533" s="173" t="s">
        <v>13423</v>
      </c>
      <c r="B533" s="174" t="s">
        <v>13424</v>
      </c>
      <c r="C533" s="175"/>
      <c r="D533" s="176"/>
      <c r="E533" s="176"/>
      <c r="F533" s="176"/>
      <c r="G533" s="169">
        <f t="shared" si="8"/>
        <v>5</v>
      </c>
    </row>
    <row r="534" spans="1:7" ht="25.5" x14ac:dyDescent="0.2">
      <c r="A534" s="173" t="s">
        <v>13425</v>
      </c>
      <c r="B534" s="174" t="s">
        <v>13426</v>
      </c>
      <c r="C534" s="175" t="s">
        <v>12522</v>
      </c>
      <c r="D534" s="176">
        <v>6.51</v>
      </c>
      <c r="E534" s="176">
        <v>0.1</v>
      </c>
      <c r="F534" s="176">
        <v>6.61</v>
      </c>
      <c r="G534" s="169">
        <f t="shared" si="8"/>
        <v>9</v>
      </c>
    </row>
    <row r="535" spans="1:7" x14ac:dyDescent="0.2">
      <c r="A535" s="173" t="s">
        <v>13427</v>
      </c>
      <c r="B535" s="174" t="s">
        <v>13428</v>
      </c>
      <c r="C535" s="175"/>
      <c r="D535" s="176"/>
      <c r="E535" s="176"/>
      <c r="F535" s="176"/>
      <c r="G535" s="169">
        <f t="shared" si="8"/>
        <v>5</v>
      </c>
    </row>
    <row r="536" spans="1:7" ht="25.5" x14ac:dyDescent="0.2">
      <c r="A536" s="173" t="s">
        <v>13429</v>
      </c>
      <c r="B536" s="174" t="s">
        <v>13430</v>
      </c>
      <c r="C536" s="175" t="s">
        <v>12522</v>
      </c>
      <c r="D536" s="176">
        <v>3.88</v>
      </c>
      <c r="E536" s="176">
        <v>2.46</v>
      </c>
      <c r="F536" s="176">
        <v>6.34</v>
      </c>
      <c r="G536" s="169">
        <f t="shared" si="8"/>
        <v>9</v>
      </c>
    </row>
    <row r="537" spans="1:7" ht="25.5" x14ac:dyDescent="0.2">
      <c r="A537" s="173" t="s">
        <v>13431</v>
      </c>
      <c r="B537" s="174" t="s">
        <v>13432</v>
      </c>
      <c r="C537" s="175" t="s">
        <v>12522</v>
      </c>
      <c r="D537" s="176">
        <v>19.93</v>
      </c>
      <c r="E537" s="176">
        <v>2.2599999999999998</v>
      </c>
      <c r="F537" s="176">
        <v>22.19</v>
      </c>
      <c r="G537" s="169">
        <f t="shared" si="8"/>
        <v>9</v>
      </c>
    </row>
    <row r="538" spans="1:7" x14ac:dyDescent="0.2">
      <c r="A538" s="173" t="s">
        <v>13433</v>
      </c>
      <c r="B538" s="174" t="s">
        <v>13434</v>
      </c>
      <c r="C538" s="175"/>
      <c r="D538" s="176"/>
      <c r="E538" s="176"/>
      <c r="F538" s="176"/>
      <c r="G538" s="169">
        <f t="shared" si="8"/>
        <v>5</v>
      </c>
    </row>
    <row r="539" spans="1:7" ht="25.5" x14ac:dyDescent="0.2">
      <c r="A539" s="173" t="s">
        <v>13435</v>
      </c>
      <c r="B539" s="174" t="s">
        <v>132</v>
      </c>
      <c r="C539" s="175" t="s">
        <v>12522</v>
      </c>
      <c r="D539" s="176">
        <v>17.21</v>
      </c>
      <c r="E539" s="176">
        <v>0.37</v>
      </c>
      <c r="F539" s="176">
        <v>17.579999999999998</v>
      </c>
      <c r="G539" s="169">
        <f t="shared" si="8"/>
        <v>9</v>
      </c>
    </row>
    <row r="540" spans="1:7" ht="25.5" x14ac:dyDescent="0.2">
      <c r="A540" s="173" t="s">
        <v>13436</v>
      </c>
      <c r="B540" s="174" t="s">
        <v>133</v>
      </c>
      <c r="C540" s="175" t="s">
        <v>12522</v>
      </c>
      <c r="D540" s="176">
        <v>12.24</v>
      </c>
      <c r="E540" s="176">
        <v>0.26</v>
      </c>
      <c r="F540" s="176">
        <v>12.5</v>
      </c>
      <c r="G540" s="169">
        <f t="shared" si="8"/>
        <v>9</v>
      </c>
    </row>
    <row r="541" spans="1:7" ht="25.5" x14ac:dyDescent="0.2">
      <c r="A541" s="173" t="s">
        <v>13437</v>
      </c>
      <c r="B541" s="174" t="s">
        <v>134</v>
      </c>
      <c r="C541" s="175" t="s">
        <v>12522</v>
      </c>
      <c r="D541" s="176">
        <v>12.42</v>
      </c>
      <c r="E541" s="176">
        <v>0.12</v>
      </c>
      <c r="F541" s="176">
        <v>12.54</v>
      </c>
      <c r="G541" s="169">
        <f t="shared" si="8"/>
        <v>9</v>
      </c>
    </row>
    <row r="542" spans="1:7" ht="25.5" x14ac:dyDescent="0.2">
      <c r="A542" s="173" t="s">
        <v>13438</v>
      </c>
      <c r="B542" s="174" t="s">
        <v>135</v>
      </c>
      <c r="C542" s="175" t="s">
        <v>12522</v>
      </c>
      <c r="D542" s="176">
        <v>20.2</v>
      </c>
      <c r="E542" s="176">
        <v>0.35</v>
      </c>
      <c r="F542" s="176">
        <v>20.55</v>
      </c>
      <c r="G542" s="169">
        <f t="shared" si="8"/>
        <v>9</v>
      </c>
    </row>
    <row r="543" spans="1:7" x14ac:dyDescent="0.2">
      <c r="A543" s="173" t="s">
        <v>13439</v>
      </c>
      <c r="B543" s="174" t="s">
        <v>13440</v>
      </c>
      <c r="C543" s="175"/>
      <c r="D543" s="176"/>
      <c r="E543" s="176"/>
      <c r="F543" s="176"/>
      <c r="G543" s="169">
        <f t="shared" si="8"/>
        <v>2</v>
      </c>
    </row>
    <row r="544" spans="1:7" x14ac:dyDescent="0.2">
      <c r="A544" s="173" t="s">
        <v>13441</v>
      </c>
      <c r="B544" s="174" t="s">
        <v>13442</v>
      </c>
      <c r="C544" s="175"/>
      <c r="D544" s="176"/>
      <c r="E544" s="176"/>
      <c r="F544" s="176"/>
      <c r="G544" s="169">
        <f t="shared" si="8"/>
        <v>5</v>
      </c>
    </row>
    <row r="545" spans="1:7" x14ac:dyDescent="0.2">
      <c r="A545" s="173" t="s">
        <v>13443</v>
      </c>
      <c r="B545" s="174" t="s">
        <v>13444</v>
      </c>
      <c r="C545" s="175" t="s">
        <v>12441</v>
      </c>
      <c r="D545" s="176">
        <v>35.35</v>
      </c>
      <c r="E545" s="176">
        <v>52.03</v>
      </c>
      <c r="F545" s="176">
        <v>87.38</v>
      </c>
      <c r="G545" s="169">
        <f t="shared" si="8"/>
        <v>9</v>
      </c>
    </row>
    <row r="546" spans="1:7" x14ac:dyDescent="0.2">
      <c r="A546" s="173" t="s">
        <v>13445</v>
      </c>
      <c r="B546" s="174" t="s">
        <v>13446</v>
      </c>
      <c r="C546" s="175" t="s">
        <v>12441</v>
      </c>
      <c r="D546" s="176">
        <v>19.37</v>
      </c>
      <c r="E546" s="176">
        <v>31.29</v>
      </c>
      <c r="F546" s="176">
        <v>50.66</v>
      </c>
      <c r="G546" s="169">
        <f t="shared" si="8"/>
        <v>9</v>
      </c>
    </row>
    <row r="547" spans="1:7" x14ac:dyDescent="0.2">
      <c r="A547" s="173" t="s">
        <v>13447</v>
      </c>
      <c r="B547" s="174" t="s">
        <v>13448</v>
      </c>
      <c r="C547" s="175" t="s">
        <v>12441</v>
      </c>
      <c r="D547" s="176">
        <v>13</v>
      </c>
      <c r="E547" s="176">
        <v>7.56</v>
      </c>
      <c r="F547" s="176">
        <v>20.56</v>
      </c>
      <c r="G547" s="169">
        <f t="shared" si="8"/>
        <v>9</v>
      </c>
    </row>
    <row r="548" spans="1:7" x14ac:dyDescent="0.2">
      <c r="A548" s="173" t="s">
        <v>13449</v>
      </c>
      <c r="B548" s="174" t="s">
        <v>13450</v>
      </c>
      <c r="C548" s="175" t="s">
        <v>12441</v>
      </c>
      <c r="D548" s="176">
        <v>44.92</v>
      </c>
      <c r="E548" s="176">
        <v>60.54</v>
      </c>
      <c r="F548" s="176">
        <v>105.46</v>
      </c>
      <c r="G548" s="169">
        <f t="shared" si="8"/>
        <v>9</v>
      </c>
    </row>
    <row r="549" spans="1:7" ht="25.5" x14ac:dyDescent="0.2">
      <c r="A549" s="173" t="s">
        <v>13451</v>
      </c>
      <c r="B549" s="174" t="s">
        <v>13452</v>
      </c>
      <c r="C549" s="175" t="s">
        <v>12441</v>
      </c>
      <c r="D549" s="176">
        <v>371.4</v>
      </c>
      <c r="E549" s="176"/>
      <c r="F549" s="176">
        <v>371.4</v>
      </c>
      <c r="G549" s="169">
        <f t="shared" si="8"/>
        <v>9</v>
      </c>
    </row>
    <row r="550" spans="1:7" ht="25.5" x14ac:dyDescent="0.2">
      <c r="A550" s="173" t="s">
        <v>13453</v>
      </c>
      <c r="B550" s="174" t="s">
        <v>13454</v>
      </c>
      <c r="C550" s="175" t="s">
        <v>12441</v>
      </c>
      <c r="D550" s="176">
        <v>407.81</v>
      </c>
      <c r="E550" s="176"/>
      <c r="F550" s="176">
        <v>407.81</v>
      </c>
      <c r="G550" s="169">
        <f t="shared" si="8"/>
        <v>9</v>
      </c>
    </row>
    <row r="551" spans="1:7" ht="25.5" x14ac:dyDescent="0.2">
      <c r="A551" s="173" t="s">
        <v>13455</v>
      </c>
      <c r="B551" s="174" t="s">
        <v>13456</v>
      </c>
      <c r="C551" s="175" t="s">
        <v>12441</v>
      </c>
      <c r="D551" s="176">
        <v>452.47</v>
      </c>
      <c r="E551" s="176"/>
      <c r="F551" s="176">
        <v>452.47</v>
      </c>
      <c r="G551" s="169">
        <f t="shared" si="8"/>
        <v>9</v>
      </c>
    </row>
    <row r="552" spans="1:7" x14ac:dyDescent="0.2">
      <c r="A552" s="173" t="s">
        <v>13457</v>
      </c>
      <c r="B552" s="174" t="s">
        <v>13458</v>
      </c>
      <c r="C552" s="175"/>
      <c r="D552" s="176"/>
      <c r="E552" s="176"/>
      <c r="F552" s="176"/>
      <c r="G552" s="169">
        <f t="shared" si="8"/>
        <v>5</v>
      </c>
    </row>
    <row r="553" spans="1:7" x14ac:dyDescent="0.2">
      <c r="A553" s="173" t="s">
        <v>13459</v>
      </c>
      <c r="B553" s="174" t="s">
        <v>13460</v>
      </c>
      <c r="C553" s="175" t="s">
        <v>12522</v>
      </c>
      <c r="D553" s="176">
        <v>19.739999999999998</v>
      </c>
      <c r="E553" s="176">
        <v>28.38</v>
      </c>
      <c r="F553" s="176">
        <v>48.12</v>
      </c>
      <c r="G553" s="169">
        <f t="shared" si="8"/>
        <v>9</v>
      </c>
    </row>
    <row r="554" spans="1:7" x14ac:dyDescent="0.2">
      <c r="A554" s="173" t="s">
        <v>13461</v>
      </c>
      <c r="B554" s="174" t="s">
        <v>13462</v>
      </c>
      <c r="C554" s="175" t="s">
        <v>12943</v>
      </c>
      <c r="D554" s="176">
        <v>9.69</v>
      </c>
      <c r="E554" s="176">
        <v>1.95</v>
      </c>
      <c r="F554" s="176">
        <v>11.64</v>
      </c>
      <c r="G554" s="169">
        <f t="shared" si="8"/>
        <v>9</v>
      </c>
    </row>
    <row r="555" spans="1:7" x14ac:dyDescent="0.2">
      <c r="A555" s="173" t="s">
        <v>13463</v>
      </c>
      <c r="B555" s="174" t="s">
        <v>13464</v>
      </c>
      <c r="C555" s="175" t="s">
        <v>13465</v>
      </c>
      <c r="D555" s="176">
        <v>7.62</v>
      </c>
      <c r="E555" s="176">
        <v>1.76</v>
      </c>
      <c r="F555" s="176">
        <v>9.3800000000000008</v>
      </c>
      <c r="G555" s="169">
        <f t="shared" si="8"/>
        <v>9</v>
      </c>
    </row>
    <row r="556" spans="1:7" x14ac:dyDescent="0.2">
      <c r="A556" s="173" t="s">
        <v>13466</v>
      </c>
      <c r="B556" s="174" t="s">
        <v>13467</v>
      </c>
      <c r="C556" s="175" t="s">
        <v>12522</v>
      </c>
      <c r="D556" s="176"/>
      <c r="E556" s="176">
        <v>13.42</v>
      </c>
      <c r="F556" s="176">
        <v>13.42</v>
      </c>
      <c r="G556" s="169">
        <f t="shared" si="8"/>
        <v>9</v>
      </c>
    </row>
    <row r="557" spans="1:7" x14ac:dyDescent="0.2">
      <c r="A557" s="173" t="s">
        <v>13468</v>
      </c>
      <c r="B557" s="174" t="s">
        <v>13469</v>
      </c>
      <c r="C557" s="175"/>
      <c r="D557" s="176"/>
      <c r="E557" s="176"/>
      <c r="F557" s="176"/>
      <c r="G557" s="169">
        <f t="shared" si="8"/>
        <v>5</v>
      </c>
    </row>
    <row r="558" spans="1:7" x14ac:dyDescent="0.2">
      <c r="A558" s="173" t="s">
        <v>13470</v>
      </c>
      <c r="B558" s="174" t="s">
        <v>13471</v>
      </c>
      <c r="C558" s="175" t="s">
        <v>12522</v>
      </c>
      <c r="D558" s="176"/>
      <c r="E558" s="176">
        <v>7.83</v>
      </c>
      <c r="F558" s="176">
        <v>7.83</v>
      </c>
      <c r="G558" s="169">
        <f t="shared" si="8"/>
        <v>9</v>
      </c>
    </row>
    <row r="559" spans="1:7" x14ac:dyDescent="0.2">
      <c r="A559" s="173" t="s">
        <v>13472</v>
      </c>
      <c r="B559" s="174" t="s">
        <v>13473</v>
      </c>
      <c r="C559" s="175"/>
      <c r="D559" s="176"/>
      <c r="E559" s="176"/>
      <c r="F559" s="176"/>
      <c r="G559" s="169">
        <f t="shared" si="8"/>
        <v>5</v>
      </c>
    </row>
    <row r="560" spans="1:7" x14ac:dyDescent="0.2">
      <c r="A560" s="173" t="s">
        <v>13474</v>
      </c>
      <c r="B560" s="174" t="s">
        <v>13475</v>
      </c>
      <c r="C560" s="175" t="s">
        <v>12441</v>
      </c>
      <c r="D560" s="176">
        <v>29.57</v>
      </c>
      <c r="E560" s="176">
        <v>0.66</v>
      </c>
      <c r="F560" s="176">
        <v>30.23</v>
      </c>
      <c r="G560" s="169">
        <f t="shared" si="8"/>
        <v>9</v>
      </c>
    </row>
    <row r="561" spans="1:7" x14ac:dyDescent="0.2">
      <c r="A561" s="173" t="s">
        <v>13476</v>
      </c>
      <c r="B561" s="174" t="s">
        <v>13477</v>
      </c>
      <c r="C561" s="175" t="s">
        <v>12522</v>
      </c>
      <c r="D561" s="176">
        <v>136.04</v>
      </c>
      <c r="E561" s="176">
        <v>19.559999999999999</v>
      </c>
      <c r="F561" s="176">
        <v>155.6</v>
      </c>
      <c r="G561" s="169">
        <f t="shared" si="8"/>
        <v>9</v>
      </c>
    </row>
    <row r="562" spans="1:7" x14ac:dyDescent="0.2">
      <c r="A562" s="173" t="s">
        <v>13478</v>
      </c>
      <c r="B562" s="174" t="s">
        <v>13479</v>
      </c>
      <c r="C562" s="175" t="s">
        <v>12522</v>
      </c>
      <c r="D562" s="176">
        <v>158.24</v>
      </c>
      <c r="E562" s="176">
        <v>11.73</v>
      </c>
      <c r="F562" s="176">
        <v>169.97</v>
      </c>
      <c r="G562" s="169">
        <f t="shared" si="8"/>
        <v>9</v>
      </c>
    </row>
    <row r="563" spans="1:7" ht="25.5" x14ac:dyDescent="0.2">
      <c r="A563" s="173" t="s">
        <v>13480</v>
      </c>
      <c r="B563" s="174" t="s">
        <v>13481</v>
      </c>
      <c r="C563" s="175" t="s">
        <v>12441</v>
      </c>
      <c r="D563" s="176">
        <v>5.82</v>
      </c>
      <c r="E563" s="176">
        <v>11.73</v>
      </c>
      <c r="F563" s="176">
        <v>17.55</v>
      </c>
      <c r="G563" s="169">
        <f t="shared" si="8"/>
        <v>9</v>
      </c>
    </row>
    <row r="564" spans="1:7" ht="25.5" x14ac:dyDescent="0.2">
      <c r="A564" s="173" t="s">
        <v>13482</v>
      </c>
      <c r="B564" s="174" t="s">
        <v>13483</v>
      </c>
      <c r="C564" s="175" t="s">
        <v>12441</v>
      </c>
      <c r="D564" s="176">
        <v>8.3800000000000008</v>
      </c>
      <c r="E564" s="176">
        <v>11.73</v>
      </c>
      <c r="F564" s="176">
        <v>20.11</v>
      </c>
      <c r="G564" s="169">
        <f t="shared" si="8"/>
        <v>9</v>
      </c>
    </row>
    <row r="565" spans="1:7" ht="25.5" x14ac:dyDescent="0.2">
      <c r="A565" s="173" t="s">
        <v>13484</v>
      </c>
      <c r="B565" s="174" t="s">
        <v>13485</v>
      </c>
      <c r="C565" s="175" t="s">
        <v>12441</v>
      </c>
      <c r="D565" s="176">
        <v>16.53</v>
      </c>
      <c r="E565" s="176">
        <v>11.73</v>
      </c>
      <c r="F565" s="176">
        <v>28.26</v>
      </c>
      <c r="G565" s="169">
        <f t="shared" si="8"/>
        <v>9</v>
      </c>
    </row>
    <row r="566" spans="1:7" x14ac:dyDescent="0.2">
      <c r="A566" s="173" t="s">
        <v>13486</v>
      </c>
      <c r="B566" s="174" t="s">
        <v>13487</v>
      </c>
      <c r="C566" s="175"/>
      <c r="D566" s="176"/>
      <c r="E566" s="176"/>
      <c r="F566" s="176"/>
      <c r="G566" s="169">
        <f t="shared" si="8"/>
        <v>5</v>
      </c>
    </row>
    <row r="567" spans="1:7" x14ac:dyDescent="0.2">
      <c r="A567" s="173" t="s">
        <v>13488</v>
      </c>
      <c r="B567" s="174" t="s">
        <v>13489</v>
      </c>
      <c r="C567" s="175" t="s">
        <v>12497</v>
      </c>
      <c r="D567" s="176">
        <v>11.49</v>
      </c>
      <c r="E567" s="176">
        <v>13.69</v>
      </c>
      <c r="F567" s="176">
        <v>25.18</v>
      </c>
      <c r="G567" s="169">
        <f t="shared" si="8"/>
        <v>9</v>
      </c>
    </row>
    <row r="568" spans="1:7" x14ac:dyDescent="0.2">
      <c r="A568" s="173" t="s">
        <v>13490</v>
      </c>
      <c r="B568" s="174" t="s">
        <v>13491</v>
      </c>
      <c r="C568" s="175" t="s">
        <v>12497</v>
      </c>
      <c r="D568" s="176">
        <v>16.14</v>
      </c>
      <c r="E568" s="176">
        <v>15.65</v>
      </c>
      <c r="F568" s="176">
        <v>31.79</v>
      </c>
      <c r="G568" s="169">
        <f t="shared" si="8"/>
        <v>9</v>
      </c>
    </row>
    <row r="569" spans="1:7" x14ac:dyDescent="0.2">
      <c r="A569" s="173" t="s">
        <v>13492</v>
      </c>
      <c r="B569" s="174" t="s">
        <v>13493</v>
      </c>
      <c r="C569" s="175" t="s">
        <v>12497</v>
      </c>
      <c r="D569" s="176">
        <v>15.81</v>
      </c>
      <c r="E569" s="176">
        <v>19.559999999999999</v>
      </c>
      <c r="F569" s="176">
        <v>35.369999999999997</v>
      </c>
      <c r="G569" s="169">
        <f t="shared" si="8"/>
        <v>9</v>
      </c>
    </row>
    <row r="570" spans="1:7" x14ac:dyDescent="0.2">
      <c r="A570" s="173" t="s">
        <v>13494</v>
      </c>
      <c r="B570" s="174" t="s">
        <v>13495</v>
      </c>
      <c r="C570" s="175"/>
      <c r="D570" s="176"/>
      <c r="E570" s="176"/>
      <c r="F570" s="176"/>
      <c r="G570" s="169">
        <f t="shared" si="8"/>
        <v>5</v>
      </c>
    </row>
    <row r="571" spans="1:7" ht="25.5" x14ac:dyDescent="0.2">
      <c r="A571" s="173" t="s">
        <v>13496</v>
      </c>
      <c r="B571" s="174" t="s">
        <v>13497</v>
      </c>
      <c r="C571" s="175" t="s">
        <v>12438</v>
      </c>
      <c r="D571" s="176">
        <v>12855.68</v>
      </c>
      <c r="E571" s="176"/>
      <c r="F571" s="176">
        <v>12855.68</v>
      </c>
      <c r="G571" s="169">
        <f t="shared" si="8"/>
        <v>9</v>
      </c>
    </row>
    <row r="572" spans="1:7" ht="38.25" x14ac:dyDescent="0.2">
      <c r="A572" s="173" t="s">
        <v>13498</v>
      </c>
      <c r="B572" s="174" t="s">
        <v>13499</v>
      </c>
      <c r="C572" s="175" t="s">
        <v>13500</v>
      </c>
      <c r="D572" s="176">
        <v>732.36</v>
      </c>
      <c r="E572" s="176"/>
      <c r="F572" s="176">
        <v>732.36</v>
      </c>
      <c r="G572" s="169">
        <f t="shared" si="8"/>
        <v>9</v>
      </c>
    </row>
    <row r="573" spans="1:7" x14ac:dyDescent="0.2">
      <c r="A573" s="173" t="s">
        <v>13501</v>
      </c>
      <c r="B573" s="174" t="s">
        <v>13502</v>
      </c>
      <c r="C573" s="175" t="s">
        <v>12389</v>
      </c>
      <c r="D573" s="176">
        <v>446.29</v>
      </c>
      <c r="E573" s="176"/>
      <c r="F573" s="176">
        <v>446.29</v>
      </c>
      <c r="G573" s="169">
        <f t="shared" si="8"/>
        <v>9</v>
      </c>
    </row>
    <row r="574" spans="1:7" ht="25.5" x14ac:dyDescent="0.2">
      <c r="A574" s="173" t="s">
        <v>13503</v>
      </c>
      <c r="B574" s="174" t="s">
        <v>13504</v>
      </c>
      <c r="C574" s="175" t="s">
        <v>13505</v>
      </c>
      <c r="D574" s="176">
        <v>2.7</v>
      </c>
      <c r="E574" s="176">
        <v>3.53</v>
      </c>
      <c r="F574" s="176">
        <v>6.23</v>
      </c>
      <c r="G574" s="169">
        <f t="shared" si="8"/>
        <v>9</v>
      </c>
    </row>
    <row r="575" spans="1:7" x14ac:dyDescent="0.2">
      <c r="A575" s="173" t="s">
        <v>13506</v>
      </c>
      <c r="B575" s="174" t="s">
        <v>13507</v>
      </c>
      <c r="C575" s="175"/>
      <c r="D575" s="176"/>
      <c r="E575" s="176"/>
      <c r="F575" s="176"/>
      <c r="G575" s="169">
        <f t="shared" si="8"/>
        <v>5</v>
      </c>
    </row>
    <row r="576" spans="1:7" x14ac:dyDescent="0.2">
      <c r="A576" s="173" t="s">
        <v>13508</v>
      </c>
      <c r="B576" s="174" t="s">
        <v>13509</v>
      </c>
      <c r="C576" s="175" t="s">
        <v>12522</v>
      </c>
      <c r="D576" s="176">
        <v>167.63</v>
      </c>
      <c r="E576" s="176">
        <v>117.36</v>
      </c>
      <c r="F576" s="176">
        <v>284.99</v>
      </c>
      <c r="G576" s="169">
        <f t="shared" si="8"/>
        <v>9</v>
      </c>
    </row>
    <row r="577" spans="1:7" x14ac:dyDescent="0.2">
      <c r="A577" s="173" t="s">
        <v>13510</v>
      </c>
      <c r="B577" s="174" t="s">
        <v>13511</v>
      </c>
      <c r="C577" s="175" t="s">
        <v>12522</v>
      </c>
      <c r="D577" s="176">
        <v>294.62</v>
      </c>
      <c r="E577" s="176">
        <v>227.04</v>
      </c>
      <c r="F577" s="176">
        <v>521.66</v>
      </c>
      <c r="G577" s="169">
        <f t="shared" si="8"/>
        <v>9</v>
      </c>
    </row>
    <row r="578" spans="1:7" ht="38.25" x14ac:dyDescent="0.2">
      <c r="A578" s="173" t="s">
        <v>13512</v>
      </c>
      <c r="B578" s="174" t="s">
        <v>13513</v>
      </c>
      <c r="C578" s="175" t="s">
        <v>12522</v>
      </c>
      <c r="D578" s="176">
        <v>755.24</v>
      </c>
      <c r="E578" s="176">
        <v>105.57</v>
      </c>
      <c r="F578" s="176">
        <v>860.81</v>
      </c>
      <c r="G578" s="169">
        <f t="shared" si="8"/>
        <v>9</v>
      </c>
    </row>
    <row r="579" spans="1:7" ht="38.25" x14ac:dyDescent="0.2">
      <c r="A579" s="173" t="s">
        <v>13514</v>
      </c>
      <c r="B579" s="174" t="s">
        <v>13515</v>
      </c>
      <c r="C579" s="175" t="s">
        <v>12522</v>
      </c>
      <c r="D579" s="176">
        <v>624</v>
      </c>
      <c r="E579" s="176">
        <v>129.66</v>
      </c>
      <c r="F579" s="176">
        <v>753.66</v>
      </c>
      <c r="G579" s="169">
        <f t="shared" si="8"/>
        <v>9</v>
      </c>
    </row>
    <row r="580" spans="1:7" x14ac:dyDescent="0.2">
      <c r="A580" s="173" t="s">
        <v>13516</v>
      </c>
      <c r="B580" s="174" t="s">
        <v>13517</v>
      </c>
      <c r="C580" s="175"/>
      <c r="D580" s="176"/>
      <c r="E580" s="176"/>
      <c r="F580" s="176"/>
      <c r="G580" s="169">
        <f t="shared" si="8"/>
        <v>2</v>
      </c>
    </row>
    <row r="581" spans="1:7" x14ac:dyDescent="0.2">
      <c r="A581" s="173" t="s">
        <v>13518</v>
      </c>
      <c r="B581" s="174" t="s">
        <v>13519</v>
      </c>
      <c r="C581" s="175"/>
      <c r="D581" s="176"/>
      <c r="E581" s="176"/>
      <c r="F581" s="176"/>
      <c r="G581" s="169">
        <f t="shared" si="8"/>
        <v>5</v>
      </c>
    </row>
    <row r="582" spans="1:7" x14ac:dyDescent="0.2">
      <c r="A582" s="173" t="s">
        <v>13520</v>
      </c>
      <c r="B582" s="174" t="s">
        <v>13521</v>
      </c>
      <c r="C582" s="175" t="s">
        <v>12441</v>
      </c>
      <c r="D582" s="176">
        <v>40.82</v>
      </c>
      <c r="E582" s="176">
        <v>50.85</v>
      </c>
      <c r="F582" s="176">
        <v>91.67</v>
      </c>
      <c r="G582" s="169">
        <f t="shared" si="8"/>
        <v>9</v>
      </c>
    </row>
    <row r="583" spans="1:7" x14ac:dyDescent="0.2">
      <c r="A583" s="173" t="s">
        <v>13522</v>
      </c>
      <c r="B583" s="174" t="s">
        <v>13523</v>
      </c>
      <c r="C583" s="175" t="s">
        <v>12441</v>
      </c>
      <c r="D583" s="176">
        <v>173.47</v>
      </c>
      <c r="E583" s="176">
        <v>58.68</v>
      </c>
      <c r="F583" s="176">
        <v>232.15</v>
      </c>
      <c r="G583" s="169">
        <f t="shared" si="8"/>
        <v>9</v>
      </c>
    </row>
    <row r="584" spans="1:7" x14ac:dyDescent="0.2">
      <c r="A584" s="173" t="s">
        <v>13524</v>
      </c>
      <c r="B584" s="174" t="s">
        <v>13525</v>
      </c>
      <c r="C584" s="175" t="s">
        <v>12441</v>
      </c>
      <c r="D584" s="176">
        <v>66.7</v>
      </c>
      <c r="E584" s="176">
        <v>46.95</v>
      </c>
      <c r="F584" s="176">
        <v>113.65</v>
      </c>
      <c r="G584" s="169">
        <f t="shared" si="8"/>
        <v>9</v>
      </c>
    </row>
    <row r="585" spans="1:7" ht="25.5" x14ac:dyDescent="0.2">
      <c r="A585" s="173" t="s">
        <v>13526</v>
      </c>
      <c r="B585" s="174" t="s">
        <v>13527</v>
      </c>
      <c r="C585" s="175" t="s">
        <v>12441</v>
      </c>
      <c r="D585" s="176"/>
      <c r="E585" s="176">
        <v>6.02</v>
      </c>
      <c r="F585" s="176">
        <v>6.02</v>
      </c>
      <c r="G585" s="169">
        <f t="shared" si="8"/>
        <v>9</v>
      </c>
    </row>
    <row r="586" spans="1:7" ht="25.5" x14ac:dyDescent="0.2">
      <c r="A586" s="173" t="s">
        <v>13528</v>
      </c>
      <c r="B586" s="174" t="s">
        <v>13529</v>
      </c>
      <c r="C586" s="175" t="s">
        <v>12441</v>
      </c>
      <c r="D586" s="176"/>
      <c r="E586" s="176">
        <v>7.17</v>
      </c>
      <c r="F586" s="176">
        <v>7.17</v>
      </c>
      <c r="G586" s="169">
        <f t="shared" si="8"/>
        <v>9</v>
      </c>
    </row>
    <row r="587" spans="1:7" x14ac:dyDescent="0.2">
      <c r="A587" s="173" t="s">
        <v>13530</v>
      </c>
      <c r="B587" s="174" t="s">
        <v>13531</v>
      </c>
      <c r="C587" s="175"/>
      <c r="D587" s="176"/>
      <c r="E587" s="176"/>
      <c r="F587" s="176"/>
      <c r="G587" s="169">
        <f t="shared" ref="G587:G650" si="9">LEN(A587)</f>
        <v>5</v>
      </c>
    </row>
    <row r="588" spans="1:7" x14ac:dyDescent="0.2">
      <c r="A588" s="173" t="s">
        <v>13532</v>
      </c>
      <c r="B588" s="174" t="s">
        <v>13533</v>
      </c>
      <c r="C588" s="175" t="s">
        <v>12441</v>
      </c>
      <c r="D588" s="176">
        <v>123.74</v>
      </c>
      <c r="E588" s="176">
        <v>54.77</v>
      </c>
      <c r="F588" s="176">
        <v>178.51</v>
      </c>
      <c r="G588" s="169">
        <f t="shared" si="9"/>
        <v>9</v>
      </c>
    </row>
    <row r="589" spans="1:7" x14ac:dyDescent="0.2">
      <c r="A589" s="173" t="s">
        <v>13534</v>
      </c>
      <c r="B589" s="174" t="s">
        <v>13535</v>
      </c>
      <c r="C589" s="175" t="s">
        <v>12441</v>
      </c>
      <c r="D589" s="176">
        <v>129.08000000000001</v>
      </c>
      <c r="E589" s="176">
        <v>54.77</v>
      </c>
      <c r="F589" s="176">
        <v>183.85</v>
      </c>
      <c r="G589" s="169">
        <f t="shared" si="9"/>
        <v>9</v>
      </c>
    </row>
    <row r="590" spans="1:7" x14ac:dyDescent="0.2">
      <c r="A590" s="173" t="s">
        <v>13536</v>
      </c>
      <c r="B590" s="174" t="s">
        <v>13537</v>
      </c>
      <c r="C590" s="175" t="s">
        <v>12441</v>
      </c>
      <c r="D590" s="176">
        <v>122.52</v>
      </c>
      <c r="E590" s="176">
        <v>97.8</v>
      </c>
      <c r="F590" s="176">
        <v>220.32</v>
      </c>
      <c r="G590" s="169">
        <f t="shared" si="9"/>
        <v>9</v>
      </c>
    </row>
    <row r="591" spans="1:7" ht="25.5" x14ac:dyDescent="0.2">
      <c r="A591" s="173" t="s">
        <v>13538</v>
      </c>
      <c r="B591" s="174" t="s">
        <v>13539</v>
      </c>
      <c r="C591" s="175" t="s">
        <v>12441</v>
      </c>
      <c r="D591" s="176">
        <v>86.46</v>
      </c>
      <c r="E591" s="176">
        <v>52.81</v>
      </c>
      <c r="F591" s="176">
        <v>139.27000000000001</v>
      </c>
      <c r="G591" s="169">
        <f t="shared" si="9"/>
        <v>9</v>
      </c>
    </row>
    <row r="592" spans="1:7" x14ac:dyDescent="0.2">
      <c r="A592" s="173" t="s">
        <v>13540</v>
      </c>
      <c r="B592" s="174" t="s">
        <v>13541</v>
      </c>
      <c r="C592" s="175" t="s">
        <v>12441</v>
      </c>
      <c r="D592" s="176">
        <v>41.47</v>
      </c>
      <c r="E592" s="176">
        <v>43.03</v>
      </c>
      <c r="F592" s="176">
        <v>84.5</v>
      </c>
      <c r="G592" s="169">
        <f t="shared" si="9"/>
        <v>9</v>
      </c>
    </row>
    <row r="593" spans="1:7" x14ac:dyDescent="0.2">
      <c r="A593" s="173" t="s">
        <v>13542</v>
      </c>
      <c r="B593" s="174" t="s">
        <v>13543</v>
      </c>
      <c r="C593" s="175" t="s">
        <v>12441</v>
      </c>
      <c r="D593" s="176">
        <v>86.11</v>
      </c>
      <c r="E593" s="176">
        <v>85.61</v>
      </c>
      <c r="F593" s="176">
        <v>171.72</v>
      </c>
      <c r="G593" s="169">
        <f t="shared" si="9"/>
        <v>9</v>
      </c>
    </row>
    <row r="594" spans="1:7" ht="25.5" x14ac:dyDescent="0.2">
      <c r="A594" s="173" t="s">
        <v>13544</v>
      </c>
      <c r="B594" s="174" t="s">
        <v>13545</v>
      </c>
      <c r="C594" s="175" t="s">
        <v>12441</v>
      </c>
      <c r="D594" s="176">
        <v>99.2</v>
      </c>
      <c r="E594" s="176">
        <v>33.67</v>
      </c>
      <c r="F594" s="176">
        <v>132.87</v>
      </c>
      <c r="G594" s="169">
        <f t="shared" si="9"/>
        <v>9</v>
      </c>
    </row>
    <row r="595" spans="1:7" ht="25.5" x14ac:dyDescent="0.2">
      <c r="A595" s="173" t="s">
        <v>13546</v>
      </c>
      <c r="B595" s="174" t="s">
        <v>13547</v>
      </c>
      <c r="C595" s="175" t="s">
        <v>12441</v>
      </c>
      <c r="D595" s="176">
        <v>99.2</v>
      </c>
      <c r="E595" s="176">
        <v>60.06</v>
      </c>
      <c r="F595" s="176">
        <v>159.26</v>
      </c>
      <c r="G595" s="169">
        <f t="shared" si="9"/>
        <v>9</v>
      </c>
    </row>
    <row r="596" spans="1:7" ht="25.5" x14ac:dyDescent="0.2">
      <c r="A596" s="173" t="s">
        <v>13548</v>
      </c>
      <c r="B596" s="174" t="s">
        <v>13549</v>
      </c>
      <c r="C596" s="175" t="s">
        <v>12441</v>
      </c>
      <c r="D596" s="176">
        <v>65.56</v>
      </c>
      <c r="E596" s="176">
        <v>103.09</v>
      </c>
      <c r="F596" s="176">
        <v>168.65</v>
      </c>
      <c r="G596" s="169">
        <f t="shared" si="9"/>
        <v>9</v>
      </c>
    </row>
    <row r="597" spans="1:7" x14ac:dyDescent="0.2">
      <c r="A597" s="173" t="s">
        <v>13550</v>
      </c>
      <c r="B597" s="174" t="s">
        <v>13551</v>
      </c>
      <c r="C597" s="175"/>
      <c r="D597" s="176"/>
      <c r="E597" s="176"/>
      <c r="F597" s="176"/>
      <c r="G597" s="169">
        <f t="shared" si="9"/>
        <v>5</v>
      </c>
    </row>
    <row r="598" spans="1:7" x14ac:dyDescent="0.2">
      <c r="A598" s="173" t="s">
        <v>13552</v>
      </c>
      <c r="B598" s="174" t="s">
        <v>13553</v>
      </c>
      <c r="C598" s="175" t="s">
        <v>12497</v>
      </c>
      <c r="D598" s="176">
        <v>94.03</v>
      </c>
      <c r="E598" s="176">
        <v>9.2899999999999991</v>
      </c>
      <c r="F598" s="176">
        <v>103.32</v>
      </c>
      <c r="G598" s="169">
        <f t="shared" si="9"/>
        <v>9</v>
      </c>
    </row>
    <row r="599" spans="1:7" x14ac:dyDescent="0.2">
      <c r="A599" s="173" t="s">
        <v>13554</v>
      </c>
      <c r="B599" s="174" t="s">
        <v>13555</v>
      </c>
      <c r="C599" s="175" t="s">
        <v>12497</v>
      </c>
      <c r="D599" s="176">
        <v>148.97</v>
      </c>
      <c r="E599" s="176">
        <v>9.2899999999999991</v>
      </c>
      <c r="F599" s="176">
        <v>158.26</v>
      </c>
      <c r="G599" s="169">
        <f t="shared" si="9"/>
        <v>9</v>
      </c>
    </row>
    <row r="600" spans="1:7" x14ac:dyDescent="0.2">
      <c r="A600" s="173" t="s">
        <v>13556</v>
      </c>
      <c r="B600" s="174" t="s">
        <v>13557</v>
      </c>
      <c r="C600" s="175" t="s">
        <v>12497</v>
      </c>
      <c r="D600" s="176">
        <v>179.42</v>
      </c>
      <c r="E600" s="176">
        <v>9.2899999999999991</v>
      </c>
      <c r="F600" s="176">
        <v>188.71</v>
      </c>
      <c r="G600" s="169">
        <f t="shared" si="9"/>
        <v>9</v>
      </c>
    </row>
    <row r="601" spans="1:7" x14ac:dyDescent="0.2">
      <c r="A601" s="173" t="s">
        <v>13558</v>
      </c>
      <c r="B601" s="174" t="s">
        <v>13559</v>
      </c>
      <c r="C601" s="175" t="s">
        <v>12497</v>
      </c>
      <c r="D601" s="176">
        <v>210.09</v>
      </c>
      <c r="E601" s="176">
        <v>9.2899999999999991</v>
      </c>
      <c r="F601" s="176">
        <v>219.38</v>
      </c>
      <c r="G601" s="169">
        <f t="shared" si="9"/>
        <v>9</v>
      </c>
    </row>
    <row r="602" spans="1:7" x14ac:dyDescent="0.2">
      <c r="A602" s="173" t="s">
        <v>13560</v>
      </c>
      <c r="B602" s="174" t="s">
        <v>13561</v>
      </c>
      <c r="C602" s="175" t="s">
        <v>12497</v>
      </c>
      <c r="D602" s="176">
        <v>233.4</v>
      </c>
      <c r="E602" s="176">
        <v>9.2899999999999991</v>
      </c>
      <c r="F602" s="176">
        <v>242.69</v>
      </c>
      <c r="G602" s="169">
        <f t="shared" si="9"/>
        <v>9</v>
      </c>
    </row>
    <row r="603" spans="1:7" x14ac:dyDescent="0.2">
      <c r="A603" s="173" t="s">
        <v>20242</v>
      </c>
      <c r="B603" s="174" t="s">
        <v>20243</v>
      </c>
      <c r="C603" s="175" t="s">
        <v>12497</v>
      </c>
      <c r="D603" s="176">
        <v>209.1</v>
      </c>
      <c r="E603" s="176">
        <v>9.2899999999999991</v>
      </c>
      <c r="F603" s="176">
        <v>218.39</v>
      </c>
      <c r="G603" s="169">
        <f t="shared" si="9"/>
        <v>9</v>
      </c>
    </row>
    <row r="604" spans="1:7" x14ac:dyDescent="0.2">
      <c r="A604" s="173" t="s">
        <v>13562</v>
      </c>
      <c r="B604" s="174" t="s">
        <v>13563</v>
      </c>
      <c r="C604" s="175"/>
      <c r="D604" s="176"/>
      <c r="E604" s="176"/>
      <c r="F604" s="176"/>
      <c r="G604" s="169">
        <f t="shared" si="9"/>
        <v>5</v>
      </c>
    </row>
    <row r="605" spans="1:7" ht="25.5" x14ac:dyDescent="0.2">
      <c r="A605" s="173" t="s">
        <v>13564</v>
      </c>
      <c r="B605" s="174" t="s">
        <v>13565</v>
      </c>
      <c r="C605" s="175" t="s">
        <v>12522</v>
      </c>
      <c r="D605" s="176">
        <v>399.1</v>
      </c>
      <c r="E605" s="176">
        <v>68.47</v>
      </c>
      <c r="F605" s="176">
        <v>467.57</v>
      </c>
      <c r="G605" s="169">
        <f t="shared" si="9"/>
        <v>9</v>
      </c>
    </row>
    <row r="606" spans="1:7" x14ac:dyDescent="0.2">
      <c r="A606" s="173" t="s">
        <v>13566</v>
      </c>
      <c r="B606" s="174" t="s">
        <v>13567</v>
      </c>
      <c r="C606" s="175"/>
      <c r="D606" s="176"/>
      <c r="E606" s="176"/>
      <c r="F606" s="176"/>
      <c r="G606" s="169">
        <f t="shared" si="9"/>
        <v>2</v>
      </c>
    </row>
    <row r="607" spans="1:7" x14ac:dyDescent="0.2">
      <c r="A607" s="173" t="s">
        <v>13568</v>
      </c>
      <c r="B607" s="174" t="s">
        <v>13569</v>
      </c>
      <c r="C607" s="175"/>
      <c r="D607" s="176"/>
      <c r="E607" s="176"/>
      <c r="F607" s="176"/>
      <c r="G607" s="169">
        <f t="shared" si="9"/>
        <v>5</v>
      </c>
    </row>
    <row r="608" spans="1:7" x14ac:dyDescent="0.2">
      <c r="A608" s="173" t="s">
        <v>13570</v>
      </c>
      <c r="B608" s="174" t="s">
        <v>13571</v>
      </c>
      <c r="C608" s="175" t="s">
        <v>12943</v>
      </c>
      <c r="D608" s="176">
        <v>10.18</v>
      </c>
      <c r="E608" s="176">
        <v>2.27</v>
      </c>
      <c r="F608" s="176">
        <v>12.45</v>
      </c>
      <c r="G608" s="169">
        <f t="shared" si="9"/>
        <v>9</v>
      </c>
    </row>
    <row r="609" spans="1:7" x14ac:dyDescent="0.2">
      <c r="A609" s="173" t="s">
        <v>13572</v>
      </c>
      <c r="B609" s="174" t="s">
        <v>13573</v>
      </c>
      <c r="C609" s="175" t="s">
        <v>12943</v>
      </c>
      <c r="D609" s="176">
        <v>8.57</v>
      </c>
      <c r="E609" s="176">
        <v>2.27</v>
      </c>
      <c r="F609" s="176">
        <v>10.84</v>
      </c>
      <c r="G609" s="169">
        <f t="shared" si="9"/>
        <v>9</v>
      </c>
    </row>
    <row r="610" spans="1:7" x14ac:dyDescent="0.2">
      <c r="A610" s="173" t="s">
        <v>13574</v>
      </c>
      <c r="B610" s="174" t="s">
        <v>13575</v>
      </c>
      <c r="C610" s="175" t="s">
        <v>12943</v>
      </c>
      <c r="D610" s="176">
        <v>8.94</v>
      </c>
      <c r="E610" s="176">
        <v>2.27</v>
      </c>
      <c r="F610" s="176">
        <v>11.21</v>
      </c>
      <c r="G610" s="169">
        <f t="shared" si="9"/>
        <v>9</v>
      </c>
    </row>
    <row r="611" spans="1:7" x14ac:dyDescent="0.2">
      <c r="A611" s="173" t="s">
        <v>13576</v>
      </c>
      <c r="B611" s="174" t="s">
        <v>13577</v>
      </c>
      <c r="C611" s="175"/>
      <c r="D611" s="176"/>
      <c r="E611" s="176"/>
      <c r="F611" s="176"/>
      <c r="G611" s="169">
        <f t="shared" si="9"/>
        <v>5</v>
      </c>
    </row>
    <row r="612" spans="1:7" x14ac:dyDescent="0.2">
      <c r="A612" s="173" t="s">
        <v>13578</v>
      </c>
      <c r="B612" s="174" t="s">
        <v>13579</v>
      </c>
      <c r="C612" s="175" t="s">
        <v>12943</v>
      </c>
      <c r="D612" s="176">
        <v>10.210000000000001</v>
      </c>
      <c r="E612" s="176">
        <v>1.1399999999999999</v>
      </c>
      <c r="F612" s="176">
        <v>11.35</v>
      </c>
      <c r="G612" s="169">
        <f t="shared" si="9"/>
        <v>9</v>
      </c>
    </row>
    <row r="613" spans="1:7" x14ac:dyDescent="0.2">
      <c r="A613" s="173" t="s">
        <v>20460</v>
      </c>
      <c r="B613" s="174" t="s">
        <v>20461</v>
      </c>
      <c r="C613" s="175"/>
      <c r="D613" s="176"/>
      <c r="E613" s="176"/>
      <c r="F613" s="176"/>
      <c r="G613" s="169">
        <f t="shared" si="9"/>
        <v>5</v>
      </c>
    </row>
    <row r="614" spans="1:7" ht="25.5" x14ac:dyDescent="0.2">
      <c r="A614" s="173" t="s">
        <v>20462</v>
      </c>
      <c r="B614" s="174" t="s">
        <v>20463</v>
      </c>
      <c r="C614" s="175" t="s">
        <v>12943</v>
      </c>
      <c r="D614" s="176">
        <v>47.02</v>
      </c>
      <c r="E614" s="176">
        <v>11.4</v>
      </c>
      <c r="F614" s="176">
        <v>58.42</v>
      </c>
      <c r="G614" s="169">
        <f t="shared" si="9"/>
        <v>9</v>
      </c>
    </row>
    <row r="615" spans="1:7" x14ac:dyDescent="0.2">
      <c r="A615" s="173" t="s">
        <v>13580</v>
      </c>
      <c r="B615" s="174" t="s">
        <v>13581</v>
      </c>
      <c r="C615" s="175"/>
      <c r="D615" s="176"/>
      <c r="E615" s="176"/>
      <c r="F615" s="176"/>
      <c r="G615" s="169">
        <f t="shared" si="9"/>
        <v>2</v>
      </c>
    </row>
    <row r="616" spans="1:7" x14ac:dyDescent="0.2">
      <c r="A616" s="173" t="s">
        <v>13582</v>
      </c>
      <c r="B616" s="174" t="s">
        <v>13583</v>
      </c>
      <c r="C616" s="175"/>
      <c r="D616" s="176"/>
      <c r="E616" s="176"/>
      <c r="F616" s="176"/>
      <c r="G616" s="169">
        <f t="shared" si="9"/>
        <v>5</v>
      </c>
    </row>
    <row r="617" spans="1:7" x14ac:dyDescent="0.2">
      <c r="A617" s="173" t="s">
        <v>13584</v>
      </c>
      <c r="B617" s="174" t="s">
        <v>13585</v>
      </c>
      <c r="C617" s="175" t="s">
        <v>12522</v>
      </c>
      <c r="D617" s="176">
        <v>452.66</v>
      </c>
      <c r="E617" s="176"/>
      <c r="F617" s="176">
        <v>452.66</v>
      </c>
      <c r="G617" s="169">
        <f t="shared" si="9"/>
        <v>9</v>
      </c>
    </row>
    <row r="618" spans="1:7" x14ac:dyDescent="0.2">
      <c r="A618" s="173" t="s">
        <v>12368</v>
      </c>
      <c r="B618" s="174" t="s">
        <v>13586</v>
      </c>
      <c r="C618" s="175" t="s">
        <v>12522</v>
      </c>
      <c r="D618" s="176">
        <v>474.27</v>
      </c>
      <c r="E618" s="176"/>
      <c r="F618" s="176">
        <v>474.27</v>
      </c>
      <c r="G618" s="169">
        <f t="shared" si="9"/>
        <v>9</v>
      </c>
    </row>
    <row r="619" spans="1:7" x14ac:dyDescent="0.2">
      <c r="A619" s="173" t="s">
        <v>12367</v>
      </c>
      <c r="B619" s="174" t="s">
        <v>13587</v>
      </c>
      <c r="C619" s="175" t="s">
        <v>12522</v>
      </c>
      <c r="D619" s="176">
        <v>496.91</v>
      </c>
      <c r="E619" s="176"/>
      <c r="F619" s="176">
        <v>496.91</v>
      </c>
      <c r="G619" s="169">
        <f t="shared" si="9"/>
        <v>9</v>
      </c>
    </row>
    <row r="620" spans="1:7" x14ac:dyDescent="0.2">
      <c r="A620" s="173" t="s">
        <v>13588</v>
      </c>
      <c r="B620" s="174" t="s">
        <v>13589</v>
      </c>
      <c r="C620" s="175" t="s">
        <v>12522</v>
      </c>
      <c r="D620" s="176">
        <v>520.64</v>
      </c>
      <c r="E620" s="176"/>
      <c r="F620" s="176">
        <v>520.64</v>
      </c>
      <c r="G620" s="169">
        <f t="shared" si="9"/>
        <v>9</v>
      </c>
    </row>
    <row r="621" spans="1:7" x14ac:dyDescent="0.2">
      <c r="A621" s="173" t="s">
        <v>13590</v>
      </c>
      <c r="B621" s="174" t="s">
        <v>13591</v>
      </c>
      <c r="C621" s="175" t="s">
        <v>12522</v>
      </c>
      <c r="D621" s="176">
        <v>545.5</v>
      </c>
      <c r="E621" s="176"/>
      <c r="F621" s="176">
        <v>545.5</v>
      </c>
      <c r="G621" s="169">
        <f t="shared" si="9"/>
        <v>9</v>
      </c>
    </row>
    <row r="622" spans="1:7" x14ac:dyDescent="0.2">
      <c r="A622" s="173" t="s">
        <v>13592</v>
      </c>
      <c r="B622" s="174" t="s">
        <v>13593</v>
      </c>
      <c r="C622" s="175" t="s">
        <v>12522</v>
      </c>
      <c r="D622" s="176">
        <v>513.24</v>
      </c>
      <c r="E622" s="176"/>
      <c r="F622" s="176">
        <v>513.24</v>
      </c>
      <c r="G622" s="169">
        <f t="shared" si="9"/>
        <v>9</v>
      </c>
    </row>
    <row r="623" spans="1:7" x14ac:dyDescent="0.2">
      <c r="A623" s="173" t="s">
        <v>13594</v>
      </c>
      <c r="B623" s="174" t="s">
        <v>13595</v>
      </c>
      <c r="C623" s="175" t="s">
        <v>12522</v>
      </c>
      <c r="D623" s="176">
        <v>534.14</v>
      </c>
      <c r="E623" s="176"/>
      <c r="F623" s="176">
        <v>534.14</v>
      </c>
      <c r="G623" s="169">
        <f t="shared" si="9"/>
        <v>9</v>
      </c>
    </row>
    <row r="624" spans="1:7" x14ac:dyDescent="0.2">
      <c r="A624" s="173" t="s">
        <v>13596</v>
      </c>
      <c r="B624" s="174" t="s">
        <v>13597</v>
      </c>
      <c r="C624" s="175" t="s">
        <v>12522</v>
      </c>
      <c r="D624" s="176">
        <v>556.72</v>
      </c>
      <c r="E624" s="176"/>
      <c r="F624" s="176">
        <v>556.72</v>
      </c>
      <c r="G624" s="169">
        <f t="shared" si="9"/>
        <v>9</v>
      </c>
    </row>
    <row r="625" spans="1:7" x14ac:dyDescent="0.2">
      <c r="A625" s="173" t="s">
        <v>13598</v>
      </c>
      <c r="B625" s="174" t="s">
        <v>13599</v>
      </c>
      <c r="C625" s="175" t="s">
        <v>12522</v>
      </c>
      <c r="D625" s="176">
        <v>580.36</v>
      </c>
      <c r="E625" s="176"/>
      <c r="F625" s="176">
        <v>580.36</v>
      </c>
      <c r="G625" s="169">
        <f t="shared" si="9"/>
        <v>9</v>
      </c>
    </row>
    <row r="626" spans="1:7" x14ac:dyDescent="0.2">
      <c r="A626" s="173" t="s">
        <v>13600</v>
      </c>
      <c r="B626" s="174" t="s">
        <v>13601</v>
      </c>
      <c r="C626" s="175" t="s">
        <v>12522</v>
      </c>
      <c r="D626" s="176">
        <v>605.94000000000005</v>
      </c>
      <c r="E626" s="176"/>
      <c r="F626" s="176">
        <v>605.94000000000005</v>
      </c>
      <c r="G626" s="169">
        <f t="shared" si="9"/>
        <v>9</v>
      </c>
    </row>
    <row r="627" spans="1:7" ht="25.5" x14ac:dyDescent="0.2">
      <c r="A627" s="173" t="s">
        <v>13602</v>
      </c>
      <c r="B627" s="174" t="s">
        <v>13603</v>
      </c>
      <c r="C627" s="175" t="s">
        <v>12522</v>
      </c>
      <c r="D627" s="176">
        <v>575.39</v>
      </c>
      <c r="E627" s="176"/>
      <c r="F627" s="176">
        <v>575.39</v>
      </c>
      <c r="G627" s="169">
        <f t="shared" si="9"/>
        <v>9</v>
      </c>
    </row>
    <row r="628" spans="1:7" x14ac:dyDescent="0.2">
      <c r="A628" s="173" t="s">
        <v>20464</v>
      </c>
      <c r="B628" s="174" t="s">
        <v>20465</v>
      </c>
      <c r="C628" s="175" t="s">
        <v>12522</v>
      </c>
      <c r="D628" s="176">
        <v>490.95</v>
      </c>
      <c r="E628" s="176"/>
      <c r="F628" s="176">
        <v>490.95</v>
      </c>
      <c r="G628" s="169">
        <f t="shared" si="9"/>
        <v>9</v>
      </c>
    </row>
    <row r="629" spans="1:7" x14ac:dyDescent="0.2">
      <c r="A629" s="173" t="s">
        <v>13604</v>
      </c>
      <c r="B629" s="174" t="s">
        <v>13605</v>
      </c>
      <c r="C629" s="175" t="s">
        <v>12522</v>
      </c>
      <c r="D629" s="176">
        <v>569.91999999999996</v>
      </c>
      <c r="E629" s="176"/>
      <c r="F629" s="176">
        <v>569.91999999999996</v>
      </c>
      <c r="G629" s="169">
        <f t="shared" si="9"/>
        <v>9</v>
      </c>
    </row>
    <row r="630" spans="1:7" x14ac:dyDescent="0.2">
      <c r="A630" s="173" t="s">
        <v>13606</v>
      </c>
      <c r="B630" s="174" t="s">
        <v>13607</v>
      </c>
      <c r="C630" s="175"/>
      <c r="D630" s="176"/>
      <c r="E630" s="176"/>
      <c r="F630" s="176"/>
      <c r="G630" s="169">
        <f t="shared" si="9"/>
        <v>5</v>
      </c>
    </row>
    <row r="631" spans="1:7" x14ac:dyDescent="0.2">
      <c r="A631" s="173" t="s">
        <v>13608</v>
      </c>
      <c r="B631" s="174" t="s">
        <v>13609</v>
      </c>
      <c r="C631" s="175" t="s">
        <v>12522</v>
      </c>
      <c r="D631" s="176">
        <v>496.65</v>
      </c>
      <c r="E631" s="176"/>
      <c r="F631" s="176">
        <v>496.65</v>
      </c>
      <c r="G631" s="169">
        <f t="shared" si="9"/>
        <v>9</v>
      </c>
    </row>
    <row r="632" spans="1:7" x14ac:dyDescent="0.2">
      <c r="A632" s="173" t="s">
        <v>13610</v>
      </c>
      <c r="B632" s="174" t="s">
        <v>13611</v>
      </c>
      <c r="C632" s="175" t="s">
        <v>12522</v>
      </c>
      <c r="D632" s="176">
        <v>519.75</v>
      </c>
      <c r="E632" s="176"/>
      <c r="F632" s="176">
        <v>519.75</v>
      </c>
      <c r="G632" s="169">
        <f t="shared" si="9"/>
        <v>9</v>
      </c>
    </row>
    <row r="633" spans="1:7" x14ac:dyDescent="0.2">
      <c r="A633" s="173" t="s">
        <v>13612</v>
      </c>
      <c r="B633" s="174" t="s">
        <v>13613</v>
      </c>
      <c r="C633" s="175" t="s">
        <v>12522</v>
      </c>
      <c r="D633" s="176">
        <v>525.89</v>
      </c>
      <c r="E633" s="176"/>
      <c r="F633" s="176">
        <v>525.89</v>
      </c>
      <c r="G633" s="169">
        <f t="shared" si="9"/>
        <v>9</v>
      </c>
    </row>
    <row r="634" spans="1:7" ht="25.5" x14ac:dyDescent="0.2">
      <c r="A634" s="173" t="s">
        <v>13614</v>
      </c>
      <c r="B634" s="174" t="s">
        <v>13615</v>
      </c>
      <c r="C634" s="175"/>
      <c r="D634" s="176"/>
      <c r="E634" s="176"/>
      <c r="F634" s="176"/>
      <c r="G634" s="169">
        <f t="shared" si="9"/>
        <v>5</v>
      </c>
    </row>
    <row r="635" spans="1:7" x14ac:dyDescent="0.2">
      <c r="A635" s="173" t="s">
        <v>13616</v>
      </c>
      <c r="B635" s="174" t="s">
        <v>13617</v>
      </c>
      <c r="C635" s="175" t="s">
        <v>12522</v>
      </c>
      <c r="D635" s="176">
        <v>377.03</v>
      </c>
      <c r="E635" s="176">
        <v>105.84</v>
      </c>
      <c r="F635" s="176">
        <v>482.87</v>
      </c>
      <c r="G635" s="169">
        <f t="shared" si="9"/>
        <v>9</v>
      </c>
    </row>
    <row r="636" spans="1:7" ht="25.5" x14ac:dyDescent="0.2">
      <c r="A636" s="173" t="s">
        <v>13618</v>
      </c>
      <c r="B636" s="174" t="s">
        <v>13619</v>
      </c>
      <c r="C636" s="175"/>
      <c r="D636" s="176"/>
      <c r="E636" s="176"/>
      <c r="F636" s="176"/>
      <c r="G636" s="169">
        <f t="shared" si="9"/>
        <v>5</v>
      </c>
    </row>
    <row r="637" spans="1:7" ht="25.5" x14ac:dyDescent="0.2">
      <c r="A637" s="173" t="s">
        <v>13620</v>
      </c>
      <c r="B637" s="174" t="s">
        <v>13621</v>
      </c>
      <c r="C637" s="175" t="s">
        <v>12522</v>
      </c>
      <c r="D637" s="176">
        <v>311.27999999999997</v>
      </c>
      <c r="E637" s="176">
        <v>44.1</v>
      </c>
      <c r="F637" s="176">
        <v>355.38</v>
      </c>
      <c r="G637" s="169">
        <f t="shared" si="9"/>
        <v>9</v>
      </c>
    </row>
    <row r="638" spans="1:7" ht="25.5" x14ac:dyDescent="0.2">
      <c r="A638" s="173" t="s">
        <v>13622</v>
      </c>
      <c r="B638" s="174" t="s">
        <v>13623</v>
      </c>
      <c r="C638" s="175" t="s">
        <v>12522</v>
      </c>
      <c r="D638" s="176">
        <v>340.28</v>
      </c>
      <c r="E638" s="176">
        <v>44.1</v>
      </c>
      <c r="F638" s="176">
        <v>384.38</v>
      </c>
      <c r="G638" s="169">
        <f t="shared" si="9"/>
        <v>9</v>
      </c>
    </row>
    <row r="639" spans="1:7" ht="25.5" x14ac:dyDescent="0.2">
      <c r="A639" s="173" t="s">
        <v>13624</v>
      </c>
      <c r="B639" s="174" t="s">
        <v>13625</v>
      </c>
      <c r="C639" s="175" t="s">
        <v>12522</v>
      </c>
      <c r="D639" s="176">
        <v>401.93</v>
      </c>
      <c r="E639" s="176">
        <v>44.1</v>
      </c>
      <c r="F639" s="176">
        <v>446.03</v>
      </c>
      <c r="G639" s="169">
        <f t="shared" si="9"/>
        <v>9</v>
      </c>
    </row>
    <row r="640" spans="1:7" x14ac:dyDescent="0.2">
      <c r="A640" s="173" t="s">
        <v>13626</v>
      </c>
      <c r="B640" s="174" t="s">
        <v>13627</v>
      </c>
      <c r="C640" s="175"/>
      <c r="D640" s="176"/>
      <c r="E640" s="176"/>
      <c r="F640" s="176"/>
      <c r="G640" s="169">
        <f t="shared" si="9"/>
        <v>5</v>
      </c>
    </row>
    <row r="641" spans="1:7" x14ac:dyDescent="0.2">
      <c r="A641" s="173" t="s">
        <v>13628</v>
      </c>
      <c r="B641" s="174" t="s">
        <v>13629</v>
      </c>
      <c r="C641" s="175" t="s">
        <v>12522</v>
      </c>
      <c r="D641" s="176">
        <v>72.510000000000005</v>
      </c>
      <c r="E641" s="176">
        <v>44.1</v>
      </c>
      <c r="F641" s="176">
        <v>116.61</v>
      </c>
      <c r="G641" s="169">
        <f t="shared" si="9"/>
        <v>9</v>
      </c>
    </row>
    <row r="642" spans="1:7" x14ac:dyDescent="0.2">
      <c r="A642" s="173" t="s">
        <v>13630</v>
      </c>
      <c r="B642" s="174" t="s">
        <v>13631</v>
      </c>
      <c r="C642" s="175" t="s">
        <v>12522</v>
      </c>
      <c r="D642" s="176">
        <v>3854.61</v>
      </c>
      <c r="E642" s="176">
        <v>49.47</v>
      </c>
      <c r="F642" s="176">
        <v>3904.08</v>
      </c>
      <c r="G642" s="169">
        <f t="shared" si="9"/>
        <v>9</v>
      </c>
    </row>
    <row r="643" spans="1:7" x14ac:dyDescent="0.2">
      <c r="A643" s="173" t="s">
        <v>13632</v>
      </c>
      <c r="B643" s="174" t="s">
        <v>13633</v>
      </c>
      <c r="C643" s="175" t="s">
        <v>12522</v>
      </c>
      <c r="D643" s="176">
        <v>347.91</v>
      </c>
      <c r="E643" s="176">
        <v>49.47</v>
      </c>
      <c r="F643" s="176">
        <v>397.38</v>
      </c>
      <c r="G643" s="169">
        <f t="shared" si="9"/>
        <v>9</v>
      </c>
    </row>
    <row r="644" spans="1:7" ht="25.5" x14ac:dyDescent="0.2">
      <c r="A644" s="173" t="s">
        <v>13634</v>
      </c>
      <c r="B644" s="174" t="s">
        <v>13635</v>
      </c>
      <c r="C644" s="175" t="s">
        <v>12522</v>
      </c>
      <c r="D644" s="176">
        <v>361.57</v>
      </c>
      <c r="E644" s="176">
        <v>325.2</v>
      </c>
      <c r="F644" s="176">
        <v>686.77</v>
      </c>
      <c r="G644" s="169">
        <f t="shared" si="9"/>
        <v>9</v>
      </c>
    </row>
    <row r="645" spans="1:7" x14ac:dyDescent="0.2">
      <c r="A645" s="173" t="s">
        <v>13636</v>
      </c>
      <c r="B645" s="174" t="s">
        <v>13637</v>
      </c>
      <c r="C645" s="175" t="s">
        <v>12522</v>
      </c>
      <c r="D645" s="176">
        <v>2289.7600000000002</v>
      </c>
      <c r="E645" s="176">
        <v>595.20000000000005</v>
      </c>
      <c r="F645" s="176">
        <v>2884.96</v>
      </c>
      <c r="G645" s="169">
        <f t="shared" si="9"/>
        <v>9</v>
      </c>
    </row>
    <row r="646" spans="1:7" x14ac:dyDescent="0.2">
      <c r="A646" s="173" t="s">
        <v>13638</v>
      </c>
      <c r="B646" s="174" t="s">
        <v>13639</v>
      </c>
      <c r="C646" s="175"/>
      <c r="D646" s="176"/>
      <c r="E646" s="176"/>
      <c r="F646" s="176"/>
      <c r="G646" s="169">
        <f t="shared" si="9"/>
        <v>5</v>
      </c>
    </row>
    <row r="647" spans="1:7" ht="25.5" x14ac:dyDescent="0.2">
      <c r="A647" s="173" t="s">
        <v>13640</v>
      </c>
      <c r="B647" s="174" t="s">
        <v>13641</v>
      </c>
      <c r="C647" s="175" t="s">
        <v>12522</v>
      </c>
      <c r="D647" s="176">
        <v>483.04</v>
      </c>
      <c r="E647" s="176">
        <v>44.1</v>
      </c>
      <c r="F647" s="176">
        <v>527.14</v>
      </c>
      <c r="G647" s="169">
        <f t="shared" si="9"/>
        <v>9</v>
      </c>
    </row>
    <row r="648" spans="1:7" x14ac:dyDescent="0.2">
      <c r="A648" s="173" t="s">
        <v>13642</v>
      </c>
      <c r="B648" s="174" t="s">
        <v>13643</v>
      </c>
      <c r="C648" s="175"/>
      <c r="D648" s="176"/>
      <c r="E648" s="176"/>
      <c r="F648" s="176"/>
      <c r="G648" s="169">
        <f t="shared" si="9"/>
        <v>5</v>
      </c>
    </row>
    <row r="649" spans="1:7" ht="25.5" x14ac:dyDescent="0.2">
      <c r="A649" s="173" t="s">
        <v>12366</v>
      </c>
      <c r="B649" s="174" t="s">
        <v>136</v>
      </c>
      <c r="C649" s="175" t="s">
        <v>12522</v>
      </c>
      <c r="D649" s="176"/>
      <c r="E649" s="176">
        <v>74.400000000000006</v>
      </c>
      <c r="F649" s="176">
        <v>74.400000000000006</v>
      </c>
      <c r="G649" s="169">
        <f t="shared" si="9"/>
        <v>9</v>
      </c>
    </row>
    <row r="650" spans="1:7" x14ac:dyDescent="0.2">
      <c r="A650" s="173" t="s">
        <v>13644</v>
      </c>
      <c r="B650" s="174" t="s">
        <v>13645</v>
      </c>
      <c r="C650" s="175" t="s">
        <v>12522</v>
      </c>
      <c r="D650" s="176"/>
      <c r="E650" s="176">
        <v>148.80000000000001</v>
      </c>
      <c r="F650" s="176">
        <v>148.80000000000001</v>
      </c>
      <c r="G650" s="169">
        <f t="shared" si="9"/>
        <v>9</v>
      </c>
    </row>
    <row r="651" spans="1:7" x14ac:dyDescent="0.2">
      <c r="A651" s="173" t="s">
        <v>13646</v>
      </c>
      <c r="B651" s="174" t="s">
        <v>13647</v>
      </c>
      <c r="C651" s="175" t="s">
        <v>12522</v>
      </c>
      <c r="D651" s="176"/>
      <c r="E651" s="176">
        <v>102.78</v>
      </c>
      <c r="F651" s="176">
        <v>102.78</v>
      </c>
      <c r="G651" s="169">
        <f t="shared" ref="G651:G714" si="10">LEN(A651)</f>
        <v>9</v>
      </c>
    </row>
    <row r="652" spans="1:7" ht="25.5" x14ac:dyDescent="0.2">
      <c r="A652" s="173" t="s">
        <v>13648</v>
      </c>
      <c r="B652" s="174" t="s">
        <v>13649</v>
      </c>
      <c r="C652" s="175" t="s">
        <v>12522</v>
      </c>
      <c r="D652" s="176">
        <v>59.47</v>
      </c>
      <c r="E652" s="176">
        <v>56.76</v>
      </c>
      <c r="F652" s="176">
        <v>116.23</v>
      </c>
      <c r="G652" s="169">
        <f t="shared" si="10"/>
        <v>9</v>
      </c>
    </row>
    <row r="653" spans="1:7" x14ac:dyDescent="0.2">
      <c r="A653" s="173" t="s">
        <v>13650</v>
      </c>
      <c r="B653" s="174" t="s">
        <v>13651</v>
      </c>
      <c r="C653" s="175" t="s">
        <v>12441</v>
      </c>
      <c r="D653" s="176">
        <v>15.98</v>
      </c>
      <c r="E653" s="176"/>
      <c r="F653" s="176">
        <v>15.98</v>
      </c>
      <c r="G653" s="169">
        <f t="shared" si="10"/>
        <v>9</v>
      </c>
    </row>
    <row r="654" spans="1:7" x14ac:dyDescent="0.2">
      <c r="A654" s="173" t="s">
        <v>13652</v>
      </c>
      <c r="B654" s="174" t="s">
        <v>13653</v>
      </c>
      <c r="C654" s="175"/>
      <c r="D654" s="176"/>
      <c r="E654" s="176"/>
      <c r="F654" s="176"/>
      <c r="G654" s="169">
        <f t="shared" si="10"/>
        <v>5</v>
      </c>
    </row>
    <row r="655" spans="1:7" x14ac:dyDescent="0.2">
      <c r="A655" s="173" t="s">
        <v>13654</v>
      </c>
      <c r="B655" s="174" t="s">
        <v>13655</v>
      </c>
      <c r="C655" s="175" t="s">
        <v>12522</v>
      </c>
      <c r="D655" s="176">
        <v>178.69</v>
      </c>
      <c r="E655" s="176">
        <v>61.74</v>
      </c>
      <c r="F655" s="176">
        <v>240.43</v>
      </c>
      <c r="G655" s="169">
        <f t="shared" si="10"/>
        <v>9</v>
      </c>
    </row>
    <row r="656" spans="1:7" x14ac:dyDescent="0.2">
      <c r="A656" s="173" t="s">
        <v>13656</v>
      </c>
      <c r="B656" s="174" t="s">
        <v>13657</v>
      </c>
      <c r="C656" s="175" t="s">
        <v>12522</v>
      </c>
      <c r="D656" s="176">
        <v>163.25</v>
      </c>
      <c r="E656" s="176">
        <v>26.46</v>
      </c>
      <c r="F656" s="176">
        <v>189.71</v>
      </c>
      <c r="G656" s="169">
        <f t="shared" si="10"/>
        <v>9</v>
      </c>
    </row>
    <row r="657" spans="1:7" x14ac:dyDescent="0.2">
      <c r="A657" s="173" t="s">
        <v>12365</v>
      </c>
      <c r="B657" s="174" t="s">
        <v>20466</v>
      </c>
      <c r="C657" s="175" t="s">
        <v>12441</v>
      </c>
      <c r="D657" s="176">
        <v>3.9</v>
      </c>
      <c r="E657" s="176">
        <v>0.53</v>
      </c>
      <c r="F657" s="176">
        <v>4.43</v>
      </c>
      <c r="G657" s="169">
        <f t="shared" si="10"/>
        <v>9</v>
      </c>
    </row>
    <row r="658" spans="1:7" ht="25.5" x14ac:dyDescent="0.2">
      <c r="A658" s="173" t="s">
        <v>13658</v>
      </c>
      <c r="B658" s="174" t="s">
        <v>13659</v>
      </c>
      <c r="C658" s="175" t="s">
        <v>12522</v>
      </c>
      <c r="D658" s="176">
        <v>934.58</v>
      </c>
      <c r="E658" s="176">
        <v>81.3</v>
      </c>
      <c r="F658" s="176">
        <v>1015.88</v>
      </c>
      <c r="G658" s="169">
        <f t="shared" si="10"/>
        <v>9</v>
      </c>
    </row>
    <row r="659" spans="1:7" x14ac:dyDescent="0.2">
      <c r="A659" s="173" t="s">
        <v>13660</v>
      </c>
      <c r="B659" s="174" t="s">
        <v>13661</v>
      </c>
      <c r="C659" s="175" t="s">
        <v>12522</v>
      </c>
      <c r="D659" s="176">
        <v>333.38</v>
      </c>
      <c r="E659" s="176">
        <v>35.28</v>
      </c>
      <c r="F659" s="176">
        <v>368.66</v>
      </c>
      <c r="G659" s="169">
        <f t="shared" si="10"/>
        <v>9</v>
      </c>
    </row>
    <row r="660" spans="1:7" ht="25.5" x14ac:dyDescent="0.2">
      <c r="A660" s="173" t="s">
        <v>13662</v>
      </c>
      <c r="B660" s="174" t="s">
        <v>13663</v>
      </c>
      <c r="C660" s="175" t="s">
        <v>12522</v>
      </c>
      <c r="D660" s="176"/>
      <c r="E660" s="176">
        <v>35.28</v>
      </c>
      <c r="F660" s="176">
        <v>35.28</v>
      </c>
      <c r="G660" s="169">
        <f t="shared" si="10"/>
        <v>9</v>
      </c>
    </row>
    <row r="661" spans="1:7" x14ac:dyDescent="0.2">
      <c r="A661" s="173" t="s">
        <v>12</v>
      </c>
      <c r="B661" s="174" t="s">
        <v>13664</v>
      </c>
      <c r="C661" s="175" t="s">
        <v>12522</v>
      </c>
      <c r="D661" s="176">
        <v>213.9</v>
      </c>
      <c r="E661" s="176">
        <v>17.64</v>
      </c>
      <c r="F661" s="176">
        <v>231.54</v>
      </c>
      <c r="G661" s="169">
        <f t="shared" si="10"/>
        <v>9</v>
      </c>
    </row>
    <row r="662" spans="1:7" x14ac:dyDescent="0.2">
      <c r="A662" s="173" t="s">
        <v>13665</v>
      </c>
      <c r="B662" s="174" t="s">
        <v>13666</v>
      </c>
      <c r="C662" s="175" t="s">
        <v>12522</v>
      </c>
      <c r="D662" s="176">
        <v>179.96</v>
      </c>
      <c r="E662" s="176">
        <v>52.92</v>
      </c>
      <c r="F662" s="176">
        <v>232.88</v>
      </c>
      <c r="G662" s="169">
        <f t="shared" si="10"/>
        <v>9</v>
      </c>
    </row>
    <row r="663" spans="1:7" x14ac:dyDescent="0.2">
      <c r="A663" s="173" t="s">
        <v>13667</v>
      </c>
      <c r="B663" s="174" t="s">
        <v>13668</v>
      </c>
      <c r="C663" s="175" t="s">
        <v>12522</v>
      </c>
      <c r="D663" s="176">
        <v>178.69</v>
      </c>
      <c r="E663" s="176">
        <v>83.22</v>
      </c>
      <c r="F663" s="176">
        <v>261.91000000000003</v>
      </c>
      <c r="G663" s="169">
        <f t="shared" si="10"/>
        <v>9</v>
      </c>
    </row>
    <row r="664" spans="1:7" x14ac:dyDescent="0.2">
      <c r="A664" s="173" t="s">
        <v>13669</v>
      </c>
      <c r="B664" s="174" t="s">
        <v>13670</v>
      </c>
      <c r="C664" s="175" t="s">
        <v>12522</v>
      </c>
      <c r="D664" s="176">
        <v>195.99</v>
      </c>
      <c r="E664" s="176">
        <v>0.18</v>
      </c>
      <c r="F664" s="176">
        <v>196.17</v>
      </c>
      <c r="G664" s="169">
        <f t="shared" si="10"/>
        <v>9</v>
      </c>
    </row>
    <row r="665" spans="1:7" x14ac:dyDescent="0.2">
      <c r="A665" s="173" t="s">
        <v>13671</v>
      </c>
      <c r="B665" s="174" t="s">
        <v>13672</v>
      </c>
      <c r="C665" s="175" t="s">
        <v>12522</v>
      </c>
      <c r="D665" s="176">
        <v>331.73</v>
      </c>
      <c r="E665" s="176">
        <v>14.11</v>
      </c>
      <c r="F665" s="176">
        <v>345.84</v>
      </c>
      <c r="G665" s="169">
        <f t="shared" si="10"/>
        <v>9</v>
      </c>
    </row>
    <row r="666" spans="1:7" x14ac:dyDescent="0.2">
      <c r="A666" s="173" t="s">
        <v>13673</v>
      </c>
      <c r="B666" s="174" t="s">
        <v>13674</v>
      </c>
      <c r="C666" s="175" t="s">
        <v>12522</v>
      </c>
      <c r="D666" s="176">
        <v>1383.33</v>
      </c>
      <c r="E666" s="176">
        <v>14.11</v>
      </c>
      <c r="F666" s="176">
        <v>1397.44</v>
      </c>
      <c r="G666" s="169">
        <f t="shared" si="10"/>
        <v>9</v>
      </c>
    </row>
    <row r="667" spans="1:7" x14ac:dyDescent="0.2">
      <c r="A667" s="173" t="s">
        <v>13675</v>
      </c>
      <c r="B667" s="174" t="s">
        <v>13676</v>
      </c>
      <c r="C667" s="175"/>
      <c r="D667" s="176"/>
      <c r="E667" s="176"/>
      <c r="F667" s="176"/>
      <c r="G667" s="169">
        <f t="shared" si="10"/>
        <v>5</v>
      </c>
    </row>
    <row r="668" spans="1:7" x14ac:dyDescent="0.2">
      <c r="A668" s="173" t="s">
        <v>13677</v>
      </c>
      <c r="B668" s="174" t="s">
        <v>20467</v>
      </c>
      <c r="C668" s="175" t="s">
        <v>12441</v>
      </c>
      <c r="D668" s="176">
        <v>2.92</v>
      </c>
      <c r="E668" s="176">
        <v>4.41</v>
      </c>
      <c r="F668" s="176">
        <v>7.33</v>
      </c>
      <c r="G668" s="169">
        <f t="shared" si="10"/>
        <v>9</v>
      </c>
    </row>
    <row r="669" spans="1:7" ht="25.5" x14ac:dyDescent="0.2">
      <c r="A669" s="173" t="s">
        <v>13678</v>
      </c>
      <c r="B669" s="174" t="s">
        <v>13679</v>
      </c>
      <c r="C669" s="175" t="s">
        <v>12497</v>
      </c>
      <c r="D669" s="176">
        <v>19.7</v>
      </c>
      <c r="E669" s="176"/>
      <c r="F669" s="176">
        <v>19.7</v>
      </c>
      <c r="G669" s="169">
        <f t="shared" si="10"/>
        <v>9</v>
      </c>
    </row>
    <row r="670" spans="1:7" x14ac:dyDescent="0.2">
      <c r="A670" s="173" t="s">
        <v>13680</v>
      </c>
      <c r="B670" s="174" t="s">
        <v>13681</v>
      </c>
      <c r="C670" s="175" t="s">
        <v>12441</v>
      </c>
      <c r="D670" s="176">
        <v>3.87</v>
      </c>
      <c r="E670" s="176">
        <v>4.41</v>
      </c>
      <c r="F670" s="176">
        <v>8.2799999999999994</v>
      </c>
      <c r="G670" s="169">
        <f t="shared" si="10"/>
        <v>9</v>
      </c>
    </row>
    <row r="671" spans="1:7" ht="25.5" x14ac:dyDescent="0.2">
      <c r="A671" s="173" t="s">
        <v>13682</v>
      </c>
      <c r="B671" s="174" t="s">
        <v>13683</v>
      </c>
      <c r="C671" s="175" t="s">
        <v>12522</v>
      </c>
      <c r="D671" s="176">
        <v>9358.0499999999993</v>
      </c>
      <c r="E671" s="176">
        <v>1532.64</v>
      </c>
      <c r="F671" s="176">
        <v>10890.69</v>
      </c>
      <c r="G671" s="169">
        <f t="shared" si="10"/>
        <v>9</v>
      </c>
    </row>
    <row r="672" spans="1:7" ht="25.5" x14ac:dyDescent="0.2">
      <c r="A672" s="173" t="s">
        <v>13684</v>
      </c>
      <c r="B672" s="174" t="s">
        <v>13685</v>
      </c>
      <c r="C672" s="175" t="s">
        <v>12497</v>
      </c>
      <c r="D672" s="176">
        <v>201.57</v>
      </c>
      <c r="E672" s="176">
        <v>117.36</v>
      </c>
      <c r="F672" s="176">
        <v>318.93</v>
      </c>
      <c r="G672" s="169">
        <f t="shared" si="10"/>
        <v>9</v>
      </c>
    </row>
    <row r="673" spans="1:7" x14ac:dyDescent="0.2">
      <c r="A673" s="173" t="s">
        <v>13686</v>
      </c>
      <c r="B673" s="174" t="s">
        <v>13687</v>
      </c>
      <c r="C673" s="175"/>
      <c r="D673" s="176"/>
      <c r="E673" s="176"/>
      <c r="F673" s="176"/>
      <c r="G673" s="169">
        <f t="shared" si="10"/>
        <v>2</v>
      </c>
    </row>
    <row r="674" spans="1:7" x14ac:dyDescent="0.2">
      <c r="A674" s="173" t="s">
        <v>13688</v>
      </c>
      <c r="B674" s="174" t="s">
        <v>13689</v>
      </c>
      <c r="C674" s="175"/>
      <c r="D674" s="176"/>
      <c r="E674" s="176"/>
      <c r="F674" s="176"/>
      <c r="G674" s="169">
        <f t="shared" si="10"/>
        <v>5</v>
      </c>
    </row>
    <row r="675" spans="1:7" x14ac:dyDescent="0.2">
      <c r="A675" s="173" t="s">
        <v>13690</v>
      </c>
      <c r="B675" s="174" t="s">
        <v>13691</v>
      </c>
      <c r="C675" s="175" t="s">
        <v>12497</v>
      </c>
      <c r="D675" s="176">
        <v>18.34</v>
      </c>
      <c r="E675" s="176">
        <v>41.17</v>
      </c>
      <c r="F675" s="176">
        <v>59.51</v>
      </c>
      <c r="G675" s="169">
        <f t="shared" si="10"/>
        <v>9</v>
      </c>
    </row>
    <row r="676" spans="1:7" x14ac:dyDescent="0.2">
      <c r="A676" s="173" t="s">
        <v>13692</v>
      </c>
      <c r="B676" s="174" t="s">
        <v>13693</v>
      </c>
      <c r="C676" s="175" t="s">
        <v>12497</v>
      </c>
      <c r="D676" s="176">
        <v>28.57</v>
      </c>
      <c r="E676" s="176">
        <v>42.82</v>
      </c>
      <c r="F676" s="176">
        <v>71.39</v>
      </c>
      <c r="G676" s="169">
        <f t="shared" si="10"/>
        <v>9</v>
      </c>
    </row>
    <row r="677" spans="1:7" x14ac:dyDescent="0.2">
      <c r="A677" s="173" t="s">
        <v>13694</v>
      </c>
      <c r="B677" s="174" t="s">
        <v>13695</v>
      </c>
      <c r="C677" s="175" t="s">
        <v>12497</v>
      </c>
      <c r="D677" s="176">
        <v>41.28</v>
      </c>
      <c r="E677" s="176">
        <v>68.150000000000006</v>
      </c>
      <c r="F677" s="176">
        <v>109.43</v>
      </c>
      <c r="G677" s="169">
        <f t="shared" si="10"/>
        <v>9</v>
      </c>
    </row>
    <row r="678" spans="1:7" x14ac:dyDescent="0.2">
      <c r="A678" s="173" t="s">
        <v>13696</v>
      </c>
      <c r="B678" s="174" t="s">
        <v>13697</v>
      </c>
      <c r="C678" s="175"/>
      <c r="D678" s="176"/>
      <c r="E678" s="176"/>
      <c r="F678" s="176"/>
      <c r="G678" s="169">
        <f t="shared" si="10"/>
        <v>5</v>
      </c>
    </row>
    <row r="679" spans="1:7" ht="25.5" x14ac:dyDescent="0.2">
      <c r="A679" s="173" t="s">
        <v>20468</v>
      </c>
      <c r="B679" s="174" t="s">
        <v>13698</v>
      </c>
      <c r="C679" s="175" t="s">
        <v>12438</v>
      </c>
      <c r="D679" s="176">
        <v>26339.84</v>
      </c>
      <c r="E679" s="176"/>
      <c r="F679" s="176">
        <v>26339.84</v>
      </c>
      <c r="G679" s="169">
        <f t="shared" si="10"/>
        <v>9</v>
      </c>
    </row>
    <row r="680" spans="1:7" x14ac:dyDescent="0.2">
      <c r="A680" s="173" t="s">
        <v>20469</v>
      </c>
      <c r="B680" s="174" t="s">
        <v>20470</v>
      </c>
      <c r="C680" s="175" t="s">
        <v>12497</v>
      </c>
      <c r="D680" s="176">
        <v>176.57</v>
      </c>
      <c r="E680" s="176">
        <v>1.76</v>
      </c>
      <c r="F680" s="176">
        <v>178.33</v>
      </c>
      <c r="G680" s="169">
        <f t="shared" si="10"/>
        <v>9</v>
      </c>
    </row>
    <row r="681" spans="1:7" x14ac:dyDescent="0.2">
      <c r="A681" s="173" t="s">
        <v>20471</v>
      </c>
      <c r="B681" s="174" t="s">
        <v>20472</v>
      </c>
      <c r="C681" s="175" t="s">
        <v>12497</v>
      </c>
      <c r="D681" s="176">
        <v>189.11</v>
      </c>
      <c r="E681" s="176">
        <v>1.76</v>
      </c>
      <c r="F681" s="176">
        <v>190.87</v>
      </c>
      <c r="G681" s="169">
        <f t="shared" si="10"/>
        <v>9</v>
      </c>
    </row>
    <row r="682" spans="1:7" x14ac:dyDescent="0.2">
      <c r="A682" s="173" t="s">
        <v>20473</v>
      </c>
      <c r="B682" s="174" t="s">
        <v>20474</v>
      </c>
      <c r="C682" s="175" t="s">
        <v>12497</v>
      </c>
      <c r="D682" s="176">
        <v>201.79</v>
      </c>
      <c r="E682" s="176">
        <v>1.76</v>
      </c>
      <c r="F682" s="176">
        <v>203.55</v>
      </c>
      <c r="G682" s="169">
        <f t="shared" si="10"/>
        <v>9</v>
      </c>
    </row>
    <row r="683" spans="1:7" x14ac:dyDescent="0.2">
      <c r="A683" s="173" t="s">
        <v>20475</v>
      </c>
      <c r="B683" s="174" t="s">
        <v>20476</v>
      </c>
      <c r="C683" s="175" t="s">
        <v>12497</v>
      </c>
      <c r="D683" s="176">
        <v>222.16</v>
      </c>
      <c r="E683" s="176">
        <v>1.76</v>
      </c>
      <c r="F683" s="176">
        <v>223.92</v>
      </c>
      <c r="G683" s="169">
        <f t="shared" si="10"/>
        <v>9</v>
      </c>
    </row>
    <row r="684" spans="1:7" x14ac:dyDescent="0.2">
      <c r="A684" s="173" t="s">
        <v>20477</v>
      </c>
      <c r="B684" s="174" t="s">
        <v>20478</v>
      </c>
      <c r="C684" s="175" t="s">
        <v>12497</v>
      </c>
      <c r="D684" s="176">
        <v>303.75</v>
      </c>
      <c r="E684" s="176">
        <v>1.76</v>
      </c>
      <c r="F684" s="176">
        <v>305.51</v>
      </c>
      <c r="G684" s="169">
        <f t="shared" si="10"/>
        <v>9</v>
      </c>
    </row>
    <row r="685" spans="1:7" x14ac:dyDescent="0.2">
      <c r="A685" s="173" t="s">
        <v>13699</v>
      </c>
      <c r="B685" s="174" t="s">
        <v>13700</v>
      </c>
      <c r="C685" s="175"/>
      <c r="D685" s="176"/>
      <c r="E685" s="176"/>
      <c r="F685" s="176"/>
      <c r="G685" s="169">
        <f t="shared" si="10"/>
        <v>5</v>
      </c>
    </row>
    <row r="686" spans="1:7" ht="25.5" x14ac:dyDescent="0.2">
      <c r="A686" s="173" t="s">
        <v>13701</v>
      </c>
      <c r="B686" s="174" t="s">
        <v>13702</v>
      </c>
      <c r="C686" s="175" t="s">
        <v>12438</v>
      </c>
      <c r="D686" s="176">
        <v>2253.6</v>
      </c>
      <c r="E686" s="176"/>
      <c r="F686" s="176">
        <v>2253.6</v>
      </c>
      <c r="G686" s="169">
        <f t="shared" si="10"/>
        <v>9</v>
      </c>
    </row>
    <row r="687" spans="1:7" x14ac:dyDescent="0.2">
      <c r="A687" s="173" t="s">
        <v>13703</v>
      </c>
      <c r="B687" s="174" t="s">
        <v>13704</v>
      </c>
      <c r="C687" s="175" t="s">
        <v>12497</v>
      </c>
      <c r="D687" s="176">
        <v>39.35</v>
      </c>
      <c r="E687" s="176">
        <v>13.05</v>
      </c>
      <c r="F687" s="176">
        <v>52.4</v>
      </c>
      <c r="G687" s="169">
        <f t="shared" si="10"/>
        <v>9</v>
      </c>
    </row>
    <row r="688" spans="1:7" x14ac:dyDescent="0.2">
      <c r="A688" s="173" t="s">
        <v>13705</v>
      </c>
      <c r="B688" s="174" t="s">
        <v>13706</v>
      </c>
      <c r="C688" s="175" t="s">
        <v>12497</v>
      </c>
      <c r="D688" s="176">
        <v>53.27</v>
      </c>
      <c r="E688" s="176">
        <v>18.850000000000001</v>
      </c>
      <c r="F688" s="176">
        <v>72.12</v>
      </c>
      <c r="G688" s="169">
        <f t="shared" si="10"/>
        <v>9</v>
      </c>
    </row>
    <row r="689" spans="1:7" x14ac:dyDescent="0.2">
      <c r="A689" s="173" t="s">
        <v>13707</v>
      </c>
      <c r="B689" s="174" t="s">
        <v>13708</v>
      </c>
      <c r="C689" s="175" t="s">
        <v>12497</v>
      </c>
      <c r="D689" s="176">
        <v>71</v>
      </c>
      <c r="E689" s="176">
        <v>25.81</v>
      </c>
      <c r="F689" s="176">
        <v>96.81</v>
      </c>
      <c r="G689" s="169">
        <f t="shared" si="10"/>
        <v>9</v>
      </c>
    </row>
    <row r="690" spans="1:7" x14ac:dyDescent="0.2">
      <c r="A690" s="173" t="s">
        <v>13709</v>
      </c>
      <c r="B690" s="174" t="s">
        <v>13710</v>
      </c>
      <c r="C690" s="175" t="s">
        <v>12497</v>
      </c>
      <c r="D690" s="176">
        <v>91.62</v>
      </c>
      <c r="E690" s="176">
        <v>34.159999999999997</v>
      </c>
      <c r="F690" s="176">
        <v>125.78</v>
      </c>
      <c r="G690" s="169">
        <f t="shared" si="10"/>
        <v>9</v>
      </c>
    </row>
    <row r="691" spans="1:7" x14ac:dyDescent="0.2">
      <c r="A691" s="173" t="s">
        <v>13711</v>
      </c>
      <c r="B691" s="174" t="s">
        <v>13712</v>
      </c>
      <c r="C691" s="175"/>
      <c r="D691" s="176"/>
      <c r="E691" s="176"/>
      <c r="F691" s="176"/>
      <c r="G691" s="169">
        <f t="shared" si="10"/>
        <v>5</v>
      </c>
    </row>
    <row r="692" spans="1:7" ht="25.5" x14ac:dyDescent="0.2">
      <c r="A692" s="173" t="s">
        <v>13713</v>
      </c>
      <c r="B692" s="174" t="s">
        <v>13714</v>
      </c>
      <c r="C692" s="175" t="s">
        <v>12438</v>
      </c>
      <c r="D692" s="176">
        <v>2501.04</v>
      </c>
      <c r="E692" s="176"/>
      <c r="F692" s="176">
        <v>2501.04</v>
      </c>
      <c r="G692" s="169">
        <f t="shared" si="10"/>
        <v>9</v>
      </c>
    </row>
    <row r="693" spans="1:7" x14ac:dyDescent="0.2">
      <c r="A693" s="173" t="s">
        <v>13715</v>
      </c>
      <c r="B693" s="174" t="s">
        <v>13716</v>
      </c>
      <c r="C693" s="175" t="s">
        <v>12497</v>
      </c>
      <c r="D693" s="176">
        <v>64.69</v>
      </c>
      <c r="E693" s="176">
        <v>10.97</v>
      </c>
      <c r="F693" s="176">
        <v>75.66</v>
      </c>
      <c r="G693" s="169">
        <f t="shared" si="10"/>
        <v>9</v>
      </c>
    </row>
    <row r="694" spans="1:7" x14ac:dyDescent="0.2">
      <c r="A694" s="173" t="s">
        <v>13717</v>
      </c>
      <c r="B694" s="174" t="s">
        <v>13718</v>
      </c>
      <c r="C694" s="175" t="s">
        <v>12497</v>
      </c>
      <c r="D694" s="176">
        <v>81.37</v>
      </c>
      <c r="E694" s="176">
        <v>15.84</v>
      </c>
      <c r="F694" s="176">
        <v>97.21</v>
      </c>
      <c r="G694" s="169">
        <f t="shared" si="10"/>
        <v>9</v>
      </c>
    </row>
    <row r="695" spans="1:7" x14ac:dyDescent="0.2">
      <c r="A695" s="173" t="s">
        <v>13719</v>
      </c>
      <c r="B695" s="174" t="s">
        <v>13720</v>
      </c>
      <c r="C695" s="175" t="s">
        <v>12497</v>
      </c>
      <c r="D695" s="176">
        <v>104.65</v>
      </c>
      <c r="E695" s="176">
        <v>21.6</v>
      </c>
      <c r="F695" s="176">
        <v>126.25</v>
      </c>
      <c r="G695" s="169">
        <f t="shared" si="10"/>
        <v>9</v>
      </c>
    </row>
    <row r="696" spans="1:7" x14ac:dyDescent="0.2">
      <c r="A696" s="173" t="s">
        <v>13721</v>
      </c>
      <c r="B696" s="174" t="s">
        <v>13722</v>
      </c>
      <c r="C696" s="175" t="s">
        <v>12497</v>
      </c>
      <c r="D696" s="176">
        <v>163.05000000000001</v>
      </c>
      <c r="E696" s="176">
        <v>28.16</v>
      </c>
      <c r="F696" s="176">
        <v>191.21</v>
      </c>
      <c r="G696" s="169">
        <f t="shared" si="10"/>
        <v>9</v>
      </c>
    </row>
    <row r="697" spans="1:7" x14ac:dyDescent="0.2">
      <c r="A697" s="173" t="s">
        <v>13723</v>
      </c>
      <c r="B697" s="174" t="s">
        <v>13724</v>
      </c>
      <c r="C697" s="175"/>
      <c r="D697" s="176"/>
      <c r="E697" s="176"/>
      <c r="F697" s="176"/>
      <c r="G697" s="169">
        <f t="shared" si="10"/>
        <v>5</v>
      </c>
    </row>
    <row r="698" spans="1:7" ht="25.5" x14ac:dyDescent="0.2">
      <c r="A698" s="173" t="s">
        <v>13725</v>
      </c>
      <c r="B698" s="174" t="s">
        <v>13726</v>
      </c>
      <c r="C698" s="175" t="s">
        <v>12438</v>
      </c>
      <c r="D698" s="176">
        <v>21815.200000000001</v>
      </c>
      <c r="E698" s="176"/>
      <c r="F698" s="176">
        <v>21815.200000000001</v>
      </c>
      <c r="G698" s="169">
        <f t="shared" si="10"/>
        <v>9</v>
      </c>
    </row>
    <row r="699" spans="1:7" x14ac:dyDescent="0.2">
      <c r="A699" s="173" t="s">
        <v>13727</v>
      </c>
      <c r="B699" s="174" t="s">
        <v>13728</v>
      </c>
      <c r="C699" s="175" t="s">
        <v>12497</v>
      </c>
      <c r="D699" s="176">
        <v>194.71</v>
      </c>
      <c r="E699" s="176">
        <v>7.98</v>
      </c>
      <c r="F699" s="176">
        <v>202.69</v>
      </c>
      <c r="G699" s="169">
        <f t="shared" si="10"/>
        <v>9</v>
      </c>
    </row>
    <row r="700" spans="1:7" x14ac:dyDescent="0.2">
      <c r="A700" s="173" t="s">
        <v>13729</v>
      </c>
      <c r="B700" s="174" t="s">
        <v>13730</v>
      </c>
      <c r="C700" s="175" t="s">
        <v>12497</v>
      </c>
      <c r="D700" s="176">
        <v>236.8</v>
      </c>
      <c r="E700" s="176">
        <v>10.01</v>
      </c>
      <c r="F700" s="176">
        <v>246.81</v>
      </c>
      <c r="G700" s="169">
        <f t="shared" si="10"/>
        <v>9</v>
      </c>
    </row>
    <row r="701" spans="1:7" x14ac:dyDescent="0.2">
      <c r="A701" s="173" t="s">
        <v>13731</v>
      </c>
      <c r="B701" s="174" t="s">
        <v>13732</v>
      </c>
      <c r="C701" s="175" t="s">
        <v>12497</v>
      </c>
      <c r="D701" s="176">
        <v>267.41000000000003</v>
      </c>
      <c r="E701" s="176">
        <v>15.15</v>
      </c>
      <c r="F701" s="176">
        <v>282.56</v>
      </c>
      <c r="G701" s="169">
        <f t="shared" si="10"/>
        <v>9</v>
      </c>
    </row>
    <row r="702" spans="1:7" x14ac:dyDescent="0.2">
      <c r="A702" s="173" t="s">
        <v>13733</v>
      </c>
      <c r="B702" s="174" t="s">
        <v>13734</v>
      </c>
      <c r="C702" s="175" t="s">
        <v>12497</v>
      </c>
      <c r="D702" s="176">
        <v>301.91000000000003</v>
      </c>
      <c r="E702" s="176">
        <v>21.2</v>
      </c>
      <c r="F702" s="176">
        <v>323.11</v>
      </c>
      <c r="G702" s="169">
        <f t="shared" si="10"/>
        <v>9</v>
      </c>
    </row>
    <row r="703" spans="1:7" x14ac:dyDescent="0.2">
      <c r="A703" s="173" t="s">
        <v>13735</v>
      </c>
      <c r="B703" s="174" t="s">
        <v>13736</v>
      </c>
      <c r="C703" s="175" t="s">
        <v>12497</v>
      </c>
      <c r="D703" s="176">
        <v>370.75</v>
      </c>
      <c r="E703" s="176">
        <v>32.4</v>
      </c>
      <c r="F703" s="176">
        <v>403.15</v>
      </c>
      <c r="G703" s="169">
        <f t="shared" si="10"/>
        <v>9</v>
      </c>
    </row>
    <row r="704" spans="1:7" x14ac:dyDescent="0.2">
      <c r="A704" s="173" t="s">
        <v>13737</v>
      </c>
      <c r="B704" s="174" t="s">
        <v>13738</v>
      </c>
      <c r="C704" s="175" t="s">
        <v>12497</v>
      </c>
      <c r="D704" s="176">
        <v>428.04</v>
      </c>
      <c r="E704" s="176">
        <v>38</v>
      </c>
      <c r="F704" s="176">
        <v>466.04</v>
      </c>
      <c r="G704" s="169">
        <f t="shared" si="10"/>
        <v>9</v>
      </c>
    </row>
    <row r="705" spans="1:7" x14ac:dyDescent="0.2">
      <c r="A705" s="173" t="s">
        <v>13739</v>
      </c>
      <c r="B705" s="174" t="s">
        <v>13740</v>
      </c>
      <c r="C705" s="175" t="s">
        <v>12497</v>
      </c>
      <c r="D705" s="176">
        <v>513.54999999999995</v>
      </c>
      <c r="E705" s="176">
        <v>44.93</v>
      </c>
      <c r="F705" s="176">
        <v>558.48</v>
      </c>
      <c r="G705" s="169">
        <f t="shared" si="10"/>
        <v>9</v>
      </c>
    </row>
    <row r="706" spans="1:7" x14ac:dyDescent="0.2">
      <c r="A706" s="173" t="s">
        <v>13741</v>
      </c>
      <c r="B706" s="174" t="s">
        <v>13742</v>
      </c>
      <c r="C706" s="175" t="s">
        <v>12497</v>
      </c>
      <c r="D706" s="176">
        <v>602.41</v>
      </c>
      <c r="E706" s="176">
        <v>38</v>
      </c>
      <c r="F706" s="176">
        <v>640.41</v>
      </c>
      <c r="G706" s="169">
        <f t="shared" si="10"/>
        <v>9</v>
      </c>
    </row>
    <row r="707" spans="1:7" x14ac:dyDescent="0.2">
      <c r="A707" s="173" t="s">
        <v>13743</v>
      </c>
      <c r="B707" s="174" t="s">
        <v>13744</v>
      </c>
      <c r="C707" s="175" t="s">
        <v>12497</v>
      </c>
      <c r="D707" s="176">
        <v>301.77</v>
      </c>
      <c r="E707" s="176"/>
      <c r="F707" s="176">
        <v>301.77</v>
      </c>
      <c r="G707" s="169">
        <f t="shared" si="10"/>
        <v>9</v>
      </c>
    </row>
    <row r="708" spans="1:7" x14ac:dyDescent="0.2">
      <c r="A708" s="173" t="s">
        <v>13745</v>
      </c>
      <c r="B708" s="174" t="s">
        <v>13746</v>
      </c>
      <c r="C708" s="175" t="s">
        <v>12497</v>
      </c>
      <c r="D708" s="176">
        <v>493.61</v>
      </c>
      <c r="E708" s="176"/>
      <c r="F708" s="176">
        <v>493.61</v>
      </c>
      <c r="G708" s="169">
        <f t="shared" si="10"/>
        <v>9</v>
      </c>
    </row>
    <row r="709" spans="1:7" ht="25.5" x14ac:dyDescent="0.2">
      <c r="A709" s="173" t="s">
        <v>13747</v>
      </c>
      <c r="B709" s="174" t="s">
        <v>13748</v>
      </c>
      <c r="C709" s="175" t="s">
        <v>12438</v>
      </c>
      <c r="D709" s="176">
        <v>21815.200000000001</v>
      </c>
      <c r="E709" s="176"/>
      <c r="F709" s="176">
        <v>21815.200000000001</v>
      </c>
      <c r="G709" s="169">
        <f t="shared" si="10"/>
        <v>9</v>
      </c>
    </row>
    <row r="710" spans="1:7" x14ac:dyDescent="0.2">
      <c r="A710" s="173" t="s">
        <v>13749</v>
      </c>
      <c r="B710" s="174" t="s">
        <v>13750</v>
      </c>
      <c r="C710" s="175" t="s">
        <v>12497</v>
      </c>
      <c r="D710" s="176">
        <v>992.97</v>
      </c>
      <c r="E710" s="176"/>
      <c r="F710" s="176">
        <v>992.97</v>
      </c>
      <c r="G710" s="169">
        <f t="shared" si="10"/>
        <v>9</v>
      </c>
    </row>
    <row r="711" spans="1:7" x14ac:dyDescent="0.2">
      <c r="A711" s="173" t="s">
        <v>13751</v>
      </c>
      <c r="B711" s="174" t="s">
        <v>13752</v>
      </c>
      <c r="C711" s="175" t="s">
        <v>12497</v>
      </c>
      <c r="D711" s="176">
        <v>1265.54</v>
      </c>
      <c r="E711" s="176"/>
      <c r="F711" s="176">
        <v>1265.54</v>
      </c>
      <c r="G711" s="169">
        <f t="shared" si="10"/>
        <v>9</v>
      </c>
    </row>
    <row r="712" spans="1:7" x14ac:dyDescent="0.2">
      <c r="A712" s="173" t="s">
        <v>13753</v>
      </c>
      <c r="B712" s="174" t="s">
        <v>13754</v>
      </c>
      <c r="C712" s="175" t="s">
        <v>12497</v>
      </c>
      <c r="D712" s="176">
        <v>1332.36</v>
      </c>
      <c r="E712" s="176"/>
      <c r="F712" s="176">
        <v>1332.36</v>
      </c>
      <c r="G712" s="169">
        <f t="shared" si="10"/>
        <v>9</v>
      </c>
    </row>
    <row r="713" spans="1:7" ht="25.5" x14ac:dyDescent="0.2">
      <c r="A713" s="173" t="s">
        <v>13755</v>
      </c>
      <c r="B713" s="174" t="s">
        <v>13756</v>
      </c>
      <c r="C713" s="175" t="s">
        <v>12497</v>
      </c>
      <c r="D713" s="176">
        <v>624.59</v>
      </c>
      <c r="E713" s="176"/>
      <c r="F713" s="176">
        <v>624.59</v>
      </c>
      <c r="G713" s="169">
        <f t="shared" si="10"/>
        <v>9</v>
      </c>
    </row>
    <row r="714" spans="1:7" ht="25.5" x14ac:dyDescent="0.2">
      <c r="A714" s="173" t="s">
        <v>20244</v>
      </c>
      <c r="B714" s="174" t="s">
        <v>20245</v>
      </c>
      <c r="C714" s="175" t="s">
        <v>12497</v>
      </c>
      <c r="D714" s="176">
        <v>763.63</v>
      </c>
      <c r="E714" s="176"/>
      <c r="F714" s="176">
        <v>763.63</v>
      </c>
      <c r="G714" s="169">
        <f t="shared" si="10"/>
        <v>9</v>
      </c>
    </row>
    <row r="715" spans="1:7" ht="25.5" x14ac:dyDescent="0.2">
      <c r="A715" s="173" t="s">
        <v>13757</v>
      </c>
      <c r="B715" s="174" t="s">
        <v>13758</v>
      </c>
      <c r="C715" s="175" t="s">
        <v>12522</v>
      </c>
      <c r="D715" s="176">
        <v>530.67999999999995</v>
      </c>
      <c r="E715" s="176"/>
      <c r="F715" s="176">
        <v>530.67999999999995</v>
      </c>
      <c r="G715" s="169">
        <f t="shared" ref="G715:G778" si="11">LEN(A715)</f>
        <v>9</v>
      </c>
    </row>
    <row r="716" spans="1:7" x14ac:dyDescent="0.2">
      <c r="A716" s="173" t="s">
        <v>13759</v>
      </c>
      <c r="B716" s="174" t="s">
        <v>13760</v>
      </c>
      <c r="C716" s="175"/>
      <c r="D716" s="176"/>
      <c r="E716" s="176"/>
      <c r="F716" s="176"/>
      <c r="G716" s="169">
        <f t="shared" si="11"/>
        <v>5</v>
      </c>
    </row>
    <row r="717" spans="1:7" ht="25.5" x14ac:dyDescent="0.2">
      <c r="A717" s="173" t="s">
        <v>13761</v>
      </c>
      <c r="B717" s="174" t="s">
        <v>13762</v>
      </c>
      <c r="C717" s="175" t="s">
        <v>12438</v>
      </c>
      <c r="D717" s="176">
        <v>1947.08</v>
      </c>
      <c r="E717" s="176"/>
      <c r="F717" s="176">
        <v>1947.08</v>
      </c>
      <c r="G717" s="169">
        <f t="shared" si="11"/>
        <v>9</v>
      </c>
    </row>
    <row r="718" spans="1:7" x14ac:dyDescent="0.2">
      <c r="A718" s="173" t="s">
        <v>13763</v>
      </c>
      <c r="B718" s="174" t="s">
        <v>13764</v>
      </c>
      <c r="C718" s="175" t="s">
        <v>12497</v>
      </c>
      <c r="D718" s="176">
        <v>33.409999999999997</v>
      </c>
      <c r="E718" s="176"/>
      <c r="F718" s="176">
        <v>33.409999999999997</v>
      </c>
      <c r="G718" s="169">
        <f t="shared" si="11"/>
        <v>9</v>
      </c>
    </row>
    <row r="719" spans="1:7" x14ac:dyDescent="0.2">
      <c r="A719" s="173" t="s">
        <v>13765</v>
      </c>
      <c r="B719" s="174" t="s">
        <v>13766</v>
      </c>
      <c r="C719" s="175" t="s">
        <v>12497</v>
      </c>
      <c r="D719" s="176">
        <v>39.770000000000003</v>
      </c>
      <c r="E719" s="176"/>
      <c r="F719" s="176">
        <v>39.770000000000003</v>
      </c>
      <c r="G719" s="169">
        <f t="shared" si="11"/>
        <v>9</v>
      </c>
    </row>
    <row r="720" spans="1:7" x14ac:dyDescent="0.2">
      <c r="A720" s="173" t="s">
        <v>13767</v>
      </c>
      <c r="B720" s="174" t="s">
        <v>13768</v>
      </c>
      <c r="C720" s="175" t="s">
        <v>12497</v>
      </c>
      <c r="D720" s="176">
        <v>58.58</v>
      </c>
      <c r="E720" s="176"/>
      <c r="F720" s="176">
        <v>58.58</v>
      </c>
      <c r="G720" s="169">
        <f t="shared" si="11"/>
        <v>9</v>
      </c>
    </row>
    <row r="721" spans="1:7" ht="25.5" x14ac:dyDescent="0.2">
      <c r="A721" s="173" t="s">
        <v>13769</v>
      </c>
      <c r="B721" s="174" t="s">
        <v>13770</v>
      </c>
      <c r="C721" s="175" t="s">
        <v>12522</v>
      </c>
      <c r="D721" s="176"/>
      <c r="E721" s="176">
        <v>433.7</v>
      </c>
      <c r="F721" s="176">
        <v>433.7</v>
      </c>
      <c r="G721" s="169">
        <f t="shared" si="11"/>
        <v>9</v>
      </c>
    </row>
    <row r="722" spans="1:7" x14ac:dyDescent="0.2">
      <c r="A722" s="173" t="s">
        <v>13771</v>
      </c>
      <c r="B722" s="174" t="s">
        <v>13772</v>
      </c>
      <c r="C722" s="175"/>
      <c r="D722" s="176"/>
      <c r="E722" s="176"/>
      <c r="F722" s="176"/>
      <c r="G722" s="169">
        <f t="shared" si="11"/>
        <v>5</v>
      </c>
    </row>
    <row r="723" spans="1:7" ht="25.5" x14ac:dyDescent="0.2">
      <c r="A723" s="173" t="s">
        <v>13773</v>
      </c>
      <c r="B723" s="174" t="s">
        <v>13774</v>
      </c>
      <c r="C723" s="175" t="s">
        <v>12438</v>
      </c>
      <c r="D723" s="176">
        <v>34574.31</v>
      </c>
      <c r="E723" s="176"/>
      <c r="F723" s="176">
        <v>34574.31</v>
      </c>
      <c r="G723" s="169">
        <f t="shared" si="11"/>
        <v>9</v>
      </c>
    </row>
    <row r="724" spans="1:7" x14ac:dyDescent="0.2">
      <c r="A724" s="173" t="s">
        <v>13775</v>
      </c>
      <c r="B724" s="174" t="s">
        <v>13776</v>
      </c>
      <c r="C724" s="175" t="s">
        <v>12497</v>
      </c>
      <c r="D724" s="176">
        <v>41.29</v>
      </c>
      <c r="E724" s="176">
        <v>4.7</v>
      </c>
      <c r="F724" s="176">
        <v>45.99</v>
      </c>
      <c r="G724" s="169">
        <f t="shared" si="11"/>
        <v>9</v>
      </c>
    </row>
    <row r="725" spans="1:7" x14ac:dyDescent="0.2">
      <c r="A725" s="173" t="s">
        <v>13777</v>
      </c>
      <c r="B725" s="174" t="s">
        <v>13778</v>
      </c>
      <c r="C725" s="175" t="s">
        <v>12497</v>
      </c>
      <c r="D725" s="176">
        <v>50</v>
      </c>
      <c r="E725" s="176">
        <v>4.7</v>
      </c>
      <c r="F725" s="176">
        <v>54.7</v>
      </c>
      <c r="G725" s="169">
        <f t="shared" si="11"/>
        <v>9</v>
      </c>
    </row>
    <row r="726" spans="1:7" x14ac:dyDescent="0.2">
      <c r="A726" s="173" t="s">
        <v>13779</v>
      </c>
      <c r="B726" s="174" t="s">
        <v>13780</v>
      </c>
      <c r="C726" s="175" t="s">
        <v>12497</v>
      </c>
      <c r="D726" s="176">
        <v>59.31</v>
      </c>
      <c r="E726" s="176">
        <v>4.7</v>
      </c>
      <c r="F726" s="176">
        <v>64.010000000000005</v>
      </c>
      <c r="G726" s="169">
        <f t="shared" si="11"/>
        <v>9</v>
      </c>
    </row>
    <row r="727" spans="1:7" x14ac:dyDescent="0.2">
      <c r="A727" s="173" t="s">
        <v>13781</v>
      </c>
      <c r="B727" s="174" t="s">
        <v>13782</v>
      </c>
      <c r="C727" s="175" t="s">
        <v>12497</v>
      </c>
      <c r="D727" s="176">
        <v>68.349999999999994</v>
      </c>
      <c r="E727" s="176">
        <v>4.7</v>
      </c>
      <c r="F727" s="176">
        <v>73.05</v>
      </c>
      <c r="G727" s="169">
        <f t="shared" si="11"/>
        <v>9</v>
      </c>
    </row>
    <row r="728" spans="1:7" x14ac:dyDescent="0.2">
      <c r="A728" s="173" t="s">
        <v>13783</v>
      </c>
      <c r="B728" s="174" t="s">
        <v>13784</v>
      </c>
      <c r="C728" s="175" t="s">
        <v>12497</v>
      </c>
      <c r="D728" s="176">
        <v>84.35</v>
      </c>
      <c r="E728" s="176">
        <v>4.7</v>
      </c>
      <c r="F728" s="176">
        <v>89.05</v>
      </c>
      <c r="G728" s="169">
        <f t="shared" si="11"/>
        <v>9</v>
      </c>
    </row>
    <row r="729" spans="1:7" x14ac:dyDescent="0.2">
      <c r="A729" s="173" t="s">
        <v>13785</v>
      </c>
      <c r="B729" s="174" t="s">
        <v>13786</v>
      </c>
      <c r="C729" s="175" t="s">
        <v>12497</v>
      </c>
      <c r="D729" s="176">
        <v>104.7</v>
      </c>
      <c r="E729" s="176">
        <v>4.7</v>
      </c>
      <c r="F729" s="176">
        <v>109.4</v>
      </c>
      <c r="G729" s="169">
        <f t="shared" si="11"/>
        <v>9</v>
      </c>
    </row>
    <row r="730" spans="1:7" x14ac:dyDescent="0.2">
      <c r="A730" s="173" t="s">
        <v>13787</v>
      </c>
      <c r="B730" s="174" t="s">
        <v>13788</v>
      </c>
      <c r="C730" s="175" t="s">
        <v>12497</v>
      </c>
      <c r="D730" s="176">
        <v>128.44</v>
      </c>
      <c r="E730" s="176">
        <v>4.7</v>
      </c>
      <c r="F730" s="176">
        <v>133.13999999999999</v>
      </c>
      <c r="G730" s="169">
        <f t="shared" si="11"/>
        <v>9</v>
      </c>
    </row>
    <row r="731" spans="1:7" x14ac:dyDescent="0.2">
      <c r="A731" s="173" t="s">
        <v>13789</v>
      </c>
      <c r="B731" s="174" t="s">
        <v>13790</v>
      </c>
      <c r="C731" s="175" t="s">
        <v>12497</v>
      </c>
      <c r="D731" s="176">
        <v>157.9</v>
      </c>
      <c r="E731" s="176">
        <v>4.7</v>
      </c>
      <c r="F731" s="176">
        <v>162.6</v>
      </c>
      <c r="G731" s="169">
        <f t="shared" si="11"/>
        <v>9</v>
      </c>
    </row>
    <row r="732" spans="1:7" x14ac:dyDescent="0.2">
      <c r="A732" s="173" t="s">
        <v>13791</v>
      </c>
      <c r="B732" s="174" t="s">
        <v>13792</v>
      </c>
      <c r="C732" s="175"/>
      <c r="D732" s="176"/>
      <c r="E732" s="176"/>
      <c r="F732" s="176"/>
      <c r="G732" s="169">
        <f t="shared" si="11"/>
        <v>5</v>
      </c>
    </row>
    <row r="733" spans="1:7" ht="25.5" x14ac:dyDescent="0.2">
      <c r="A733" s="173" t="s">
        <v>13793</v>
      </c>
      <c r="B733" s="174" t="s">
        <v>13794</v>
      </c>
      <c r="C733" s="175" t="s">
        <v>12438</v>
      </c>
      <c r="D733" s="176">
        <v>22277.48</v>
      </c>
      <c r="E733" s="176"/>
      <c r="F733" s="176">
        <v>22277.48</v>
      </c>
      <c r="G733" s="169">
        <f t="shared" si="11"/>
        <v>9</v>
      </c>
    </row>
    <row r="734" spans="1:7" x14ac:dyDescent="0.2">
      <c r="A734" s="173" t="s">
        <v>13795</v>
      </c>
      <c r="B734" s="174" t="s">
        <v>13796</v>
      </c>
      <c r="C734" s="175" t="s">
        <v>12497</v>
      </c>
      <c r="D734" s="176">
        <v>286.62</v>
      </c>
      <c r="E734" s="176">
        <v>21.2</v>
      </c>
      <c r="F734" s="176">
        <v>307.82</v>
      </c>
      <c r="G734" s="169">
        <f t="shared" si="11"/>
        <v>9</v>
      </c>
    </row>
    <row r="735" spans="1:7" x14ac:dyDescent="0.2">
      <c r="A735" s="173" t="s">
        <v>13797</v>
      </c>
      <c r="B735" s="174" t="s">
        <v>13798</v>
      </c>
      <c r="C735" s="175" t="s">
        <v>12497</v>
      </c>
      <c r="D735" s="176">
        <v>348.09</v>
      </c>
      <c r="E735" s="176">
        <v>32.4</v>
      </c>
      <c r="F735" s="176">
        <v>380.49</v>
      </c>
      <c r="G735" s="169">
        <f t="shared" si="11"/>
        <v>9</v>
      </c>
    </row>
    <row r="736" spans="1:7" x14ac:dyDescent="0.2">
      <c r="A736" s="173" t="s">
        <v>13799</v>
      </c>
      <c r="B736" s="174" t="s">
        <v>13800</v>
      </c>
      <c r="C736" s="175" t="s">
        <v>12497</v>
      </c>
      <c r="D736" s="176">
        <v>422.31</v>
      </c>
      <c r="E736" s="176">
        <v>38</v>
      </c>
      <c r="F736" s="176">
        <v>460.31</v>
      </c>
      <c r="G736" s="169">
        <f t="shared" si="11"/>
        <v>9</v>
      </c>
    </row>
    <row r="737" spans="1:7" x14ac:dyDescent="0.2">
      <c r="A737" s="173" t="s">
        <v>13801</v>
      </c>
      <c r="B737" s="174" t="s">
        <v>13802</v>
      </c>
      <c r="C737" s="175"/>
      <c r="D737" s="176"/>
      <c r="E737" s="176"/>
      <c r="F737" s="176"/>
      <c r="G737" s="169">
        <f t="shared" si="11"/>
        <v>2</v>
      </c>
    </row>
    <row r="738" spans="1:7" x14ac:dyDescent="0.2">
      <c r="A738" s="173" t="s">
        <v>13803</v>
      </c>
      <c r="B738" s="174" t="s">
        <v>13804</v>
      </c>
      <c r="C738" s="175"/>
      <c r="D738" s="176"/>
      <c r="E738" s="176"/>
      <c r="F738" s="176"/>
      <c r="G738" s="169">
        <f t="shared" si="11"/>
        <v>5</v>
      </c>
    </row>
    <row r="739" spans="1:7" ht="25.5" x14ac:dyDescent="0.2">
      <c r="A739" s="173" t="s">
        <v>13805</v>
      </c>
      <c r="B739" s="174" t="s">
        <v>13806</v>
      </c>
      <c r="C739" s="175" t="s">
        <v>12441</v>
      </c>
      <c r="D739" s="176">
        <v>127.16</v>
      </c>
      <c r="E739" s="176">
        <v>28.48</v>
      </c>
      <c r="F739" s="176">
        <v>155.63999999999999</v>
      </c>
      <c r="G739" s="169">
        <f t="shared" si="11"/>
        <v>9</v>
      </c>
    </row>
    <row r="740" spans="1:7" ht="25.5" x14ac:dyDescent="0.2">
      <c r="A740" s="173" t="s">
        <v>13807</v>
      </c>
      <c r="B740" s="174" t="s">
        <v>13808</v>
      </c>
      <c r="C740" s="175" t="s">
        <v>12441</v>
      </c>
      <c r="D740" s="176">
        <v>122.79</v>
      </c>
      <c r="E740" s="176">
        <v>31.31</v>
      </c>
      <c r="F740" s="176">
        <v>154.1</v>
      </c>
      <c r="G740" s="169">
        <f t="shared" si="11"/>
        <v>9</v>
      </c>
    </row>
    <row r="741" spans="1:7" ht="25.5" x14ac:dyDescent="0.2">
      <c r="A741" s="173" t="s">
        <v>13809</v>
      </c>
      <c r="B741" s="174" t="s">
        <v>13810</v>
      </c>
      <c r="C741" s="175" t="s">
        <v>12441</v>
      </c>
      <c r="D741" s="176">
        <v>148.82</v>
      </c>
      <c r="E741" s="176">
        <v>34.159999999999997</v>
      </c>
      <c r="F741" s="176">
        <v>182.98</v>
      </c>
      <c r="G741" s="169">
        <f t="shared" si="11"/>
        <v>9</v>
      </c>
    </row>
    <row r="742" spans="1:7" ht="25.5" x14ac:dyDescent="0.2">
      <c r="A742" s="173" t="s">
        <v>13811</v>
      </c>
      <c r="B742" s="174" t="s">
        <v>13812</v>
      </c>
      <c r="C742" s="175" t="s">
        <v>12441</v>
      </c>
      <c r="D742" s="176">
        <v>174.71</v>
      </c>
      <c r="E742" s="176">
        <v>36.99</v>
      </c>
      <c r="F742" s="176">
        <v>211.7</v>
      </c>
      <c r="G742" s="169">
        <f t="shared" si="11"/>
        <v>9</v>
      </c>
    </row>
    <row r="743" spans="1:7" ht="25.5" x14ac:dyDescent="0.2">
      <c r="A743" s="173" t="s">
        <v>13813</v>
      </c>
      <c r="B743" s="174" t="s">
        <v>13814</v>
      </c>
      <c r="C743" s="175" t="s">
        <v>12441</v>
      </c>
      <c r="D743" s="176">
        <v>209.22</v>
      </c>
      <c r="E743" s="176">
        <v>40.6</v>
      </c>
      <c r="F743" s="176">
        <v>249.82</v>
      </c>
      <c r="G743" s="169">
        <f t="shared" si="11"/>
        <v>9</v>
      </c>
    </row>
    <row r="744" spans="1:7" ht="25.5" x14ac:dyDescent="0.2">
      <c r="A744" s="173" t="s">
        <v>13815</v>
      </c>
      <c r="B744" s="174" t="s">
        <v>13816</v>
      </c>
      <c r="C744" s="175" t="s">
        <v>12441</v>
      </c>
      <c r="D744" s="176">
        <v>136.49</v>
      </c>
      <c r="E744" s="176">
        <v>31.31</v>
      </c>
      <c r="F744" s="176">
        <v>167.8</v>
      </c>
      <c r="G744" s="169">
        <f t="shared" si="11"/>
        <v>9</v>
      </c>
    </row>
    <row r="745" spans="1:7" ht="25.5" x14ac:dyDescent="0.2">
      <c r="A745" s="173" t="s">
        <v>13817</v>
      </c>
      <c r="B745" s="174" t="s">
        <v>13818</v>
      </c>
      <c r="C745" s="175" t="s">
        <v>12441</v>
      </c>
      <c r="D745" s="176">
        <v>159.52000000000001</v>
      </c>
      <c r="E745" s="176">
        <v>31.31</v>
      </c>
      <c r="F745" s="176">
        <v>190.83</v>
      </c>
      <c r="G745" s="169">
        <f t="shared" si="11"/>
        <v>9</v>
      </c>
    </row>
    <row r="746" spans="1:7" ht="25.5" x14ac:dyDescent="0.2">
      <c r="A746" s="173" t="s">
        <v>13819</v>
      </c>
      <c r="B746" s="174" t="s">
        <v>13820</v>
      </c>
      <c r="C746" s="175" t="s">
        <v>12441</v>
      </c>
      <c r="D746" s="176">
        <v>200.31</v>
      </c>
      <c r="E746" s="176">
        <v>34.159999999999997</v>
      </c>
      <c r="F746" s="176">
        <v>234.47</v>
      </c>
      <c r="G746" s="169">
        <f t="shared" si="11"/>
        <v>9</v>
      </c>
    </row>
    <row r="747" spans="1:7" ht="25.5" x14ac:dyDescent="0.2">
      <c r="A747" s="173" t="s">
        <v>13821</v>
      </c>
      <c r="B747" s="174" t="s">
        <v>13822</v>
      </c>
      <c r="C747" s="175" t="s">
        <v>12441</v>
      </c>
      <c r="D747" s="176">
        <v>212.55</v>
      </c>
      <c r="E747" s="176">
        <v>36.99</v>
      </c>
      <c r="F747" s="176">
        <v>249.54</v>
      </c>
      <c r="G747" s="169">
        <f t="shared" si="11"/>
        <v>9</v>
      </c>
    </row>
    <row r="748" spans="1:7" ht="25.5" x14ac:dyDescent="0.2">
      <c r="A748" s="173" t="s">
        <v>13823</v>
      </c>
      <c r="B748" s="174" t="s">
        <v>13824</v>
      </c>
      <c r="C748" s="175" t="s">
        <v>12441</v>
      </c>
      <c r="D748" s="176">
        <v>275.8</v>
      </c>
      <c r="E748" s="176">
        <v>40.6</v>
      </c>
      <c r="F748" s="176">
        <v>316.39999999999998</v>
      </c>
      <c r="G748" s="169">
        <f t="shared" si="11"/>
        <v>9</v>
      </c>
    </row>
    <row r="749" spans="1:7" x14ac:dyDescent="0.2">
      <c r="A749" s="173" t="s">
        <v>13825</v>
      </c>
      <c r="B749" s="174" t="s">
        <v>13826</v>
      </c>
      <c r="C749" s="175"/>
      <c r="D749" s="176"/>
      <c r="E749" s="176"/>
      <c r="F749" s="176"/>
      <c r="G749" s="169">
        <f t="shared" si="11"/>
        <v>5</v>
      </c>
    </row>
    <row r="750" spans="1:7" ht="25.5" x14ac:dyDescent="0.2">
      <c r="A750" s="173" t="s">
        <v>13827</v>
      </c>
      <c r="B750" s="174" t="s">
        <v>13828</v>
      </c>
      <c r="C750" s="175" t="s">
        <v>12441</v>
      </c>
      <c r="D750" s="176">
        <v>161.34</v>
      </c>
      <c r="E750" s="176">
        <v>31.31</v>
      </c>
      <c r="F750" s="176">
        <v>192.65</v>
      </c>
      <c r="G750" s="169">
        <f t="shared" si="11"/>
        <v>9</v>
      </c>
    </row>
    <row r="751" spans="1:7" ht="25.5" x14ac:dyDescent="0.2">
      <c r="A751" s="173" t="s">
        <v>13829</v>
      </c>
      <c r="B751" s="174" t="s">
        <v>13830</v>
      </c>
      <c r="C751" s="175" t="s">
        <v>12441</v>
      </c>
      <c r="D751" s="176">
        <v>173.51</v>
      </c>
      <c r="E751" s="176">
        <v>34.159999999999997</v>
      </c>
      <c r="F751" s="176">
        <v>207.67</v>
      </c>
      <c r="G751" s="169">
        <f t="shared" si="11"/>
        <v>9</v>
      </c>
    </row>
    <row r="752" spans="1:7" ht="25.5" x14ac:dyDescent="0.2">
      <c r="A752" s="173" t="s">
        <v>13831</v>
      </c>
      <c r="B752" s="174" t="s">
        <v>13832</v>
      </c>
      <c r="C752" s="175" t="s">
        <v>12441</v>
      </c>
      <c r="D752" s="176">
        <v>186.23</v>
      </c>
      <c r="E752" s="176">
        <v>36.99</v>
      </c>
      <c r="F752" s="176">
        <v>223.22</v>
      </c>
      <c r="G752" s="169">
        <f t="shared" si="11"/>
        <v>9</v>
      </c>
    </row>
    <row r="753" spans="1:7" ht="25.5" x14ac:dyDescent="0.2">
      <c r="A753" s="173" t="s">
        <v>13833</v>
      </c>
      <c r="B753" s="174" t="s">
        <v>13834</v>
      </c>
      <c r="C753" s="175" t="s">
        <v>12441</v>
      </c>
      <c r="D753" s="176">
        <v>200.01</v>
      </c>
      <c r="E753" s="176">
        <v>40.6</v>
      </c>
      <c r="F753" s="176">
        <v>240.61</v>
      </c>
      <c r="G753" s="169">
        <f t="shared" si="11"/>
        <v>9</v>
      </c>
    </row>
    <row r="754" spans="1:7" x14ac:dyDescent="0.2">
      <c r="A754" s="173" t="s">
        <v>13835</v>
      </c>
      <c r="B754" s="174" t="s">
        <v>13836</v>
      </c>
      <c r="C754" s="175"/>
      <c r="D754" s="176"/>
      <c r="E754" s="176"/>
      <c r="F754" s="176"/>
      <c r="G754" s="169">
        <f t="shared" si="11"/>
        <v>5</v>
      </c>
    </row>
    <row r="755" spans="1:7" x14ac:dyDescent="0.2">
      <c r="A755" s="173" t="s">
        <v>13837</v>
      </c>
      <c r="B755" s="174" t="s">
        <v>13838</v>
      </c>
      <c r="C755" s="175" t="s">
        <v>12441</v>
      </c>
      <c r="D755" s="176">
        <v>168.1</v>
      </c>
      <c r="E755" s="176">
        <v>9.5500000000000007</v>
      </c>
      <c r="F755" s="176">
        <v>177.65</v>
      </c>
      <c r="G755" s="169">
        <f t="shared" si="11"/>
        <v>9</v>
      </c>
    </row>
    <row r="756" spans="1:7" x14ac:dyDescent="0.2">
      <c r="A756" s="173" t="s">
        <v>13839</v>
      </c>
      <c r="B756" s="174" t="s">
        <v>13840</v>
      </c>
      <c r="C756" s="175" t="s">
        <v>12441</v>
      </c>
      <c r="D756" s="176">
        <v>179.3</v>
      </c>
      <c r="E756" s="176">
        <v>10.039999999999999</v>
      </c>
      <c r="F756" s="176">
        <v>189.34</v>
      </c>
      <c r="G756" s="169">
        <f t="shared" si="11"/>
        <v>9</v>
      </c>
    </row>
    <row r="757" spans="1:7" x14ac:dyDescent="0.2">
      <c r="A757" s="173" t="s">
        <v>13841</v>
      </c>
      <c r="B757" s="174" t="s">
        <v>13842</v>
      </c>
      <c r="C757" s="175" t="s">
        <v>12441</v>
      </c>
      <c r="D757" s="176">
        <v>197.45</v>
      </c>
      <c r="E757" s="176">
        <v>10.53</v>
      </c>
      <c r="F757" s="176">
        <v>207.98</v>
      </c>
      <c r="G757" s="169">
        <f t="shared" si="11"/>
        <v>9</v>
      </c>
    </row>
    <row r="758" spans="1:7" x14ac:dyDescent="0.2">
      <c r="A758" s="173" t="s">
        <v>13843</v>
      </c>
      <c r="B758" s="174" t="s">
        <v>13844</v>
      </c>
      <c r="C758" s="175" t="s">
        <v>12441</v>
      </c>
      <c r="D758" s="176">
        <v>268.60000000000002</v>
      </c>
      <c r="E758" s="176">
        <v>10.73</v>
      </c>
      <c r="F758" s="176">
        <v>279.33</v>
      </c>
      <c r="G758" s="169">
        <f t="shared" si="11"/>
        <v>9</v>
      </c>
    </row>
    <row r="759" spans="1:7" x14ac:dyDescent="0.2">
      <c r="A759" s="173" t="s">
        <v>13845</v>
      </c>
      <c r="B759" s="174" t="s">
        <v>13846</v>
      </c>
      <c r="C759" s="175" t="s">
        <v>12441</v>
      </c>
      <c r="D759" s="176">
        <v>148.76</v>
      </c>
      <c r="E759" s="176">
        <v>9.5500000000000007</v>
      </c>
      <c r="F759" s="176">
        <v>158.31</v>
      </c>
      <c r="G759" s="169">
        <f t="shared" si="11"/>
        <v>9</v>
      </c>
    </row>
    <row r="760" spans="1:7" x14ac:dyDescent="0.2">
      <c r="A760" s="173" t="s">
        <v>13847</v>
      </c>
      <c r="B760" s="174" t="s">
        <v>13848</v>
      </c>
      <c r="C760" s="175" t="s">
        <v>12441</v>
      </c>
      <c r="D760" s="176">
        <v>177.04</v>
      </c>
      <c r="E760" s="176">
        <v>10.039999999999999</v>
      </c>
      <c r="F760" s="176">
        <v>187.08</v>
      </c>
      <c r="G760" s="169">
        <f t="shared" si="11"/>
        <v>9</v>
      </c>
    </row>
    <row r="761" spans="1:7" x14ac:dyDescent="0.2">
      <c r="A761" s="173" t="s">
        <v>13849</v>
      </c>
      <c r="B761" s="174" t="s">
        <v>13850</v>
      </c>
      <c r="C761" s="175"/>
      <c r="D761" s="176"/>
      <c r="E761" s="176"/>
      <c r="F761" s="176"/>
      <c r="G761" s="169">
        <f t="shared" si="11"/>
        <v>2</v>
      </c>
    </row>
    <row r="762" spans="1:7" x14ac:dyDescent="0.2">
      <c r="A762" s="173" t="s">
        <v>13851</v>
      </c>
      <c r="B762" s="174" t="s">
        <v>13852</v>
      </c>
      <c r="C762" s="175"/>
      <c r="D762" s="176"/>
      <c r="E762" s="176"/>
      <c r="F762" s="176"/>
      <c r="G762" s="169">
        <f t="shared" si="11"/>
        <v>5</v>
      </c>
    </row>
    <row r="763" spans="1:7" x14ac:dyDescent="0.2">
      <c r="A763" s="173" t="s">
        <v>13853</v>
      </c>
      <c r="B763" s="174" t="s">
        <v>13854</v>
      </c>
      <c r="C763" s="175" t="s">
        <v>12522</v>
      </c>
      <c r="D763" s="176">
        <v>536.59</v>
      </c>
      <c r="E763" s="176">
        <v>324.11</v>
      </c>
      <c r="F763" s="176">
        <v>860.7</v>
      </c>
      <c r="G763" s="169">
        <f t="shared" si="11"/>
        <v>9</v>
      </c>
    </row>
    <row r="764" spans="1:7" ht="25.5" x14ac:dyDescent="0.2">
      <c r="A764" s="173" t="s">
        <v>13855</v>
      </c>
      <c r="B764" s="174" t="s">
        <v>13856</v>
      </c>
      <c r="C764" s="175" t="s">
        <v>12441</v>
      </c>
      <c r="D764" s="176">
        <v>61.46</v>
      </c>
      <c r="E764" s="176">
        <v>31.1</v>
      </c>
      <c r="F764" s="176">
        <v>92.56</v>
      </c>
      <c r="G764" s="169">
        <f t="shared" si="11"/>
        <v>9</v>
      </c>
    </row>
    <row r="765" spans="1:7" ht="25.5" x14ac:dyDescent="0.2">
      <c r="A765" s="173" t="s">
        <v>13857</v>
      </c>
      <c r="B765" s="174" t="s">
        <v>13858</v>
      </c>
      <c r="C765" s="175" t="s">
        <v>12441</v>
      </c>
      <c r="D765" s="176">
        <v>86.15</v>
      </c>
      <c r="E765" s="176">
        <v>31.81</v>
      </c>
      <c r="F765" s="176">
        <v>117.96</v>
      </c>
      <c r="G765" s="169">
        <f t="shared" si="11"/>
        <v>9</v>
      </c>
    </row>
    <row r="766" spans="1:7" x14ac:dyDescent="0.2">
      <c r="A766" s="173" t="s">
        <v>13859</v>
      </c>
      <c r="B766" s="174" t="s">
        <v>13860</v>
      </c>
      <c r="C766" s="175"/>
      <c r="D766" s="176"/>
      <c r="E766" s="176"/>
      <c r="F766" s="176"/>
      <c r="G766" s="169">
        <f t="shared" si="11"/>
        <v>5</v>
      </c>
    </row>
    <row r="767" spans="1:7" x14ac:dyDescent="0.2">
      <c r="A767" s="173" t="s">
        <v>13861</v>
      </c>
      <c r="B767" s="174" t="s">
        <v>13862</v>
      </c>
      <c r="C767" s="175" t="s">
        <v>12441</v>
      </c>
      <c r="D767" s="176">
        <v>32.909999999999997</v>
      </c>
      <c r="E767" s="176">
        <v>40.020000000000003</v>
      </c>
      <c r="F767" s="176">
        <v>72.930000000000007</v>
      </c>
      <c r="G767" s="169">
        <f t="shared" si="11"/>
        <v>9</v>
      </c>
    </row>
    <row r="768" spans="1:7" x14ac:dyDescent="0.2">
      <c r="A768" s="173" t="s">
        <v>13863</v>
      </c>
      <c r="B768" s="174" t="s">
        <v>13864</v>
      </c>
      <c r="C768" s="175" t="s">
        <v>12441</v>
      </c>
      <c r="D768" s="176">
        <v>45.65</v>
      </c>
      <c r="E768" s="176">
        <v>63.34</v>
      </c>
      <c r="F768" s="176">
        <v>108.99</v>
      </c>
      <c r="G768" s="169">
        <f t="shared" si="11"/>
        <v>9</v>
      </c>
    </row>
    <row r="769" spans="1:7" x14ac:dyDescent="0.2">
      <c r="A769" s="173" t="s">
        <v>13865</v>
      </c>
      <c r="B769" s="174" t="s">
        <v>13866</v>
      </c>
      <c r="C769" s="175" t="s">
        <v>12441</v>
      </c>
      <c r="D769" s="176">
        <v>100.36</v>
      </c>
      <c r="E769" s="176">
        <v>102.78</v>
      </c>
      <c r="F769" s="176">
        <v>203.14</v>
      </c>
      <c r="G769" s="169">
        <f t="shared" si="11"/>
        <v>9</v>
      </c>
    </row>
    <row r="770" spans="1:7" x14ac:dyDescent="0.2">
      <c r="A770" s="173" t="s">
        <v>13867</v>
      </c>
      <c r="B770" s="174" t="s">
        <v>13868</v>
      </c>
      <c r="C770" s="175" t="s">
        <v>12441</v>
      </c>
      <c r="D770" s="176">
        <v>145.16</v>
      </c>
      <c r="E770" s="176">
        <v>126.75</v>
      </c>
      <c r="F770" s="176">
        <v>271.91000000000003</v>
      </c>
      <c r="G770" s="169">
        <f t="shared" si="11"/>
        <v>9</v>
      </c>
    </row>
    <row r="771" spans="1:7" x14ac:dyDescent="0.2">
      <c r="A771" s="173" t="s">
        <v>13869</v>
      </c>
      <c r="B771" s="174" t="s">
        <v>13870</v>
      </c>
      <c r="C771" s="175" t="s">
        <v>12441</v>
      </c>
      <c r="D771" s="176">
        <v>142.80000000000001</v>
      </c>
      <c r="E771" s="176">
        <v>63.34</v>
      </c>
      <c r="F771" s="176">
        <v>206.14</v>
      </c>
      <c r="G771" s="169">
        <f t="shared" si="11"/>
        <v>9</v>
      </c>
    </row>
    <row r="772" spans="1:7" x14ac:dyDescent="0.2">
      <c r="A772" s="173" t="s">
        <v>13871</v>
      </c>
      <c r="B772" s="174" t="s">
        <v>13872</v>
      </c>
      <c r="C772" s="175" t="s">
        <v>12441</v>
      </c>
      <c r="D772" s="176">
        <v>323.66000000000003</v>
      </c>
      <c r="E772" s="176">
        <v>102.78</v>
      </c>
      <c r="F772" s="176">
        <v>426.44</v>
      </c>
      <c r="G772" s="169">
        <f t="shared" si="11"/>
        <v>9</v>
      </c>
    </row>
    <row r="773" spans="1:7" x14ac:dyDescent="0.2">
      <c r="A773" s="173" t="s">
        <v>13873</v>
      </c>
      <c r="B773" s="174" t="s">
        <v>13874</v>
      </c>
      <c r="C773" s="175"/>
      <c r="D773" s="176"/>
      <c r="E773" s="176"/>
      <c r="F773" s="176"/>
      <c r="G773" s="169">
        <f t="shared" si="11"/>
        <v>5</v>
      </c>
    </row>
    <row r="774" spans="1:7" x14ac:dyDescent="0.2">
      <c r="A774" s="173" t="s">
        <v>13875</v>
      </c>
      <c r="B774" s="174" t="s">
        <v>13876</v>
      </c>
      <c r="C774" s="175" t="s">
        <v>12441</v>
      </c>
      <c r="D774" s="176">
        <v>125.92</v>
      </c>
      <c r="E774" s="176">
        <v>56.45</v>
      </c>
      <c r="F774" s="176">
        <v>182.37</v>
      </c>
      <c r="G774" s="169">
        <f t="shared" si="11"/>
        <v>9</v>
      </c>
    </row>
    <row r="775" spans="1:7" x14ac:dyDescent="0.2">
      <c r="A775" s="173" t="s">
        <v>13877</v>
      </c>
      <c r="B775" s="174" t="s">
        <v>13878</v>
      </c>
      <c r="C775" s="175" t="s">
        <v>12441</v>
      </c>
      <c r="D775" s="176">
        <v>237.59</v>
      </c>
      <c r="E775" s="176">
        <v>106.48</v>
      </c>
      <c r="F775" s="176">
        <v>344.07</v>
      </c>
      <c r="G775" s="169">
        <f t="shared" si="11"/>
        <v>9</v>
      </c>
    </row>
    <row r="776" spans="1:7" x14ac:dyDescent="0.2">
      <c r="A776" s="173" t="s">
        <v>13879</v>
      </c>
      <c r="B776" s="174" t="s">
        <v>13880</v>
      </c>
      <c r="C776" s="175" t="s">
        <v>12441</v>
      </c>
      <c r="D776" s="176">
        <v>491.77</v>
      </c>
      <c r="E776" s="176">
        <v>148.91999999999999</v>
      </c>
      <c r="F776" s="176">
        <v>640.69000000000005</v>
      </c>
      <c r="G776" s="169">
        <f t="shared" si="11"/>
        <v>9</v>
      </c>
    </row>
    <row r="777" spans="1:7" x14ac:dyDescent="0.2">
      <c r="A777" s="173" t="s">
        <v>13881</v>
      </c>
      <c r="B777" s="174" t="s">
        <v>13882</v>
      </c>
      <c r="C777" s="175"/>
      <c r="D777" s="176"/>
      <c r="E777" s="176"/>
      <c r="F777" s="176"/>
      <c r="G777" s="169">
        <f t="shared" si="11"/>
        <v>5</v>
      </c>
    </row>
    <row r="778" spans="1:7" x14ac:dyDescent="0.2">
      <c r="A778" s="173" t="s">
        <v>13883</v>
      </c>
      <c r="B778" s="174" t="s">
        <v>20587</v>
      </c>
      <c r="C778" s="175" t="s">
        <v>12441</v>
      </c>
      <c r="D778" s="176">
        <v>38.619999999999997</v>
      </c>
      <c r="E778" s="176">
        <v>28.66</v>
      </c>
      <c r="F778" s="176">
        <v>67.28</v>
      </c>
      <c r="G778" s="169">
        <f t="shared" si="11"/>
        <v>9</v>
      </c>
    </row>
    <row r="779" spans="1:7" x14ac:dyDescent="0.2">
      <c r="A779" s="173" t="s">
        <v>13884</v>
      </c>
      <c r="B779" s="174" t="s">
        <v>20588</v>
      </c>
      <c r="C779" s="175" t="s">
        <v>12441</v>
      </c>
      <c r="D779" s="176">
        <v>47.94</v>
      </c>
      <c r="E779" s="176">
        <v>31.1</v>
      </c>
      <c r="F779" s="176">
        <v>79.040000000000006</v>
      </c>
      <c r="G779" s="169">
        <f t="shared" ref="G779:G842" si="12">LEN(A779)</f>
        <v>9</v>
      </c>
    </row>
    <row r="780" spans="1:7" x14ac:dyDescent="0.2">
      <c r="A780" s="173" t="s">
        <v>13885</v>
      </c>
      <c r="B780" s="174" t="s">
        <v>20589</v>
      </c>
      <c r="C780" s="175" t="s">
        <v>12441</v>
      </c>
      <c r="D780" s="176">
        <v>58.59</v>
      </c>
      <c r="E780" s="176">
        <v>33.380000000000003</v>
      </c>
      <c r="F780" s="176">
        <v>91.97</v>
      </c>
      <c r="G780" s="169">
        <f t="shared" si="12"/>
        <v>9</v>
      </c>
    </row>
    <row r="781" spans="1:7" x14ac:dyDescent="0.2">
      <c r="A781" s="173" t="s">
        <v>13886</v>
      </c>
      <c r="B781" s="174" t="s">
        <v>13887</v>
      </c>
      <c r="C781" s="175"/>
      <c r="D781" s="176"/>
      <c r="E781" s="176"/>
      <c r="F781" s="176"/>
      <c r="G781" s="169">
        <f t="shared" si="12"/>
        <v>5</v>
      </c>
    </row>
    <row r="782" spans="1:7" x14ac:dyDescent="0.2">
      <c r="A782" s="173" t="s">
        <v>13888</v>
      </c>
      <c r="B782" s="174" t="s">
        <v>20590</v>
      </c>
      <c r="C782" s="175" t="s">
        <v>12441</v>
      </c>
      <c r="D782" s="176">
        <v>48.13</v>
      </c>
      <c r="E782" s="176">
        <v>31.1</v>
      </c>
      <c r="F782" s="176">
        <v>79.23</v>
      </c>
      <c r="G782" s="169">
        <f t="shared" si="12"/>
        <v>9</v>
      </c>
    </row>
    <row r="783" spans="1:7" x14ac:dyDescent="0.2">
      <c r="A783" s="173" t="s">
        <v>13889</v>
      </c>
      <c r="B783" s="174" t="s">
        <v>20591</v>
      </c>
      <c r="C783" s="175" t="s">
        <v>12441</v>
      </c>
      <c r="D783" s="176">
        <v>60.2</v>
      </c>
      <c r="E783" s="176">
        <v>33.380000000000003</v>
      </c>
      <c r="F783" s="176">
        <v>93.58</v>
      </c>
      <c r="G783" s="169">
        <f t="shared" si="12"/>
        <v>9</v>
      </c>
    </row>
    <row r="784" spans="1:7" x14ac:dyDescent="0.2">
      <c r="A784" s="173" t="s">
        <v>13890</v>
      </c>
      <c r="B784" s="174" t="s">
        <v>13891</v>
      </c>
      <c r="C784" s="175"/>
      <c r="D784" s="176"/>
      <c r="E784" s="176"/>
      <c r="F784" s="176"/>
      <c r="G784" s="169">
        <f t="shared" si="12"/>
        <v>5</v>
      </c>
    </row>
    <row r="785" spans="1:7" ht="25.5" x14ac:dyDescent="0.2">
      <c r="A785" s="173" t="s">
        <v>13892</v>
      </c>
      <c r="B785" s="174" t="s">
        <v>13893</v>
      </c>
      <c r="C785" s="175" t="s">
        <v>12441</v>
      </c>
      <c r="D785" s="176">
        <v>40.659999999999997</v>
      </c>
      <c r="E785" s="176">
        <v>28.66</v>
      </c>
      <c r="F785" s="176">
        <v>69.319999999999993</v>
      </c>
      <c r="G785" s="169">
        <f t="shared" si="12"/>
        <v>9</v>
      </c>
    </row>
    <row r="786" spans="1:7" ht="25.5" x14ac:dyDescent="0.2">
      <c r="A786" s="173" t="s">
        <v>13894</v>
      </c>
      <c r="B786" s="174" t="s">
        <v>13895</v>
      </c>
      <c r="C786" s="175" t="s">
        <v>12441</v>
      </c>
      <c r="D786" s="176">
        <v>52.06</v>
      </c>
      <c r="E786" s="176">
        <v>31.1</v>
      </c>
      <c r="F786" s="176">
        <v>83.16</v>
      </c>
      <c r="G786" s="169">
        <f t="shared" si="12"/>
        <v>9</v>
      </c>
    </row>
    <row r="787" spans="1:7" ht="25.5" x14ac:dyDescent="0.2">
      <c r="A787" s="173" t="s">
        <v>13896</v>
      </c>
      <c r="B787" s="174" t="s">
        <v>13897</v>
      </c>
      <c r="C787" s="175" t="s">
        <v>12441</v>
      </c>
      <c r="D787" s="176">
        <v>66.739999999999995</v>
      </c>
      <c r="E787" s="176">
        <v>31.81</v>
      </c>
      <c r="F787" s="176">
        <v>98.55</v>
      </c>
      <c r="G787" s="169">
        <f t="shared" si="12"/>
        <v>9</v>
      </c>
    </row>
    <row r="788" spans="1:7" x14ac:dyDescent="0.2">
      <c r="A788" s="173" t="s">
        <v>13898</v>
      </c>
      <c r="B788" s="174" t="s">
        <v>13899</v>
      </c>
      <c r="C788" s="175"/>
      <c r="D788" s="176"/>
      <c r="E788" s="176"/>
      <c r="F788" s="176"/>
      <c r="G788" s="169">
        <f t="shared" si="12"/>
        <v>5</v>
      </c>
    </row>
    <row r="789" spans="1:7" ht="25.5" x14ac:dyDescent="0.2">
      <c r="A789" s="173" t="s">
        <v>13900</v>
      </c>
      <c r="B789" s="174" t="s">
        <v>13901</v>
      </c>
      <c r="C789" s="175" t="s">
        <v>12441</v>
      </c>
      <c r="D789" s="176">
        <v>59.79</v>
      </c>
      <c r="E789" s="176">
        <v>35.020000000000003</v>
      </c>
      <c r="F789" s="176">
        <v>94.81</v>
      </c>
      <c r="G789" s="169">
        <f t="shared" si="12"/>
        <v>9</v>
      </c>
    </row>
    <row r="790" spans="1:7" ht="25.5" x14ac:dyDescent="0.2">
      <c r="A790" s="173" t="s">
        <v>13902</v>
      </c>
      <c r="B790" s="174" t="s">
        <v>13903</v>
      </c>
      <c r="C790" s="175" t="s">
        <v>12441</v>
      </c>
      <c r="D790" s="176">
        <v>74.239999999999995</v>
      </c>
      <c r="E790" s="176">
        <v>35.9</v>
      </c>
      <c r="F790" s="176">
        <v>110.14</v>
      </c>
      <c r="G790" s="169">
        <f t="shared" si="12"/>
        <v>9</v>
      </c>
    </row>
    <row r="791" spans="1:7" ht="25.5" x14ac:dyDescent="0.2">
      <c r="A791" s="173" t="s">
        <v>13904</v>
      </c>
      <c r="B791" s="174" t="s">
        <v>13905</v>
      </c>
      <c r="C791" s="175" t="s">
        <v>12441</v>
      </c>
      <c r="D791" s="176">
        <v>62.13</v>
      </c>
      <c r="E791" s="176">
        <v>46.36</v>
      </c>
      <c r="F791" s="176">
        <v>108.49</v>
      </c>
      <c r="G791" s="169">
        <f t="shared" si="12"/>
        <v>9</v>
      </c>
    </row>
    <row r="792" spans="1:7" ht="25.5" x14ac:dyDescent="0.2">
      <c r="A792" s="173" t="s">
        <v>13906</v>
      </c>
      <c r="B792" s="174" t="s">
        <v>13907</v>
      </c>
      <c r="C792" s="175" t="s">
        <v>12441</v>
      </c>
      <c r="D792" s="176">
        <v>87.11</v>
      </c>
      <c r="E792" s="176">
        <v>49.42</v>
      </c>
      <c r="F792" s="176">
        <v>136.53</v>
      </c>
      <c r="G792" s="169">
        <f t="shared" si="12"/>
        <v>9</v>
      </c>
    </row>
    <row r="793" spans="1:7" x14ac:dyDescent="0.2">
      <c r="A793" s="173" t="s">
        <v>13908</v>
      </c>
      <c r="B793" s="174" t="s">
        <v>13909</v>
      </c>
      <c r="C793" s="175"/>
      <c r="D793" s="176"/>
      <c r="E793" s="176"/>
      <c r="F793" s="176"/>
      <c r="G793" s="169">
        <f t="shared" si="12"/>
        <v>5</v>
      </c>
    </row>
    <row r="794" spans="1:7" ht="25.5" x14ac:dyDescent="0.2">
      <c r="A794" s="173" t="s">
        <v>13910</v>
      </c>
      <c r="B794" s="174" t="s">
        <v>13911</v>
      </c>
      <c r="C794" s="175" t="s">
        <v>12441</v>
      </c>
      <c r="D794" s="176">
        <v>92.53</v>
      </c>
      <c r="E794" s="176">
        <v>13.57</v>
      </c>
      <c r="F794" s="176">
        <v>106.1</v>
      </c>
      <c r="G794" s="169">
        <f t="shared" si="12"/>
        <v>9</v>
      </c>
    </row>
    <row r="795" spans="1:7" ht="25.5" x14ac:dyDescent="0.2">
      <c r="A795" s="173" t="s">
        <v>13912</v>
      </c>
      <c r="B795" s="174" t="s">
        <v>13913</v>
      </c>
      <c r="C795" s="175" t="s">
        <v>12441</v>
      </c>
      <c r="D795" s="176">
        <v>108.93</v>
      </c>
      <c r="E795" s="176">
        <v>13.93</v>
      </c>
      <c r="F795" s="176">
        <v>122.86</v>
      </c>
      <c r="G795" s="169">
        <f t="shared" si="12"/>
        <v>9</v>
      </c>
    </row>
    <row r="796" spans="1:7" ht="25.5" x14ac:dyDescent="0.2">
      <c r="A796" s="173" t="s">
        <v>13914</v>
      </c>
      <c r="B796" s="174" t="s">
        <v>13915</v>
      </c>
      <c r="C796" s="175" t="s">
        <v>12441</v>
      </c>
      <c r="D796" s="176">
        <v>135.72999999999999</v>
      </c>
      <c r="E796" s="176">
        <v>14.1</v>
      </c>
      <c r="F796" s="176">
        <v>149.83000000000001</v>
      </c>
      <c r="G796" s="169">
        <f t="shared" si="12"/>
        <v>9</v>
      </c>
    </row>
    <row r="797" spans="1:7" ht="25.5" x14ac:dyDescent="0.2">
      <c r="A797" s="173" t="s">
        <v>13916</v>
      </c>
      <c r="B797" s="174" t="s">
        <v>13917</v>
      </c>
      <c r="C797" s="175" t="s">
        <v>12441</v>
      </c>
      <c r="D797" s="176">
        <v>177.15</v>
      </c>
      <c r="E797" s="176">
        <v>14.63</v>
      </c>
      <c r="F797" s="176">
        <v>191.78</v>
      </c>
      <c r="G797" s="169">
        <f t="shared" si="12"/>
        <v>9</v>
      </c>
    </row>
    <row r="798" spans="1:7" x14ac:dyDescent="0.2">
      <c r="A798" s="173" t="s">
        <v>13918</v>
      </c>
      <c r="B798" s="174" t="s">
        <v>13919</v>
      </c>
      <c r="C798" s="175"/>
      <c r="D798" s="176"/>
      <c r="E798" s="176"/>
      <c r="F798" s="176"/>
      <c r="G798" s="169">
        <f t="shared" si="12"/>
        <v>5</v>
      </c>
    </row>
    <row r="799" spans="1:7" x14ac:dyDescent="0.2">
      <c r="A799" s="173" t="s">
        <v>13920</v>
      </c>
      <c r="B799" s="174" t="s">
        <v>13921</v>
      </c>
      <c r="C799" s="175" t="s">
        <v>12522</v>
      </c>
      <c r="D799" s="176">
        <v>965.24</v>
      </c>
      <c r="E799" s="176">
        <v>739.73</v>
      </c>
      <c r="F799" s="176">
        <v>1704.97</v>
      </c>
      <c r="G799" s="169">
        <f t="shared" si="12"/>
        <v>9</v>
      </c>
    </row>
    <row r="800" spans="1:7" x14ac:dyDescent="0.2">
      <c r="A800" s="173" t="s">
        <v>13922</v>
      </c>
      <c r="B800" s="174" t="s">
        <v>13923</v>
      </c>
      <c r="C800" s="175" t="s">
        <v>12497</v>
      </c>
      <c r="D800" s="176">
        <v>3.8</v>
      </c>
      <c r="E800" s="176">
        <v>6.68</v>
      </c>
      <c r="F800" s="176">
        <v>10.48</v>
      </c>
      <c r="G800" s="169">
        <f t="shared" si="12"/>
        <v>9</v>
      </c>
    </row>
    <row r="801" spans="1:7" x14ac:dyDescent="0.2">
      <c r="A801" s="173" t="s">
        <v>13924</v>
      </c>
      <c r="B801" s="174" t="s">
        <v>13925</v>
      </c>
      <c r="C801" s="175"/>
      <c r="D801" s="176"/>
      <c r="E801" s="176"/>
      <c r="F801" s="176"/>
      <c r="G801" s="169">
        <f t="shared" si="12"/>
        <v>5</v>
      </c>
    </row>
    <row r="802" spans="1:7" ht="25.5" x14ac:dyDescent="0.2">
      <c r="A802" s="173" t="s">
        <v>20322</v>
      </c>
      <c r="B802" s="174" t="s">
        <v>20323</v>
      </c>
      <c r="C802" s="175" t="s">
        <v>12441</v>
      </c>
      <c r="D802" s="176">
        <v>150.88999999999999</v>
      </c>
      <c r="E802" s="176">
        <v>70.38</v>
      </c>
      <c r="F802" s="176">
        <v>221.27</v>
      </c>
      <c r="G802" s="169">
        <f t="shared" si="12"/>
        <v>9</v>
      </c>
    </row>
    <row r="803" spans="1:7" ht="25.5" x14ac:dyDescent="0.2">
      <c r="A803" s="173" t="s">
        <v>13926</v>
      </c>
      <c r="B803" s="174" t="s">
        <v>13927</v>
      </c>
      <c r="C803" s="175" t="s">
        <v>12441</v>
      </c>
      <c r="D803" s="176">
        <v>136.11000000000001</v>
      </c>
      <c r="E803" s="176">
        <v>58.41</v>
      </c>
      <c r="F803" s="176">
        <v>194.52</v>
      </c>
      <c r="G803" s="169">
        <f t="shared" si="12"/>
        <v>9</v>
      </c>
    </row>
    <row r="804" spans="1:7" x14ac:dyDescent="0.2">
      <c r="A804" s="173" t="s">
        <v>13928</v>
      </c>
      <c r="B804" s="174" t="s">
        <v>13929</v>
      </c>
      <c r="C804" s="175" t="s">
        <v>12441</v>
      </c>
      <c r="D804" s="176">
        <v>140.99</v>
      </c>
      <c r="E804" s="176">
        <v>58.41</v>
      </c>
      <c r="F804" s="176">
        <v>199.4</v>
      </c>
      <c r="G804" s="169">
        <f t="shared" si="12"/>
        <v>9</v>
      </c>
    </row>
    <row r="805" spans="1:7" ht="25.5" x14ac:dyDescent="0.2">
      <c r="A805" s="173" t="s">
        <v>13930</v>
      </c>
      <c r="B805" s="174" t="s">
        <v>13931</v>
      </c>
      <c r="C805" s="175" t="s">
        <v>12441</v>
      </c>
      <c r="D805" s="176">
        <v>1725.29</v>
      </c>
      <c r="E805" s="176">
        <v>158.44999999999999</v>
      </c>
      <c r="F805" s="176">
        <v>1883.74</v>
      </c>
      <c r="G805" s="169">
        <f t="shared" si="12"/>
        <v>9</v>
      </c>
    </row>
    <row r="806" spans="1:7" x14ac:dyDescent="0.2">
      <c r="A806" s="173" t="s">
        <v>13932</v>
      </c>
      <c r="B806" s="174" t="s">
        <v>13933</v>
      </c>
      <c r="C806" s="175" t="s">
        <v>12441</v>
      </c>
      <c r="D806" s="176">
        <v>928.08</v>
      </c>
      <c r="E806" s="176">
        <v>105.21</v>
      </c>
      <c r="F806" s="176">
        <v>1033.29</v>
      </c>
      <c r="G806" s="169">
        <f t="shared" si="12"/>
        <v>9</v>
      </c>
    </row>
    <row r="807" spans="1:7" x14ac:dyDescent="0.2">
      <c r="A807" s="173" t="s">
        <v>13934</v>
      </c>
      <c r="B807" s="174" t="s">
        <v>13935</v>
      </c>
      <c r="C807" s="175"/>
      <c r="D807" s="176"/>
      <c r="E807" s="176"/>
      <c r="F807" s="176"/>
      <c r="G807" s="169">
        <f t="shared" si="12"/>
        <v>5</v>
      </c>
    </row>
    <row r="808" spans="1:7" x14ac:dyDescent="0.2">
      <c r="A808" s="173" t="s">
        <v>13936</v>
      </c>
      <c r="B808" s="174" t="s">
        <v>13937</v>
      </c>
      <c r="C808" s="175" t="s">
        <v>12441</v>
      </c>
      <c r="D808" s="176">
        <v>1026.73</v>
      </c>
      <c r="E808" s="176">
        <v>68.12</v>
      </c>
      <c r="F808" s="176">
        <v>1094.8499999999999</v>
      </c>
      <c r="G808" s="169">
        <f t="shared" si="12"/>
        <v>9</v>
      </c>
    </row>
    <row r="809" spans="1:7" x14ac:dyDescent="0.2">
      <c r="A809" s="173" t="s">
        <v>13938</v>
      </c>
      <c r="B809" s="174" t="s">
        <v>13939</v>
      </c>
      <c r="C809" s="175" t="s">
        <v>12441</v>
      </c>
      <c r="D809" s="176">
        <v>261.56</v>
      </c>
      <c r="E809" s="176"/>
      <c r="F809" s="176">
        <v>261.56</v>
      </c>
      <c r="G809" s="169">
        <f t="shared" si="12"/>
        <v>9</v>
      </c>
    </row>
    <row r="810" spans="1:7" ht="25.5" x14ac:dyDescent="0.2">
      <c r="A810" s="173" t="s">
        <v>13940</v>
      </c>
      <c r="B810" s="174" t="s">
        <v>13941</v>
      </c>
      <c r="C810" s="175" t="s">
        <v>12441</v>
      </c>
      <c r="D810" s="176">
        <v>747.01</v>
      </c>
      <c r="E810" s="176"/>
      <c r="F810" s="176">
        <v>747.01</v>
      </c>
      <c r="G810" s="169">
        <f t="shared" si="12"/>
        <v>9</v>
      </c>
    </row>
    <row r="811" spans="1:7" ht="25.5" x14ac:dyDescent="0.2">
      <c r="A811" s="173" t="s">
        <v>13942</v>
      </c>
      <c r="B811" s="174" t="s">
        <v>13943</v>
      </c>
      <c r="C811" s="175" t="s">
        <v>12441</v>
      </c>
      <c r="D811" s="176">
        <v>1138.57</v>
      </c>
      <c r="E811" s="176">
        <v>68.12</v>
      </c>
      <c r="F811" s="176">
        <v>1206.69</v>
      </c>
      <c r="G811" s="169">
        <f t="shared" si="12"/>
        <v>9</v>
      </c>
    </row>
    <row r="812" spans="1:7" ht="25.5" x14ac:dyDescent="0.2">
      <c r="A812" s="173" t="s">
        <v>13944</v>
      </c>
      <c r="B812" s="174" t="s">
        <v>13945</v>
      </c>
      <c r="C812" s="175" t="s">
        <v>12441</v>
      </c>
      <c r="D812" s="176">
        <v>166.71</v>
      </c>
      <c r="E812" s="176"/>
      <c r="F812" s="176">
        <v>166.71</v>
      </c>
      <c r="G812" s="169">
        <f t="shared" si="12"/>
        <v>9</v>
      </c>
    </row>
    <row r="813" spans="1:7" ht="25.5" x14ac:dyDescent="0.2">
      <c r="A813" s="173" t="s">
        <v>13946</v>
      </c>
      <c r="B813" s="174" t="s">
        <v>13947</v>
      </c>
      <c r="C813" s="175" t="s">
        <v>12441</v>
      </c>
      <c r="D813" s="176">
        <v>238.49</v>
      </c>
      <c r="E813" s="176"/>
      <c r="F813" s="176">
        <v>238.49</v>
      </c>
      <c r="G813" s="169">
        <f t="shared" si="12"/>
        <v>9</v>
      </c>
    </row>
    <row r="814" spans="1:7" ht="25.5" x14ac:dyDescent="0.2">
      <c r="A814" s="173" t="s">
        <v>13948</v>
      </c>
      <c r="B814" s="174" t="s">
        <v>13949</v>
      </c>
      <c r="C814" s="175" t="s">
        <v>12441</v>
      </c>
      <c r="D814" s="176">
        <v>179.56</v>
      </c>
      <c r="E814" s="176"/>
      <c r="F814" s="176">
        <v>179.56</v>
      </c>
      <c r="G814" s="169">
        <f t="shared" si="12"/>
        <v>9</v>
      </c>
    </row>
    <row r="815" spans="1:7" ht="25.5" x14ac:dyDescent="0.2">
      <c r="A815" s="173" t="s">
        <v>13950</v>
      </c>
      <c r="B815" s="174" t="s">
        <v>13951</v>
      </c>
      <c r="C815" s="175" t="s">
        <v>12441</v>
      </c>
      <c r="D815" s="176">
        <v>197.91</v>
      </c>
      <c r="E815" s="176"/>
      <c r="F815" s="176">
        <v>197.91</v>
      </c>
      <c r="G815" s="169">
        <f t="shared" si="12"/>
        <v>9</v>
      </c>
    </row>
    <row r="816" spans="1:7" ht="25.5" x14ac:dyDescent="0.2">
      <c r="A816" s="173" t="s">
        <v>13952</v>
      </c>
      <c r="B816" s="174" t="s">
        <v>13953</v>
      </c>
      <c r="C816" s="175" t="s">
        <v>12441</v>
      </c>
      <c r="D816" s="176">
        <v>158.97</v>
      </c>
      <c r="E816" s="176"/>
      <c r="F816" s="176">
        <v>158.97</v>
      </c>
      <c r="G816" s="169">
        <f t="shared" si="12"/>
        <v>9</v>
      </c>
    </row>
    <row r="817" spans="1:7" ht="25.5" x14ac:dyDescent="0.2">
      <c r="A817" s="173" t="s">
        <v>13954</v>
      </c>
      <c r="B817" s="174" t="s">
        <v>13955</v>
      </c>
      <c r="C817" s="175" t="s">
        <v>12441</v>
      </c>
      <c r="D817" s="176">
        <v>148.26</v>
      </c>
      <c r="E817" s="176"/>
      <c r="F817" s="176">
        <v>148.26</v>
      </c>
      <c r="G817" s="169">
        <f t="shared" si="12"/>
        <v>9</v>
      </c>
    </row>
    <row r="818" spans="1:7" ht="25.5" x14ac:dyDescent="0.2">
      <c r="A818" s="173" t="s">
        <v>13956</v>
      </c>
      <c r="B818" s="174" t="s">
        <v>13957</v>
      </c>
      <c r="C818" s="175" t="s">
        <v>12441</v>
      </c>
      <c r="D818" s="176">
        <v>199.77</v>
      </c>
      <c r="E818" s="176"/>
      <c r="F818" s="176">
        <v>199.77</v>
      </c>
      <c r="G818" s="169">
        <f t="shared" si="12"/>
        <v>9</v>
      </c>
    </row>
    <row r="819" spans="1:7" ht="25.5" x14ac:dyDescent="0.2">
      <c r="A819" s="173" t="s">
        <v>13958</v>
      </c>
      <c r="B819" s="174" t="s">
        <v>13959</v>
      </c>
      <c r="C819" s="175" t="s">
        <v>12441</v>
      </c>
      <c r="D819" s="176">
        <v>134.57</v>
      </c>
      <c r="E819" s="176"/>
      <c r="F819" s="176">
        <v>134.57</v>
      </c>
      <c r="G819" s="169">
        <f t="shared" si="12"/>
        <v>9</v>
      </c>
    </row>
    <row r="820" spans="1:7" ht="25.5" x14ac:dyDescent="0.2">
      <c r="A820" s="173" t="s">
        <v>13960</v>
      </c>
      <c r="B820" s="174" t="s">
        <v>13961</v>
      </c>
      <c r="C820" s="175" t="s">
        <v>12441</v>
      </c>
      <c r="D820" s="176">
        <v>197.64</v>
      </c>
      <c r="E820" s="176"/>
      <c r="F820" s="176">
        <v>197.64</v>
      </c>
      <c r="G820" s="169">
        <f t="shared" si="12"/>
        <v>9</v>
      </c>
    </row>
    <row r="821" spans="1:7" ht="25.5" x14ac:dyDescent="0.2">
      <c r="A821" s="173" t="s">
        <v>13962</v>
      </c>
      <c r="B821" s="174" t="s">
        <v>13963</v>
      </c>
      <c r="C821" s="175" t="s">
        <v>12441</v>
      </c>
      <c r="D821" s="176">
        <v>236.26</v>
      </c>
      <c r="E821" s="176"/>
      <c r="F821" s="176">
        <v>236.26</v>
      </c>
      <c r="G821" s="169">
        <f t="shared" si="12"/>
        <v>9</v>
      </c>
    </row>
    <row r="822" spans="1:7" ht="25.5" x14ac:dyDescent="0.2">
      <c r="A822" s="173" t="s">
        <v>13964</v>
      </c>
      <c r="B822" s="174" t="s">
        <v>13965</v>
      </c>
      <c r="C822" s="175" t="s">
        <v>12441</v>
      </c>
      <c r="D822" s="176">
        <v>1145.96</v>
      </c>
      <c r="E822" s="176"/>
      <c r="F822" s="176">
        <v>1145.96</v>
      </c>
      <c r="G822" s="169">
        <f t="shared" si="12"/>
        <v>9</v>
      </c>
    </row>
    <row r="823" spans="1:7" ht="25.5" x14ac:dyDescent="0.2">
      <c r="A823" s="173" t="s">
        <v>13966</v>
      </c>
      <c r="B823" s="174" t="s">
        <v>13967</v>
      </c>
      <c r="C823" s="175" t="s">
        <v>12441</v>
      </c>
      <c r="D823" s="176">
        <v>877.95</v>
      </c>
      <c r="E823" s="176"/>
      <c r="F823" s="176">
        <v>877.95</v>
      </c>
      <c r="G823" s="169">
        <f t="shared" si="12"/>
        <v>9</v>
      </c>
    </row>
    <row r="824" spans="1:7" ht="25.5" x14ac:dyDescent="0.2">
      <c r="A824" s="173" t="s">
        <v>13968</v>
      </c>
      <c r="B824" s="174" t="s">
        <v>13969</v>
      </c>
      <c r="C824" s="175" t="s">
        <v>12441</v>
      </c>
      <c r="D824" s="176">
        <v>1505.72</v>
      </c>
      <c r="E824" s="176"/>
      <c r="F824" s="176">
        <v>1505.72</v>
      </c>
      <c r="G824" s="169">
        <f t="shared" si="12"/>
        <v>9</v>
      </c>
    </row>
    <row r="825" spans="1:7" x14ac:dyDescent="0.2">
      <c r="A825" s="173" t="s">
        <v>13970</v>
      </c>
      <c r="B825" s="174" t="s">
        <v>13971</v>
      </c>
      <c r="C825" s="175" t="s">
        <v>12441</v>
      </c>
      <c r="D825" s="176">
        <v>311.05</v>
      </c>
      <c r="E825" s="176">
        <v>63.2</v>
      </c>
      <c r="F825" s="176">
        <v>374.25</v>
      </c>
      <c r="G825" s="169">
        <f t="shared" si="12"/>
        <v>9</v>
      </c>
    </row>
    <row r="826" spans="1:7" ht="25.5" x14ac:dyDescent="0.2">
      <c r="A826" s="173" t="s">
        <v>13972</v>
      </c>
      <c r="B826" s="174" t="s">
        <v>13973</v>
      </c>
      <c r="C826" s="175" t="s">
        <v>12441</v>
      </c>
      <c r="D826" s="176">
        <v>257.14</v>
      </c>
      <c r="E826" s="176"/>
      <c r="F826" s="176">
        <v>257.14</v>
      </c>
      <c r="G826" s="169">
        <f t="shared" si="12"/>
        <v>9</v>
      </c>
    </row>
    <row r="827" spans="1:7" ht="25.5" x14ac:dyDescent="0.2">
      <c r="A827" s="173" t="s">
        <v>13974</v>
      </c>
      <c r="B827" s="174" t="s">
        <v>13975</v>
      </c>
      <c r="C827" s="175" t="s">
        <v>12441</v>
      </c>
      <c r="D827" s="176">
        <v>261.06</v>
      </c>
      <c r="E827" s="176"/>
      <c r="F827" s="176">
        <v>261.06</v>
      </c>
      <c r="G827" s="169">
        <f t="shared" si="12"/>
        <v>9</v>
      </c>
    </row>
    <row r="828" spans="1:7" ht="25.5" x14ac:dyDescent="0.2">
      <c r="A828" s="173" t="s">
        <v>13976</v>
      </c>
      <c r="B828" s="174" t="s">
        <v>13977</v>
      </c>
      <c r="C828" s="175" t="s">
        <v>12441</v>
      </c>
      <c r="D828" s="176">
        <v>269.77999999999997</v>
      </c>
      <c r="E828" s="176"/>
      <c r="F828" s="176">
        <v>269.77999999999997</v>
      </c>
      <c r="G828" s="169">
        <f t="shared" si="12"/>
        <v>9</v>
      </c>
    </row>
    <row r="829" spans="1:7" ht="25.5" x14ac:dyDescent="0.2">
      <c r="A829" s="173" t="s">
        <v>13978</v>
      </c>
      <c r="B829" s="174" t="s">
        <v>13979</v>
      </c>
      <c r="C829" s="175" t="s">
        <v>12441</v>
      </c>
      <c r="D829" s="176">
        <v>221.18</v>
      </c>
      <c r="E829" s="176"/>
      <c r="F829" s="176">
        <v>221.18</v>
      </c>
      <c r="G829" s="169">
        <f t="shared" si="12"/>
        <v>9</v>
      </c>
    </row>
    <row r="830" spans="1:7" ht="25.5" x14ac:dyDescent="0.2">
      <c r="A830" s="173" t="s">
        <v>13980</v>
      </c>
      <c r="B830" s="174" t="s">
        <v>13981</v>
      </c>
      <c r="C830" s="175" t="s">
        <v>12441</v>
      </c>
      <c r="D830" s="176">
        <v>261.07</v>
      </c>
      <c r="E830" s="176"/>
      <c r="F830" s="176">
        <v>261.07</v>
      </c>
      <c r="G830" s="169">
        <f t="shared" si="12"/>
        <v>9</v>
      </c>
    </row>
    <row r="831" spans="1:7" ht="25.5" x14ac:dyDescent="0.2">
      <c r="A831" s="173" t="s">
        <v>13982</v>
      </c>
      <c r="B831" s="174" t="s">
        <v>13983</v>
      </c>
      <c r="C831" s="175" t="s">
        <v>12441</v>
      </c>
      <c r="D831" s="176">
        <v>267.27999999999997</v>
      </c>
      <c r="E831" s="176"/>
      <c r="F831" s="176">
        <v>267.27999999999997</v>
      </c>
      <c r="G831" s="169">
        <f t="shared" si="12"/>
        <v>9</v>
      </c>
    </row>
    <row r="832" spans="1:7" x14ac:dyDescent="0.2">
      <c r="A832" s="173" t="s">
        <v>13984</v>
      </c>
      <c r="B832" s="174" t="s">
        <v>13985</v>
      </c>
      <c r="C832" s="175"/>
      <c r="D832" s="176"/>
      <c r="E832" s="176"/>
      <c r="F832" s="176"/>
      <c r="G832" s="169">
        <f t="shared" si="12"/>
        <v>5</v>
      </c>
    </row>
    <row r="833" spans="1:7" x14ac:dyDescent="0.2">
      <c r="A833" s="173" t="s">
        <v>13986</v>
      </c>
      <c r="B833" s="174" t="s">
        <v>13987</v>
      </c>
      <c r="C833" s="175" t="s">
        <v>12441</v>
      </c>
      <c r="D833" s="176">
        <v>105.6</v>
      </c>
      <c r="E833" s="176">
        <v>113.2</v>
      </c>
      <c r="F833" s="176">
        <v>218.8</v>
      </c>
      <c r="G833" s="169">
        <f t="shared" si="12"/>
        <v>9</v>
      </c>
    </row>
    <row r="834" spans="1:7" x14ac:dyDescent="0.2">
      <c r="A834" s="173" t="s">
        <v>13988</v>
      </c>
      <c r="B834" s="174" t="s">
        <v>13989</v>
      </c>
      <c r="C834" s="175"/>
      <c r="D834" s="176"/>
      <c r="E834" s="176"/>
      <c r="F834" s="176"/>
      <c r="G834" s="169">
        <f t="shared" si="12"/>
        <v>5</v>
      </c>
    </row>
    <row r="835" spans="1:7" x14ac:dyDescent="0.2">
      <c r="A835" s="173" t="s">
        <v>13990</v>
      </c>
      <c r="B835" s="174" t="s">
        <v>13991</v>
      </c>
      <c r="C835" s="175" t="s">
        <v>12441</v>
      </c>
      <c r="D835" s="176"/>
      <c r="E835" s="176">
        <v>39.119999999999997</v>
      </c>
      <c r="F835" s="176">
        <v>39.119999999999997</v>
      </c>
      <c r="G835" s="169">
        <f t="shared" si="12"/>
        <v>9</v>
      </c>
    </row>
    <row r="836" spans="1:7" ht="25.5" x14ac:dyDescent="0.2">
      <c r="A836" s="173" t="s">
        <v>13992</v>
      </c>
      <c r="B836" s="174" t="s">
        <v>13993</v>
      </c>
      <c r="C836" s="175" t="s">
        <v>12389</v>
      </c>
      <c r="D836" s="176">
        <v>2.2000000000000002</v>
      </c>
      <c r="E836" s="176">
        <v>5.37</v>
      </c>
      <c r="F836" s="176">
        <v>7.57</v>
      </c>
      <c r="G836" s="169">
        <f t="shared" si="12"/>
        <v>9</v>
      </c>
    </row>
    <row r="837" spans="1:7" ht="25.5" x14ac:dyDescent="0.2">
      <c r="A837" s="173" t="s">
        <v>13994</v>
      </c>
      <c r="B837" s="174" t="s">
        <v>13995</v>
      </c>
      <c r="C837" s="175" t="s">
        <v>12389</v>
      </c>
      <c r="D837" s="176">
        <v>2.75</v>
      </c>
      <c r="E837" s="176">
        <v>5.37</v>
      </c>
      <c r="F837" s="176">
        <v>8.1199999999999992</v>
      </c>
      <c r="G837" s="169">
        <f t="shared" si="12"/>
        <v>9</v>
      </c>
    </row>
    <row r="838" spans="1:7" ht="25.5" x14ac:dyDescent="0.2">
      <c r="A838" s="173" t="s">
        <v>13996</v>
      </c>
      <c r="B838" s="174" t="s">
        <v>13997</v>
      </c>
      <c r="C838" s="175" t="s">
        <v>12389</v>
      </c>
      <c r="D838" s="176">
        <v>3.13</v>
      </c>
      <c r="E838" s="176">
        <v>5.37</v>
      </c>
      <c r="F838" s="176">
        <v>8.5</v>
      </c>
      <c r="G838" s="169">
        <f t="shared" si="12"/>
        <v>9</v>
      </c>
    </row>
    <row r="839" spans="1:7" ht="25.5" x14ac:dyDescent="0.2">
      <c r="A839" s="173" t="s">
        <v>13998</v>
      </c>
      <c r="B839" s="174" t="s">
        <v>13999</v>
      </c>
      <c r="C839" s="175" t="s">
        <v>12389</v>
      </c>
      <c r="D839" s="176">
        <v>3.35</v>
      </c>
      <c r="E839" s="176">
        <v>5.37</v>
      </c>
      <c r="F839" s="176">
        <v>8.7200000000000006</v>
      </c>
      <c r="G839" s="169">
        <f t="shared" si="12"/>
        <v>9</v>
      </c>
    </row>
    <row r="840" spans="1:7" ht="25.5" x14ac:dyDescent="0.2">
      <c r="A840" s="173" t="s">
        <v>14000</v>
      </c>
      <c r="B840" s="174" t="s">
        <v>14001</v>
      </c>
      <c r="C840" s="175" t="s">
        <v>12389</v>
      </c>
      <c r="D840" s="176">
        <v>4.8</v>
      </c>
      <c r="E840" s="176">
        <v>5.37</v>
      </c>
      <c r="F840" s="176">
        <v>10.17</v>
      </c>
      <c r="G840" s="169">
        <f t="shared" si="12"/>
        <v>9</v>
      </c>
    </row>
    <row r="841" spans="1:7" x14ac:dyDescent="0.2">
      <c r="A841" s="173" t="s">
        <v>14002</v>
      </c>
      <c r="B841" s="174" t="s">
        <v>14003</v>
      </c>
      <c r="C841" s="175"/>
      <c r="D841" s="176"/>
      <c r="E841" s="176"/>
      <c r="F841" s="176"/>
      <c r="G841" s="169">
        <f t="shared" si="12"/>
        <v>2</v>
      </c>
    </row>
    <row r="842" spans="1:7" x14ac:dyDescent="0.2">
      <c r="A842" s="173" t="s">
        <v>14004</v>
      </c>
      <c r="B842" s="174" t="s">
        <v>14005</v>
      </c>
      <c r="C842" s="175"/>
      <c r="D842" s="176"/>
      <c r="E842" s="176"/>
      <c r="F842" s="176"/>
      <c r="G842" s="169">
        <f t="shared" si="12"/>
        <v>5</v>
      </c>
    </row>
    <row r="843" spans="1:7" ht="25.5" x14ac:dyDescent="0.2">
      <c r="A843" s="173" t="s">
        <v>14006</v>
      </c>
      <c r="B843" s="174" t="s">
        <v>14007</v>
      </c>
      <c r="C843" s="175" t="s">
        <v>12441</v>
      </c>
      <c r="D843" s="176">
        <v>116.47</v>
      </c>
      <c r="E843" s="176">
        <v>48.9</v>
      </c>
      <c r="F843" s="176">
        <v>165.37</v>
      </c>
      <c r="G843" s="169">
        <f t="shared" ref="G843:G906" si="13">LEN(A843)</f>
        <v>9</v>
      </c>
    </row>
    <row r="844" spans="1:7" ht="25.5" x14ac:dyDescent="0.2">
      <c r="A844" s="173" t="s">
        <v>14008</v>
      </c>
      <c r="B844" s="174" t="s">
        <v>14009</v>
      </c>
      <c r="C844" s="175" t="s">
        <v>12441</v>
      </c>
      <c r="D844" s="176">
        <v>124.98</v>
      </c>
      <c r="E844" s="176">
        <v>50.85</v>
      </c>
      <c r="F844" s="176">
        <v>175.83</v>
      </c>
      <c r="G844" s="169">
        <f t="shared" si="13"/>
        <v>9</v>
      </c>
    </row>
    <row r="845" spans="1:7" ht="25.5" x14ac:dyDescent="0.2">
      <c r="A845" s="173" t="s">
        <v>14010</v>
      </c>
      <c r="B845" s="174" t="s">
        <v>14011</v>
      </c>
      <c r="C845" s="175" t="s">
        <v>12441</v>
      </c>
      <c r="D845" s="176">
        <v>133.47999999999999</v>
      </c>
      <c r="E845" s="176">
        <v>52.81</v>
      </c>
      <c r="F845" s="176">
        <v>186.29</v>
      </c>
      <c r="G845" s="169">
        <f t="shared" si="13"/>
        <v>9</v>
      </c>
    </row>
    <row r="846" spans="1:7" ht="25.5" x14ac:dyDescent="0.2">
      <c r="A846" s="173" t="s">
        <v>14012</v>
      </c>
      <c r="B846" s="174" t="s">
        <v>14013</v>
      </c>
      <c r="C846" s="175" t="s">
        <v>12441</v>
      </c>
      <c r="D846" s="176">
        <v>146.41</v>
      </c>
      <c r="E846" s="176">
        <v>56.73</v>
      </c>
      <c r="F846" s="176">
        <v>203.14</v>
      </c>
      <c r="G846" s="169">
        <f t="shared" si="13"/>
        <v>9</v>
      </c>
    </row>
    <row r="847" spans="1:7" ht="25.5" x14ac:dyDescent="0.2">
      <c r="A847" s="173" t="s">
        <v>14014</v>
      </c>
      <c r="B847" s="174" t="s">
        <v>14015</v>
      </c>
      <c r="C847" s="175" t="s">
        <v>12441</v>
      </c>
      <c r="D847" s="176">
        <v>79.62</v>
      </c>
      <c r="E847" s="176">
        <v>37.17</v>
      </c>
      <c r="F847" s="176">
        <v>116.79</v>
      </c>
      <c r="G847" s="169">
        <f t="shared" si="13"/>
        <v>9</v>
      </c>
    </row>
    <row r="848" spans="1:7" ht="25.5" x14ac:dyDescent="0.2">
      <c r="A848" s="173" t="s">
        <v>14016</v>
      </c>
      <c r="B848" s="174" t="s">
        <v>14017</v>
      </c>
      <c r="C848" s="175" t="s">
        <v>12441</v>
      </c>
      <c r="D848" s="176">
        <v>88.12</v>
      </c>
      <c r="E848" s="176">
        <v>39.119999999999997</v>
      </c>
      <c r="F848" s="176">
        <v>127.24</v>
      </c>
      <c r="G848" s="169">
        <f t="shared" si="13"/>
        <v>9</v>
      </c>
    </row>
    <row r="849" spans="1:7" ht="25.5" x14ac:dyDescent="0.2">
      <c r="A849" s="173" t="s">
        <v>14018</v>
      </c>
      <c r="B849" s="174" t="s">
        <v>14019</v>
      </c>
      <c r="C849" s="175" t="s">
        <v>12441</v>
      </c>
      <c r="D849" s="176">
        <v>96.62</v>
      </c>
      <c r="E849" s="176">
        <v>41.07</v>
      </c>
      <c r="F849" s="176">
        <v>137.69</v>
      </c>
      <c r="G849" s="169">
        <f t="shared" si="13"/>
        <v>9</v>
      </c>
    </row>
    <row r="850" spans="1:7" ht="25.5" x14ac:dyDescent="0.2">
      <c r="A850" s="173" t="s">
        <v>14020</v>
      </c>
      <c r="B850" s="174" t="s">
        <v>14021</v>
      </c>
      <c r="C850" s="175" t="s">
        <v>12441</v>
      </c>
      <c r="D850" s="176">
        <v>105.49</v>
      </c>
      <c r="E850" s="176">
        <v>44.99</v>
      </c>
      <c r="F850" s="176">
        <v>150.47999999999999</v>
      </c>
      <c r="G850" s="169">
        <f t="shared" si="13"/>
        <v>9</v>
      </c>
    </row>
    <row r="851" spans="1:7" x14ac:dyDescent="0.2">
      <c r="A851" s="173" t="s">
        <v>14022</v>
      </c>
      <c r="B851" s="174" t="s">
        <v>14023</v>
      </c>
      <c r="C851" s="175" t="s">
        <v>12441</v>
      </c>
      <c r="D851" s="176">
        <v>88.59</v>
      </c>
      <c r="E851" s="176">
        <v>46.95</v>
      </c>
      <c r="F851" s="176">
        <v>135.54</v>
      </c>
      <c r="G851" s="169">
        <f t="shared" si="13"/>
        <v>9</v>
      </c>
    </row>
    <row r="852" spans="1:7" x14ac:dyDescent="0.2">
      <c r="A852" s="173" t="s">
        <v>14024</v>
      </c>
      <c r="B852" s="174" t="s">
        <v>14025</v>
      </c>
      <c r="C852" s="175" t="s">
        <v>12441</v>
      </c>
      <c r="D852" s="176">
        <v>66.650000000000006</v>
      </c>
      <c r="E852" s="176">
        <v>35.21</v>
      </c>
      <c r="F852" s="176">
        <v>101.86</v>
      </c>
      <c r="G852" s="169">
        <f t="shared" si="13"/>
        <v>9</v>
      </c>
    </row>
    <row r="853" spans="1:7" x14ac:dyDescent="0.2">
      <c r="A853" s="173" t="s">
        <v>14026</v>
      </c>
      <c r="B853" s="174" t="s">
        <v>14027</v>
      </c>
      <c r="C853" s="175" t="s">
        <v>12441</v>
      </c>
      <c r="D853" s="176">
        <v>82.1</v>
      </c>
      <c r="E853" s="176">
        <v>25.43</v>
      </c>
      <c r="F853" s="176">
        <v>107.53</v>
      </c>
      <c r="G853" s="169">
        <f t="shared" si="13"/>
        <v>9</v>
      </c>
    </row>
    <row r="854" spans="1:7" ht="25.5" x14ac:dyDescent="0.2">
      <c r="A854" s="173" t="s">
        <v>14028</v>
      </c>
      <c r="B854" s="174" t="s">
        <v>14029</v>
      </c>
      <c r="C854" s="175" t="s">
        <v>12441</v>
      </c>
      <c r="D854" s="176">
        <v>25.06</v>
      </c>
      <c r="E854" s="176">
        <v>4.9800000000000004</v>
      </c>
      <c r="F854" s="176">
        <v>30.04</v>
      </c>
      <c r="G854" s="169">
        <f t="shared" si="13"/>
        <v>9</v>
      </c>
    </row>
    <row r="855" spans="1:7" x14ac:dyDescent="0.2">
      <c r="A855" s="173" t="s">
        <v>14030</v>
      </c>
      <c r="B855" s="174" t="s">
        <v>14031</v>
      </c>
      <c r="C855" s="175" t="s">
        <v>12441</v>
      </c>
      <c r="D855" s="176">
        <v>15.71</v>
      </c>
      <c r="E855" s="176">
        <v>4.9800000000000004</v>
      </c>
      <c r="F855" s="176">
        <v>20.69</v>
      </c>
      <c r="G855" s="169">
        <f t="shared" si="13"/>
        <v>9</v>
      </c>
    </row>
    <row r="856" spans="1:7" x14ac:dyDescent="0.2">
      <c r="A856" s="173" t="s">
        <v>14032</v>
      </c>
      <c r="B856" s="174" t="s">
        <v>14033</v>
      </c>
      <c r="C856" s="175"/>
      <c r="D856" s="176"/>
      <c r="E856" s="176"/>
      <c r="F856" s="176"/>
      <c r="G856" s="169">
        <f t="shared" si="13"/>
        <v>5</v>
      </c>
    </row>
    <row r="857" spans="1:7" ht="25.5" x14ac:dyDescent="0.2">
      <c r="A857" s="173" t="s">
        <v>14034</v>
      </c>
      <c r="B857" s="174" t="s">
        <v>14035</v>
      </c>
      <c r="C857" s="175" t="s">
        <v>12943</v>
      </c>
      <c r="D857" s="176">
        <v>23.82</v>
      </c>
      <c r="E857" s="176"/>
      <c r="F857" s="176">
        <v>23.82</v>
      </c>
      <c r="G857" s="169">
        <f t="shared" si="13"/>
        <v>9</v>
      </c>
    </row>
    <row r="858" spans="1:7" x14ac:dyDescent="0.2">
      <c r="A858" s="173" t="s">
        <v>14036</v>
      </c>
      <c r="B858" s="174" t="s">
        <v>14037</v>
      </c>
      <c r="C858" s="175" t="s">
        <v>12943</v>
      </c>
      <c r="D858" s="176"/>
      <c r="E858" s="176">
        <v>5.04</v>
      </c>
      <c r="F858" s="176">
        <v>5.04</v>
      </c>
      <c r="G858" s="169">
        <f t="shared" si="13"/>
        <v>9</v>
      </c>
    </row>
    <row r="859" spans="1:7" ht="25.5" x14ac:dyDescent="0.2">
      <c r="A859" s="173" t="s">
        <v>14038</v>
      </c>
      <c r="B859" s="174" t="s">
        <v>14039</v>
      </c>
      <c r="C859" s="175" t="s">
        <v>12943</v>
      </c>
      <c r="D859" s="176">
        <v>25.58</v>
      </c>
      <c r="E859" s="176"/>
      <c r="F859" s="176">
        <v>25.58</v>
      </c>
      <c r="G859" s="169">
        <f t="shared" si="13"/>
        <v>9</v>
      </c>
    </row>
    <row r="860" spans="1:7" ht="25.5" x14ac:dyDescent="0.2">
      <c r="A860" s="173" t="s">
        <v>14040</v>
      </c>
      <c r="B860" s="174" t="s">
        <v>14041</v>
      </c>
      <c r="C860" s="175" t="s">
        <v>12943</v>
      </c>
      <c r="D860" s="176">
        <v>22.55</v>
      </c>
      <c r="E860" s="176"/>
      <c r="F860" s="176">
        <v>22.55</v>
      </c>
      <c r="G860" s="169">
        <f t="shared" si="13"/>
        <v>9</v>
      </c>
    </row>
    <row r="861" spans="1:7" ht="25.5" x14ac:dyDescent="0.2">
      <c r="A861" s="173" t="s">
        <v>14042</v>
      </c>
      <c r="B861" s="174" t="s">
        <v>14043</v>
      </c>
      <c r="C861" s="175" t="s">
        <v>12943</v>
      </c>
      <c r="D861" s="176">
        <v>24.06</v>
      </c>
      <c r="E861" s="176"/>
      <c r="F861" s="176">
        <v>24.06</v>
      </c>
      <c r="G861" s="169">
        <f t="shared" si="13"/>
        <v>9</v>
      </c>
    </row>
    <row r="862" spans="1:7" ht="25.5" x14ac:dyDescent="0.2">
      <c r="A862" s="173" t="s">
        <v>14044</v>
      </c>
      <c r="B862" s="174" t="s">
        <v>14045</v>
      </c>
      <c r="C862" s="175" t="s">
        <v>12943</v>
      </c>
      <c r="D862" s="176">
        <v>15.31</v>
      </c>
      <c r="E862" s="176">
        <v>5.04</v>
      </c>
      <c r="F862" s="176">
        <v>20.350000000000001</v>
      </c>
      <c r="G862" s="169">
        <f t="shared" si="13"/>
        <v>9</v>
      </c>
    </row>
    <row r="863" spans="1:7" x14ac:dyDescent="0.2">
      <c r="A863" s="173" t="s">
        <v>14046</v>
      </c>
      <c r="B863" s="174" t="s">
        <v>14047</v>
      </c>
      <c r="C863" s="175"/>
      <c r="D863" s="176"/>
      <c r="E863" s="176"/>
      <c r="F863" s="176"/>
      <c r="G863" s="169">
        <f t="shared" si="13"/>
        <v>5</v>
      </c>
    </row>
    <row r="864" spans="1:7" ht="25.5" x14ac:dyDescent="0.2">
      <c r="A864" s="173" t="s">
        <v>14048</v>
      </c>
      <c r="B864" s="174" t="s">
        <v>14049</v>
      </c>
      <c r="C864" s="175" t="s">
        <v>12522</v>
      </c>
      <c r="D864" s="176">
        <v>2660.95</v>
      </c>
      <c r="E864" s="176">
        <v>753.49</v>
      </c>
      <c r="F864" s="176">
        <v>3414.44</v>
      </c>
      <c r="G864" s="169">
        <f t="shared" si="13"/>
        <v>9</v>
      </c>
    </row>
    <row r="865" spans="1:7" x14ac:dyDescent="0.2">
      <c r="A865" s="173" t="s">
        <v>14050</v>
      </c>
      <c r="B865" s="174" t="s">
        <v>14051</v>
      </c>
      <c r="C865" s="175" t="s">
        <v>12522</v>
      </c>
      <c r="D865" s="176">
        <v>2577.29</v>
      </c>
      <c r="E865" s="176">
        <v>831.25</v>
      </c>
      <c r="F865" s="176">
        <v>3408.54</v>
      </c>
      <c r="G865" s="169">
        <f t="shared" si="13"/>
        <v>9</v>
      </c>
    </row>
    <row r="866" spans="1:7" ht="25.5" x14ac:dyDescent="0.2">
      <c r="A866" s="173" t="s">
        <v>14052</v>
      </c>
      <c r="B866" s="174" t="s">
        <v>14053</v>
      </c>
      <c r="C866" s="175" t="s">
        <v>12522</v>
      </c>
      <c r="D866" s="176">
        <v>2348.02</v>
      </c>
      <c r="E866" s="176">
        <v>716.41</v>
      </c>
      <c r="F866" s="176">
        <v>3064.43</v>
      </c>
      <c r="G866" s="169">
        <f t="shared" si="13"/>
        <v>9</v>
      </c>
    </row>
    <row r="867" spans="1:7" ht="25.5" x14ac:dyDescent="0.2">
      <c r="A867" s="173" t="s">
        <v>14054</v>
      </c>
      <c r="B867" s="174" t="s">
        <v>14055</v>
      </c>
      <c r="C867" s="175" t="s">
        <v>12522</v>
      </c>
      <c r="D867" s="176">
        <v>2081.73</v>
      </c>
      <c r="E867" s="176">
        <v>709.18</v>
      </c>
      <c r="F867" s="176">
        <v>2790.91</v>
      </c>
      <c r="G867" s="169">
        <f t="shared" si="13"/>
        <v>9</v>
      </c>
    </row>
    <row r="868" spans="1:7" x14ac:dyDescent="0.2">
      <c r="A868" s="173" t="s">
        <v>14056</v>
      </c>
      <c r="B868" s="174" t="s">
        <v>14057</v>
      </c>
      <c r="C868" s="175" t="s">
        <v>12522</v>
      </c>
      <c r="D868" s="176">
        <v>2314.69</v>
      </c>
      <c r="E868" s="176">
        <v>759.8</v>
      </c>
      <c r="F868" s="176">
        <v>3074.49</v>
      </c>
      <c r="G868" s="169">
        <f t="shared" si="13"/>
        <v>9</v>
      </c>
    </row>
    <row r="869" spans="1:7" x14ac:dyDescent="0.2">
      <c r="A869" s="173" t="s">
        <v>14058</v>
      </c>
      <c r="B869" s="174" t="s">
        <v>14059</v>
      </c>
      <c r="C869" s="175"/>
      <c r="D869" s="176"/>
      <c r="E869" s="176"/>
      <c r="F869" s="176"/>
      <c r="G869" s="169">
        <f t="shared" si="13"/>
        <v>5</v>
      </c>
    </row>
    <row r="870" spans="1:7" x14ac:dyDescent="0.2">
      <c r="A870" s="173" t="s">
        <v>14060</v>
      </c>
      <c r="B870" s="174" t="s">
        <v>14061</v>
      </c>
      <c r="C870" s="175" t="s">
        <v>12522</v>
      </c>
      <c r="D870" s="176">
        <v>4105.22</v>
      </c>
      <c r="E870" s="176">
        <v>1173.5999999999999</v>
      </c>
      <c r="F870" s="176">
        <v>5278.82</v>
      </c>
      <c r="G870" s="169">
        <f t="shared" si="13"/>
        <v>9</v>
      </c>
    </row>
    <row r="871" spans="1:7" ht="25.5" x14ac:dyDescent="0.2">
      <c r="A871" s="173" t="s">
        <v>14062</v>
      </c>
      <c r="B871" s="174" t="s">
        <v>14063</v>
      </c>
      <c r="C871" s="175" t="s">
        <v>12497</v>
      </c>
      <c r="D871" s="176">
        <v>0.13</v>
      </c>
      <c r="E871" s="176">
        <v>5.48</v>
      </c>
      <c r="F871" s="176">
        <v>5.61</v>
      </c>
      <c r="G871" s="169">
        <f t="shared" si="13"/>
        <v>9</v>
      </c>
    </row>
    <row r="872" spans="1:7" ht="25.5" x14ac:dyDescent="0.2">
      <c r="A872" s="173" t="s">
        <v>14064</v>
      </c>
      <c r="B872" s="174" t="s">
        <v>14065</v>
      </c>
      <c r="C872" s="175" t="s">
        <v>12497</v>
      </c>
      <c r="D872" s="176">
        <v>0.34</v>
      </c>
      <c r="E872" s="176">
        <v>14.48</v>
      </c>
      <c r="F872" s="176">
        <v>14.82</v>
      </c>
      <c r="G872" s="169">
        <f t="shared" si="13"/>
        <v>9</v>
      </c>
    </row>
    <row r="873" spans="1:7" x14ac:dyDescent="0.2">
      <c r="A873" s="173" t="s">
        <v>14066</v>
      </c>
      <c r="B873" s="174" t="s">
        <v>14067</v>
      </c>
      <c r="C873" s="175"/>
      <c r="D873" s="176"/>
      <c r="E873" s="176"/>
      <c r="F873" s="176"/>
      <c r="G873" s="169">
        <f t="shared" si="13"/>
        <v>2</v>
      </c>
    </row>
    <row r="874" spans="1:7" x14ac:dyDescent="0.2">
      <c r="A874" s="173" t="s">
        <v>14068</v>
      </c>
      <c r="B874" s="174" t="s">
        <v>14069</v>
      </c>
      <c r="C874" s="175"/>
      <c r="D874" s="176"/>
      <c r="E874" s="176"/>
      <c r="F874" s="176"/>
      <c r="G874" s="169">
        <f t="shared" si="13"/>
        <v>5</v>
      </c>
    </row>
    <row r="875" spans="1:7" x14ac:dyDescent="0.2">
      <c r="A875" s="173" t="s">
        <v>14070</v>
      </c>
      <c r="B875" s="174" t="s">
        <v>14071</v>
      </c>
      <c r="C875" s="175" t="s">
        <v>12441</v>
      </c>
      <c r="D875" s="176">
        <v>44.16</v>
      </c>
      <c r="E875" s="176">
        <v>28.38</v>
      </c>
      <c r="F875" s="176">
        <v>72.540000000000006</v>
      </c>
      <c r="G875" s="169">
        <f t="shared" si="13"/>
        <v>9</v>
      </c>
    </row>
    <row r="876" spans="1:7" x14ac:dyDescent="0.2">
      <c r="A876" s="173" t="s">
        <v>14072</v>
      </c>
      <c r="B876" s="174" t="s">
        <v>14073</v>
      </c>
      <c r="C876" s="175" t="s">
        <v>12441</v>
      </c>
      <c r="D876" s="176">
        <v>60.48</v>
      </c>
      <c r="E876" s="176">
        <v>28.38</v>
      </c>
      <c r="F876" s="176">
        <v>88.86</v>
      </c>
      <c r="G876" s="169">
        <f t="shared" si="13"/>
        <v>9</v>
      </c>
    </row>
    <row r="877" spans="1:7" x14ac:dyDescent="0.2">
      <c r="A877" s="173" t="s">
        <v>14074</v>
      </c>
      <c r="B877" s="174" t="s">
        <v>14075</v>
      </c>
      <c r="C877" s="175" t="s">
        <v>12441</v>
      </c>
      <c r="D877" s="176">
        <v>37.119999999999997</v>
      </c>
      <c r="E877" s="176">
        <v>28.38</v>
      </c>
      <c r="F877" s="176">
        <v>65.5</v>
      </c>
      <c r="G877" s="169">
        <f t="shared" si="13"/>
        <v>9</v>
      </c>
    </row>
    <row r="878" spans="1:7" x14ac:dyDescent="0.2">
      <c r="A878" s="173" t="s">
        <v>14076</v>
      </c>
      <c r="B878" s="174" t="s">
        <v>14077</v>
      </c>
      <c r="C878" s="175" t="s">
        <v>12441</v>
      </c>
      <c r="D878" s="176">
        <v>87.48</v>
      </c>
      <c r="E878" s="176">
        <v>42.57</v>
      </c>
      <c r="F878" s="176">
        <v>130.05000000000001</v>
      </c>
      <c r="G878" s="169">
        <f t="shared" si="13"/>
        <v>9</v>
      </c>
    </row>
    <row r="879" spans="1:7" x14ac:dyDescent="0.2">
      <c r="A879" s="173" t="s">
        <v>14078</v>
      </c>
      <c r="B879" s="174" t="s">
        <v>14079</v>
      </c>
      <c r="C879" s="175" t="s">
        <v>12441</v>
      </c>
      <c r="D879" s="176">
        <v>103.41</v>
      </c>
      <c r="E879" s="176">
        <v>42.57</v>
      </c>
      <c r="F879" s="176">
        <v>145.97999999999999</v>
      </c>
      <c r="G879" s="169">
        <f t="shared" si="13"/>
        <v>9</v>
      </c>
    </row>
    <row r="880" spans="1:7" x14ac:dyDescent="0.2">
      <c r="A880" s="173" t="s">
        <v>14080</v>
      </c>
      <c r="B880" s="174" t="s">
        <v>14081</v>
      </c>
      <c r="C880" s="175" t="s">
        <v>12497</v>
      </c>
      <c r="D880" s="176">
        <v>0.97</v>
      </c>
      <c r="E880" s="176">
        <v>12.51</v>
      </c>
      <c r="F880" s="176">
        <v>13.48</v>
      </c>
      <c r="G880" s="169">
        <f t="shared" si="13"/>
        <v>9</v>
      </c>
    </row>
    <row r="881" spans="1:7" ht="25.5" x14ac:dyDescent="0.2">
      <c r="A881" s="173" t="s">
        <v>14082</v>
      </c>
      <c r="B881" s="174" t="s">
        <v>14083</v>
      </c>
      <c r="C881" s="175" t="s">
        <v>12497</v>
      </c>
      <c r="D881" s="176">
        <v>13.41</v>
      </c>
      <c r="E881" s="176">
        <v>15.65</v>
      </c>
      <c r="F881" s="176">
        <v>29.06</v>
      </c>
      <c r="G881" s="169">
        <f t="shared" si="13"/>
        <v>9</v>
      </c>
    </row>
    <row r="882" spans="1:7" x14ac:dyDescent="0.2">
      <c r="A882" s="173" t="s">
        <v>14084</v>
      </c>
      <c r="B882" s="174" t="s">
        <v>14085</v>
      </c>
      <c r="C882" s="175" t="s">
        <v>12497</v>
      </c>
      <c r="D882" s="176">
        <v>20.45</v>
      </c>
      <c r="E882" s="176">
        <v>15.65</v>
      </c>
      <c r="F882" s="176">
        <v>36.1</v>
      </c>
      <c r="G882" s="169">
        <f t="shared" si="13"/>
        <v>9</v>
      </c>
    </row>
    <row r="883" spans="1:7" x14ac:dyDescent="0.2">
      <c r="A883" s="173" t="s">
        <v>14086</v>
      </c>
      <c r="B883" s="174" t="s">
        <v>14087</v>
      </c>
      <c r="C883" s="175"/>
      <c r="D883" s="176"/>
      <c r="E883" s="176"/>
      <c r="F883" s="176"/>
      <c r="G883" s="169">
        <f t="shared" si="13"/>
        <v>5</v>
      </c>
    </row>
    <row r="884" spans="1:7" ht="25.5" x14ac:dyDescent="0.2">
      <c r="A884" s="173" t="s">
        <v>14088</v>
      </c>
      <c r="B884" s="174" t="s">
        <v>14089</v>
      </c>
      <c r="C884" s="175" t="s">
        <v>12441</v>
      </c>
      <c r="D884" s="176">
        <v>41.33</v>
      </c>
      <c r="E884" s="176">
        <v>15.65</v>
      </c>
      <c r="F884" s="176">
        <v>56.98</v>
      </c>
      <c r="G884" s="169">
        <f t="shared" si="13"/>
        <v>9</v>
      </c>
    </row>
    <row r="885" spans="1:7" ht="25.5" x14ac:dyDescent="0.2">
      <c r="A885" s="173" t="s">
        <v>14090</v>
      </c>
      <c r="B885" s="174" t="s">
        <v>14091</v>
      </c>
      <c r="C885" s="175" t="s">
        <v>12441</v>
      </c>
      <c r="D885" s="176">
        <v>65.400000000000006</v>
      </c>
      <c r="E885" s="176">
        <v>15.65</v>
      </c>
      <c r="F885" s="176">
        <v>81.05</v>
      </c>
      <c r="G885" s="169">
        <f t="shared" si="13"/>
        <v>9</v>
      </c>
    </row>
    <row r="886" spans="1:7" ht="25.5" x14ac:dyDescent="0.2">
      <c r="A886" s="173" t="s">
        <v>14092</v>
      </c>
      <c r="B886" s="174" t="s">
        <v>14093</v>
      </c>
      <c r="C886" s="175" t="s">
        <v>12441</v>
      </c>
      <c r="D886" s="176">
        <v>152.65</v>
      </c>
      <c r="E886" s="176">
        <v>15.65</v>
      </c>
      <c r="F886" s="176">
        <v>168.3</v>
      </c>
      <c r="G886" s="169">
        <f t="shared" si="13"/>
        <v>9</v>
      </c>
    </row>
    <row r="887" spans="1:7" ht="25.5" x14ac:dyDescent="0.2">
      <c r="A887" s="173" t="s">
        <v>14094</v>
      </c>
      <c r="B887" s="174" t="s">
        <v>14095</v>
      </c>
      <c r="C887" s="175" t="s">
        <v>12441</v>
      </c>
      <c r="D887" s="176">
        <v>164.33</v>
      </c>
      <c r="E887" s="176">
        <v>15.65</v>
      </c>
      <c r="F887" s="176">
        <v>179.98</v>
      </c>
      <c r="G887" s="169">
        <f t="shared" si="13"/>
        <v>9</v>
      </c>
    </row>
    <row r="888" spans="1:7" ht="25.5" x14ac:dyDescent="0.2">
      <c r="A888" s="173" t="s">
        <v>14096</v>
      </c>
      <c r="B888" s="174" t="s">
        <v>14097</v>
      </c>
      <c r="C888" s="175" t="s">
        <v>12497</v>
      </c>
      <c r="D888" s="176">
        <v>85.59</v>
      </c>
      <c r="E888" s="176">
        <v>7.83</v>
      </c>
      <c r="F888" s="176">
        <v>93.42</v>
      </c>
      <c r="G888" s="169">
        <f t="shared" si="13"/>
        <v>9</v>
      </c>
    </row>
    <row r="889" spans="1:7" ht="25.5" x14ac:dyDescent="0.2">
      <c r="A889" s="173" t="s">
        <v>14098</v>
      </c>
      <c r="B889" s="174" t="s">
        <v>14099</v>
      </c>
      <c r="C889" s="175" t="s">
        <v>12497</v>
      </c>
      <c r="D889" s="176">
        <v>76.3</v>
      </c>
      <c r="E889" s="176">
        <v>7.83</v>
      </c>
      <c r="F889" s="176">
        <v>84.13</v>
      </c>
      <c r="G889" s="169">
        <f t="shared" si="13"/>
        <v>9</v>
      </c>
    </row>
    <row r="890" spans="1:7" ht="25.5" x14ac:dyDescent="0.2">
      <c r="A890" s="173" t="s">
        <v>14100</v>
      </c>
      <c r="B890" s="174" t="s">
        <v>14101</v>
      </c>
      <c r="C890" s="175" t="s">
        <v>12497</v>
      </c>
      <c r="D890" s="176">
        <v>112.59</v>
      </c>
      <c r="E890" s="176">
        <v>7.83</v>
      </c>
      <c r="F890" s="176">
        <v>120.42</v>
      </c>
      <c r="G890" s="169">
        <f t="shared" si="13"/>
        <v>9</v>
      </c>
    </row>
    <row r="891" spans="1:7" ht="25.5" x14ac:dyDescent="0.2">
      <c r="A891" s="173" t="s">
        <v>14102</v>
      </c>
      <c r="B891" s="174" t="s">
        <v>14103</v>
      </c>
      <c r="C891" s="175" t="s">
        <v>12497</v>
      </c>
      <c r="D891" s="176">
        <v>167.24</v>
      </c>
      <c r="E891" s="176">
        <v>7.83</v>
      </c>
      <c r="F891" s="176">
        <v>175.07</v>
      </c>
      <c r="G891" s="169">
        <f t="shared" si="13"/>
        <v>9</v>
      </c>
    </row>
    <row r="892" spans="1:7" ht="25.5" x14ac:dyDescent="0.2">
      <c r="A892" s="173" t="s">
        <v>14104</v>
      </c>
      <c r="B892" s="174" t="s">
        <v>14105</v>
      </c>
      <c r="C892" s="175" t="s">
        <v>12497</v>
      </c>
      <c r="D892" s="176">
        <v>54.17</v>
      </c>
      <c r="E892" s="176">
        <v>7.83</v>
      </c>
      <c r="F892" s="176">
        <v>62</v>
      </c>
      <c r="G892" s="169">
        <f t="shared" si="13"/>
        <v>9</v>
      </c>
    </row>
    <row r="893" spans="1:7" ht="25.5" x14ac:dyDescent="0.2">
      <c r="A893" s="173" t="s">
        <v>14106</v>
      </c>
      <c r="B893" s="174" t="s">
        <v>14107</v>
      </c>
      <c r="C893" s="175" t="s">
        <v>12497</v>
      </c>
      <c r="D893" s="176">
        <v>100.38</v>
      </c>
      <c r="E893" s="176">
        <v>7.83</v>
      </c>
      <c r="F893" s="176">
        <v>108.21</v>
      </c>
      <c r="G893" s="169">
        <f t="shared" si="13"/>
        <v>9</v>
      </c>
    </row>
    <row r="894" spans="1:7" ht="25.5" x14ac:dyDescent="0.2">
      <c r="A894" s="173" t="s">
        <v>14108</v>
      </c>
      <c r="B894" s="174" t="s">
        <v>14109</v>
      </c>
      <c r="C894" s="175" t="s">
        <v>12497</v>
      </c>
      <c r="D894" s="176">
        <v>70.599999999999994</v>
      </c>
      <c r="E894" s="176">
        <v>7.83</v>
      </c>
      <c r="F894" s="176">
        <v>78.430000000000007</v>
      </c>
      <c r="G894" s="169">
        <f t="shared" si="13"/>
        <v>9</v>
      </c>
    </row>
    <row r="895" spans="1:7" x14ac:dyDescent="0.2">
      <c r="A895" s="173" t="s">
        <v>14110</v>
      </c>
      <c r="B895" s="174" t="s">
        <v>14111</v>
      </c>
      <c r="C895" s="175"/>
      <c r="D895" s="176"/>
      <c r="E895" s="176"/>
      <c r="F895" s="176"/>
      <c r="G895" s="169">
        <f t="shared" si="13"/>
        <v>5</v>
      </c>
    </row>
    <row r="896" spans="1:7" x14ac:dyDescent="0.2">
      <c r="A896" s="173" t="s">
        <v>14112</v>
      </c>
      <c r="B896" s="174" t="s">
        <v>14113</v>
      </c>
      <c r="C896" s="175" t="s">
        <v>12441</v>
      </c>
      <c r="D896" s="176">
        <v>83.14</v>
      </c>
      <c r="E896" s="176">
        <v>25.43</v>
      </c>
      <c r="F896" s="176">
        <v>108.57</v>
      </c>
      <c r="G896" s="169">
        <f t="shared" si="13"/>
        <v>9</v>
      </c>
    </row>
    <row r="897" spans="1:7" x14ac:dyDescent="0.2">
      <c r="A897" s="173" t="s">
        <v>14114</v>
      </c>
      <c r="B897" s="174" t="s">
        <v>14115</v>
      </c>
      <c r="C897" s="175" t="s">
        <v>12497</v>
      </c>
      <c r="D897" s="176">
        <v>111.44</v>
      </c>
      <c r="E897" s="176">
        <v>8.61</v>
      </c>
      <c r="F897" s="176">
        <v>120.05</v>
      </c>
      <c r="G897" s="169">
        <f t="shared" si="13"/>
        <v>9</v>
      </c>
    </row>
    <row r="898" spans="1:7" x14ac:dyDescent="0.2">
      <c r="A898" s="173" t="s">
        <v>14116</v>
      </c>
      <c r="B898" s="174" t="s">
        <v>14117</v>
      </c>
      <c r="C898" s="175"/>
      <c r="D898" s="176"/>
      <c r="E898" s="176"/>
      <c r="F898" s="176"/>
      <c r="G898" s="169">
        <f t="shared" si="13"/>
        <v>5</v>
      </c>
    </row>
    <row r="899" spans="1:7" ht="25.5" x14ac:dyDescent="0.2">
      <c r="A899" s="173" t="s">
        <v>14118</v>
      </c>
      <c r="B899" s="174" t="s">
        <v>14119</v>
      </c>
      <c r="C899" s="175" t="s">
        <v>12441</v>
      </c>
      <c r="D899" s="176">
        <v>117.73</v>
      </c>
      <c r="E899" s="176">
        <v>15.65</v>
      </c>
      <c r="F899" s="176">
        <v>133.38</v>
      </c>
      <c r="G899" s="169">
        <f t="shared" si="13"/>
        <v>9</v>
      </c>
    </row>
    <row r="900" spans="1:7" ht="25.5" x14ac:dyDescent="0.2">
      <c r="A900" s="173" t="s">
        <v>14120</v>
      </c>
      <c r="B900" s="174" t="s">
        <v>14121</v>
      </c>
      <c r="C900" s="175" t="s">
        <v>12441</v>
      </c>
      <c r="D900" s="176">
        <v>193.52</v>
      </c>
      <c r="E900" s="176">
        <v>15.65</v>
      </c>
      <c r="F900" s="176">
        <v>209.17</v>
      </c>
      <c r="G900" s="169">
        <f t="shared" si="13"/>
        <v>9</v>
      </c>
    </row>
    <row r="901" spans="1:7" ht="25.5" x14ac:dyDescent="0.2">
      <c r="A901" s="173" t="s">
        <v>14122</v>
      </c>
      <c r="B901" s="174" t="s">
        <v>14123</v>
      </c>
      <c r="C901" s="175" t="s">
        <v>12441</v>
      </c>
      <c r="D901" s="176">
        <v>179.41</v>
      </c>
      <c r="E901" s="176">
        <v>15.65</v>
      </c>
      <c r="F901" s="176">
        <v>195.06</v>
      </c>
      <c r="G901" s="169">
        <f t="shared" si="13"/>
        <v>9</v>
      </c>
    </row>
    <row r="902" spans="1:7" ht="25.5" x14ac:dyDescent="0.2">
      <c r="A902" s="173" t="s">
        <v>14124</v>
      </c>
      <c r="B902" s="174" t="s">
        <v>14125</v>
      </c>
      <c r="C902" s="175" t="s">
        <v>12441</v>
      </c>
      <c r="D902" s="176">
        <v>108.19</v>
      </c>
      <c r="E902" s="176">
        <v>15.65</v>
      </c>
      <c r="F902" s="176">
        <v>123.84</v>
      </c>
      <c r="G902" s="169">
        <f t="shared" si="13"/>
        <v>9</v>
      </c>
    </row>
    <row r="903" spans="1:7" ht="25.5" x14ac:dyDescent="0.2">
      <c r="A903" s="173" t="s">
        <v>14126</v>
      </c>
      <c r="B903" s="174" t="s">
        <v>14127</v>
      </c>
      <c r="C903" s="175" t="s">
        <v>12497</v>
      </c>
      <c r="D903" s="176">
        <v>87.84</v>
      </c>
      <c r="E903" s="176">
        <v>7.83</v>
      </c>
      <c r="F903" s="176">
        <v>95.67</v>
      </c>
      <c r="G903" s="169">
        <f t="shared" si="13"/>
        <v>9</v>
      </c>
    </row>
    <row r="904" spans="1:7" ht="25.5" x14ac:dyDescent="0.2">
      <c r="A904" s="173" t="s">
        <v>14128</v>
      </c>
      <c r="B904" s="174" t="s">
        <v>14129</v>
      </c>
      <c r="C904" s="175" t="s">
        <v>12497</v>
      </c>
      <c r="D904" s="176">
        <v>103.86</v>
      </c>
      <c r="E904" s="176">
        <v>7.83</v>
      </c>
      <c r="F904" s="176">
        <v>111.69</v>
      </c>
      <c r="G904" s="169">
        <f t="shared" si="13"/>
        <v>9</v>
      </c>
    </row>
    <row r="905" spans="1:7" x14ac:dyDescent="0.2">
      <c r="A905" s="173" t="s">
        <v>14130</v>
      </c>
      <c r="B905" s="174" t="s">
        <v>14131</v>
      </c>
      <c r="C905" s="175"/>
      <c r="D905" s="176"/>
      <c r="E905" s="176"/>
      <c r="F905" s="176"/>
      <c r="G905" s="169">
        <f t="shared" si="13"/>
        <v>5</v>
      </c>
    </row>
    <row r="906" spans="1:7" ht="25.5" x14ac:dyDescent="0.2">
      <c r="A906" s="173" t="s">
        <v>14132</v>
      </c>
      <c r="B906" s="174" t="s">
        <v>14133</v>
      </c>
      <c r="C906" s="175" t="s">
        <v>12441</v>
      </c>
      <c r="D906" s="176">
        <v>181.51</v>
      </c>
      <c r="E906" s="176">
        <v>39.35</v>
      </c>
      <c r="F906" s="176">
        <v>220.86</v>
      </c>
      <c r="G906" s="169">
        <f t="shared" si="13"/>
        <v>9</v>
      </c>
    </row>
    <row r="907" spans="1:7" ht="25.5" x14ac:dyDescent="0.2">
      <c r="A907" s="173" t="s">
        <v>14134</v>
      </c>
      <c r="B907" s="174" t="s">
        <v>14135</v>
      </c>
      <c r="C907" s="175" t="s">
        <v>12441</v>
      </c>
      <c r="D907" s="176">
        <v>155.47</v>
      </c>
      <c r="E907" s="176">
        <v>17.02</v>
      </c>
      <c r="F907" s="176">
        <v>172.49</v>
      </c>
      <c r="G907" s="169">
        <f t="shared" ref="G907:G970" si="14">LEN(A907)</f>
        <v>9</v>
      </c>
    </row>
    <row r="908" spans="1:7" ht="25.5" x14ac:dyDescent="0.2">
      <c r="A908" s="173" t="s">
        <v>14136</v>
      </c>
      <c r="B908" s="174" t="s">
        <v>14137</v>
      </c>
      <c r="C908" s="175" t="s">
        <v>12441</v>
      </c>
      <c r="D908" s="176">
        <v>140</v>
      </c>
      <c r="E908" s="176">
        <v>17.02</v>
      </c>
      <c r="F908" s="176">
        <v>157.02000000000001</v>
      </c>
      <c r="G908" s="169">
        <f t="shared" si="14"/>
        <v>9</v>
      </c>
    </row>
    <row r="909" spans="1:7" ht="25.5" x14ac:dyDescent="0.2">
      <c r="A909" s="173" t="s">
        <v>14138</v>
      </c>
      <c r="B909" s="174" t="s">
        <v>14139</v>
      </c>
      <c r="C909" s="175" t="s">
        <v>12441</v>
      </c>
      <c r="D909" s="176">
        <v>123.75</v>
      </c>
      <c r="E909" s="176">
        <v>15.65</v>
      </c>
      <c r="F909" s="176">
        <v>139.4</v>
      </c>
      <c r="G909" s="169">
        <f t="shared" si="14"/>
        <v>9</v>
      </c>
    </row>
    <row r="910" spans="1:7" x14ac:dyDescent="0.2">
      <c r="A910" s="173" t="s">
        <v>14140</v>
      </c>
      <c r="B910" s="174" t="s">
        <v>14141</v>
      </c>
      <c r="C910" s="175"/>
      <c r="D910" s="176"/>
      <c r="E910" s="176"/>
      <c r="F910" s="176"/>
      <c r="G910" s="169">
        <f t="shared" si="14"/>
        <v>5</v>
      </c>
    </row>
    <row r="911" spans="1:7" x14ac:dyDescent="0.2">
      <c r="A911" s="173" t="s">
        <v>14142</v>
      </c>
      <c r="B911" s="174" t="s">
        <v>14143</v>
      </c>
      <c r="C911" s="175" t="s">
        <v>12441</v>
      </c>
      <c r="D911" s="176">
        <v>78.540000000000006</v>
      </c>
      <c r="E911" s="176">
        <v>15.65</v>
      </c>
      <c r="F911" s="176">
        <v>94.19</v>
      </c>
      <c r="G911" s="169">
        <f t="shared" si="14"/>
        <v>9</v>
      </c>
    </row>
    <row r="912" spans="1:7" ht="25.5" x14ac:dyDescent="0.2">
      <c r="A912" s="173" t="s">
        <v>14144</v>
      </c>
      <c r="B912" s="174" t="s">
        <v>14145</v>
      </c>
      <c r="C912" s="175" t="s">
        <v>12441</v>
      </c>
      <c r="D912" s="176">
        <v>119.76</v>
      </c>
      <c r="E912" s="176">
        <v>15.65</v>
      </c>
      <c r="F912" s="176">
        <v>135.41</v>
      </c>
      <c r="G912" s="169">
        <f t="shared" si="14"/>
        <v>9</v>
      </c>
    </row>
    <row r="913" spans="1:7" x14ac:dyDescent="0.2">
      <c r="A913" s="173" t="s">
        <v>14146</v>
      </c>
      <c r="B913" s="174" t="s">
        <v>14147</v>
      </c>
      <c r="C913" s="175" t="s">
        <v>12497</v>
      </c>
      <c r="D913" s="176">
        <v>166.49</v>
      </c>
      <c r="E913" s="176">
        <v>7.83</v>
      </c>
      <c r="F913" s="176">
        <v>174.32</v>
      </c>
      <c r="G913" s="169">
        <f t="shared" si="14"/>
        <v>9</v>
      </c>
    </row>
    <row r="914" spans="1:7" x14ac:dyDescent="0.2">
      <c r="A914" s="173" t="s">
        <v>14148</v>
      </c>
      <c r="B914" s="174" t="s">
        <v>14149</v>
      </c>
      <c r="C914" s="175"/>
      <c r="D914" s="176"/>
      <c r="E914" s="176"/>
      <c r="F914" s="176"/>
      <c r="G914" s="169">
        <f t="shared" si="14"/>
        <v>5</v>
      </c>
    </row>
    <row r="915" spans="1:7" x14ac:dyDescent="0.2">
      <c r="A915" s="173" t="s">
        <v>14150</v>
      </c>
      <c r="B915" s="174" t="s">
        <v>14151</v>
      </c>
      <c r="C915" s="175" t="s">
        <v>12389</v>
      </c>
      <c r="D915" s="176">
        <v>59.15</v>
      </c>
      <c r="E915" s="176">
        <v>3.91</v>
      </c>
      <c r="F915" s="176">
        <v>63.06</v>
      </c>
      <c r="G915" s="169">
        <f t="shared" si="14"/>
        <v>9</v>
      </c>
    </row>
    <row r="916" spans="1:7" x14ac:dyDescent="0.2">
      <c r="A916" s="173" t="s">
        <v>14152</v>
      </c>
      <c r="B916" s="174" t="s">
        <v>14153</v>
      </c>
      <c r="C916" s="175" t="s">
        <v>12389</v>
      </c>
      <c r="D916" s="176">
        <v>59.15</v>
      </c>
      <c r="E916" s="176">
        <v>3.91</v>
      </c>
      <c r="F916" s="176">
        <v>63.06</v>
      </c>
      <c r="G916" s="169">
        <f t="shared" si="14"/>
        <v>9</v>
      </c>
    </row>
    <row r="917" spans="1:7" x14ac:dyDescent="0.2">
      <c r="A917" s="173" t="s">
        <v>14154</v>
      </c>
      <c r="B917" s="174" t="s">
        <v>14155</v>
      </c>
      <c r="C917" s="175"/>
      <c r="D917" s="176"/>
      <c r="E917" s="176"/>
      <c r="F917" s="176"/>
      <c r="G917" s="169">
        <f t="shared" si="14"/>
        <v>5</v>
      </c>
    </row>
    <row r="918" spans="1:7" x14ac:dyDescent="0.2">
      <c r="A918" s="173" t="s">
        <v>14156</v>
      </c>
      <c r="B918" s="174" t="s">
        <v>14157</v>
      </c>
      <c r="C918" s="175" t="s">
        <v>12441</v>
      </c>
      <c r="D918" s="176">
        <v>746.06</v>
      </c>
      <c r="E918" s="176"/>
      <c r="F918" s="176">
        <v>746.06</v>
      </c>
      <c r="G918" s="169">
        <f t="shared" si="14"/>
        <v>9</v>
      </c>
    </row>
    <row r="919" spans="1:7" x14ac:dyDescent="0.2">
      <c r="A919" s="173" t="s">
        <v>14158</v>
      </c>
      <c r="B919" s="174" t="s">
        <v>14159</v>
      </c>
      <c r="C919" s="175"/>
      <c r="D919" s="176"/>
      <c r="E919" s="176"/>
      <c r="F919" s="176"/>
      <c r="G919" s="169">
        <f t="shared" si="14"/>
        <v>5</v>
      </c>
    </row>
    <row r="920" spans="1:7" ht="25.5" x14ac:dyDescent="0.2">
      <c r="A920" s="173" t="s">
        <v>14160</v>
      </c>
      <c r="B920" s="174" t="s">
        <v>14161</v>
      </c>
      <c r="C920" s="175" t="s">
        <v>12441</v>
      </c>
      <c r="D920" s="176">
        <v>131.57</v>
      </c>
      <c r="E920" s="176">
        <v>80.08</v>
      </c>
      <c r="F920" s="176">
        <v>211.65</v>
      </c>
      <c r="G920" s="169">
        <f t="shared" si="14"/>
        <v>9</v>
      </c>
    </row>
    <row r="921" spans="1:7" x14ac:dyDescent="0.2">
      <c r="A921" s="173" t="s">
        <v>14162</v>
      </c>
      <c r="B921" s="174" t="s">
        <v>14163</v>
      </c>
      <c r="C921" s="175" t="s">
        <v>12441</v>
      </c>
      <c r="D921" s="176">
        <v>223.44</v>
      </c>
      <c r="E921" s="176">
        <v>72.069999999999993</v>
      </c>
      <c r="F921" s="176">
        <v>295.51</v>
      </c>
      <c r="G921" s="169">
        <f t="shared" si="14"/>
        <v>9</v>
      </c>
    </row>
    <row r="922" spans="1:7" ht="25.5" x14ac:dyDescent="0.2">
      <c r="A922" s="173" t="s">
        <v>14164</v>
      </c>
      <c r="B922" s="174" t="s">
        <v>14165</v>
      </c>
      <c r="C922" s="175" t="s">
        <v>12441</v>
      </c>
      <c r="D922" s="176">
        <v>231.22</v>
      </c>
      <c r="E922" s="176">
        <v>80.08</v>
      </c>
      <c r="F922" s="176">
        <v>311.3</v>
      </c>
      <c r="G922" s="169">
        <f t="shared" si="14"/>
        <v>9</v>
      </c>
    </row>
    <row r="923" spans="1:7" x14ac:dyDescent="0.2">
      <c r="A923" s="173" t="s">
        <v>14166</v>
      </c>
      <c r="B923" s="174" t="s">
        <v>14167</v>
      </c>
      <c r="C923" s="175"/>
      <c r="D923" s="176"/>
      <c r="E923" s="176"/>
      <c r="F923" s="176"/>
      <c r="G923" s="169">
        <f t="shared" si="14"/>
        <v>5</v>
      </c>
    </row>
    <row r="924" spans="1:7" x14ac:dyDescent="0.2">
      <c r="A924" s="173" t="s">
        <v>14168</v>
      </c>
      <c r="B924" s="174" t="s">
        <v>14169</v>
      </c>
      <c r="C924" s="175" t="s">
        <v>12497</v>
      </c>
      <c r="D924" s="176">
        <v>54.09</v>
      </c>
      <c r="E924" s="176">
        <v>47.7</v>
      </c>
      <c r="F924" s="176">
        <v>101.79</v>
      </c>
      <c r="G924" s="169">
        <f t="shared" si="14"/>
        <v>9</v>
      </c>
    </row>
    <row r="925" spans="1:7" x14ac:dyDescent="0.2">
      <c r="A925" s="173" t="s">
        <v>14170</v>
      </c>
      <c r="B925" s="174" t="s">
        <v>14171</v>
      </c>
      <c r="C925" s="175" t="s">
        <v>12497</v>
      </c>
      <c r="D925" s="176">
        <v>86.41</v>
      </c>
      <c r="E925" s="176">
        <v>56.38</v>
      </c>
      <c r="F925" s="176">
        <v>142.79</v>
      </c>
      <c r="G925" s="169">
        <f t="shared" si="14"/>
        <v>9</v>
      </c>
    </row>
    <row r="926" spans="1:7" x14ac:dyDescent="0.2">
      <c r="A926" s="173" t="s">
        <v>14172</v>
      </c>
      <c r="B926" s="174" t="s">
        <v>14173</v>
      </c>
      <c r="C926" s="175" t="s">
        <v>12497</v>
      </c>
      <c r="D926" s="176">
        <v>155.16</v>
      </c>
      <c r="E926" s="176">
        <v>60.72</v>
      </c>
      <c r="F926" s="176">
        <v>215.88</v>
      </c>
      <c r="G926" s="169">
        <f t="shared" si="14"/>
        <v>9</v>
      </c>
    </row>
    <row r="927" spans="1:7" x14ac:dyDescent="0.2">
      <c r="A927" s="173" t="s">
        <v>14174</v>
      </c>
      <c r="B927" s="174" t="s">
        <v>14175</v>
      </c>
      <c r="C927" s="175" t="s">
        <v>12497</v>
      </c>
      <c r="D927" s="176">
        <v>42.25</v>
      </c>
      <c r="E927" s="176">
        <v>47.7</v>
      </c>
      <c r="F927" s="176">
        <v>89.95</v>
      </c>
      <c r="G927" s="169">
        <f t="shared" si="14"/>
        <v>9</v>
      </c>
    </row>
    <row r="928" spans="1:7" x14ac:dyDescent="0.2">
      <c r="A928" s="173" t="s">
        <v>14176</v>
      </c>
      <c r="B928" s="174" t="s">
        <v>14177</v>
      </c>
      <c r="C928" s="175" t="s">
        <v>12497</v>
      </c>
      <c r="D928" s="176">
        <v>62.41</v>
      </c>
      <c r="E928" s="176">
        <v>56.38</v>
      </c>
      <c r="F928" s="176">
        <v>118.79</v>
      </c>
      <c r="G928" s="169">
        <f t="shared" si="14"/>
        <v>9</v>
      </c>
    </row>
    <row r="929" spans="1:7" x14ac:dyDescent="0.2">
      <c r="A929" s="173" t="s">
        <v>20246</v>
      </c>
      <c r="B929" s="174" t="s">
        <v>20247</v>
      </c>
      <c r="C929" s="175" t="s">
        <v>12497</v>
      </c>
      <c r="D929" s="176">
        <v>89.23</v>
      </c>
      <c r="E929" s="176">
        <v>41.2</v>
      </c>
      <c r="F929" s="176">
        <v>130.43</v>
      </c>
      <c r="G929" s="169">
        <f t="shared" si="14"/>
        <v>9</v>
      </c>
    </row>
    <row r="930" spans="1:7" x14ac:dyDescent="0.2">
      <c r="A930" s="173" t="s">
        <v>14178</v>
      </c>
      <c r="B930" s="174" t="s">
        <v>14179</v>
      </c>
      <c r="C930" s="175" t="s">
        <v>12389</v>
      </c>
      <c r="D930" s="176">
        <v>14.87</v>
      </c>
      <c r="E930" s="176">
        <v>1.23</v>
      </c>
      <c r="F930" s="176">
        <v>16.100000000000001</v>
      </c>
      <c r="G930" s="169">
        <f t="shared" si="14"/>
        <v>9</v>
      </c>
    </row>
    <row r="931" spans="1:7" x14ac:dyDescent="0.2">
      <c r="A931" s="173" t="s">
        <v>14180</v>
      </c>
      <c r="B931" s="174" t="s">
        <v>14181</v>
      </c>
      <c r="C931" s="175" t="s">
        <v>12389</v>
      </c>
      <c r="D931" s="176">
        <v>17.32</v>
      </c>
      <c r="E931" s="176">
        <v>1.76</v>
      </c>
      <c r="F931" s="176">
        <v>19.079999999999998</v>
      </c>
      <c r="G931" s="169">
        <f t="shared" si="14"/>
        <v>9</v>
      </c>
    </row>
    <row r="932" spans="1:7" x14ac:dyDescent="0.2">
      <c r="A932" s="173" t="s">
        <v>14182</v>
      </c>
      <c r="B932" s="174" t="s">
        <v>14183</v>
      </c>
      <c r="C932" s="175" t="s">
        <v>12389</v>
      </c>
      <c r="D932" s="176">
        <v>18.32</v>
      </c>
      <c r="E932" s="176">
        <v>2.4700000000000002</v>
      </c>
      <c r="F932" s="176">
        <v>20.79</v>
      </c>
      <c r="G932" s="169">
        <f t="shared" si="14"/>
        <v>9</v>
      </c>
    </row>
    <row r="933" spans="1:7" x14ac:dyDescent="0.2">
      <c r="A933" s="173" t="s">
        <v>14184</v>
      </c>
      <c r="B933" s="174" t="s">
        <v>14185</v>
      </c>
      <c r="C933" s="175"/>
      <c r="D933" s="176"/>
      <c r="E933" s="176"/>
      <c r="F933" s="176"/>
      <c r="G933" s="169">
        <f t="shared" si="14"/>
        <v>5</v>
      </c>
    </row>
    <row r="934" spans="1:7" x14ac:dyDescent="0.2">
      <c r="A934" s="173" t="s">
        <v>14186</v>
      </c>
      <c r="B934" s="174" t="s">
        <v>14187</v>
      </c>
      <c r="C934" s="175" t="s">
        <v>12497</v>
      </c>
      <c r="D934" s="176">
        <v>2.46</v>
      </c>
      <c r="E934" s="176">
        <v>15.65</v>
      </c>
      <c r="F934" s="176">
        <v>18.11</v>
      </c>
      <c r="G934" s="169">
        <f t="shared" si="14"/>
        <v>9</v>
      </c>
    </row>
    <row r="935" spans="1:7" x14ac:dyDescent="0.2">
      <c r="A935" s="173" t="s">
        <v>14188</v>
      </c>
      <c r="B935" s="174" t="s">
        <v>14189</v>
      </c>
      <c r="C935" s="175" t="s">
        <v>12441</v>
      </c>
      <c r="D935" s="176"/>
      <c r="E935" s="176">
        <v>42.57</v>
      </c>
      <c r="F935" s="176">
        <v>42.57</v>
      </c>
      <c r="G935" s="169">
        <f t="shared" si="14"/>
        <v>9</v>
      </c>
    </row>
    <row r="936" spans="1:7" x14ac:dyDescent="0.2">
      <c r="A936" s="173" t="s">
        <v>14190</v>
      </c>
      <c r="B936" s="174" t="s">
        <v>14191</v>
      </c>
      <c r="C936" s="175" t="s">
        <v>12441</v>
      </c>
      <c r="D936" s="176"/>
      <c r="E936" s="176">
        <v>42.57</v>
      </c>
      <c r="F936" s="176">
        <v>42.57</v>
      </c>
      <c r="G936" s="169">
        <f t="shared" si="14"/>
        <v>9</v>
      </c>
    </row>
    <row r="937" spans="1:7" ht="25.5" x14ac:dyDescent="0.2">
      <c r="A937" s="173" t="s">
        <v>14192</v>
      </c>
      <c r="B937" s="174" t="s">
        <v>14193</v>
      </c>
      <c r="C937" s="175" t="s">
        <v>12441</v>
      </c>
      <c r="D937" s="176"/>
      <c r="E937" s="176">
        <v>19.559999999999999</v>
      </c>
      <c r="F937" s="176">
        <v>19.559999999999999</v>
      </c>
      <c r="G937" s="169">
        <f t="shared" si="14"/>
        <v>9</v>
      </c>
    </row>
    <row r="938" spans="1:7" x14ac:dyDescent="0.2">
      <c r="A938" s="173" t="s">
        <v>14194</v>
      </c>
      <c r="B938" s="174" t="s">
        <v>20479</v>
      </c>
      <c r="C938" s="175" t="s">
        <v>12441</v>
      </c>
      <c r="D938" s="176"/>
      <c r="E938" s="176">
        <v>28.38</v>
      </c>
      <c r="F938" s="176">
        <v>28.38</v>
      </c>
      <c r="G938" s="169">
        <f t="shared" si="14"/>
        <v>9</v>
      </c>
    </row>
    <row r="939" spans="1:7" x14ac:dyDescent="0.2">
      <c r="A939" s="173" t="s">
        <v>14195</v>
      </c>
      <c r="B939" s="174" t="s">
        <v>14196</v>
      </c>
      <c r="C939" s="175" t="s">
        <v>12441</v>
      </c>
      <c r="D939" s="176">
        <v>3.47</v>
      </c>
      <c r="E939" s="176">
        <v>15.65</v>
      </c>
      <c r="F939" s="176">
        <v>19.12</v>
      </c>
      <c r="G939" s="169">
        <f t="shared" si="14"/>
        <v>9</v>
      </c>
    </row>
    <row r="940" spans="1:7" ht="25.5" x14ac:dyDescent="0.2">
      <c r="A940" s="173" t="s">
        <v>14197</v>
      </c>
      <c r="B940" s="174" t="s">
        <v>14198</v>
      </c>
      <c r="C940" s="175" t="s">
        <v>12441</v>
      </c>
      <c r="D940" s="176">
        <v>10.41</v>
      </c>
      <c r="E940" s="176">
        <v>15.65</v>
      </c>
      <c r="F940" s="176">
        <v>26.06</v>
      </c>
      <c r="G940" s="169">
        <f t="shared" si="14"/>
        <v>9</v>
      </c>
    </row>
    <row r="941" spans="1:7" x14ac:dyDescent="0.2">
      <c r="A941" s="173" t="s">
        <v>14199</v>
      </c>
      <c r="B941" s="174" t="s">
        <v>14200</v>
      </c>
      <c r="C941" s="175"/>
      <c r="D941" s="176"/>
      <c r="E941" s="176"/>
      <c r="F941" s="176"/>
      <c r="G941" s="169">
        <f t="shared" si="14"/>
        <v>2</v>
      </c>
    </row>
    <row r="942" spans="1:7" x14ac:dyDescent="0.2">
      <c r="A942" s="173" t="s">
        <v>14201</v>
      </c>
      <c r="B942" s="174" t="s">
        <v>14202</v>
      </c>
      <c r="C942" s="175"/>
      <c r="D942" s="176"/>
      <c r="E942" s="176"/>
      <c r="F942" s="176"/>
      <c r="G942" s="169">
        <f t="shared" si="14"/>
        <v>5</v>
      </c>
    </row>
    <row r="943" spans="1:7" x14ac:dyDescent="0.2">
      <c r="A943" s="173" t="s">
        <v>14203</v>
      </c>
      <c r="B943" s="174" t="s">
        <v>14204</v>
      </c>
      <c r="C943" s="175" t="s">
        <v>12522</v>
      </c>
      <c r="D943" s="176">
        <v>932.82</v>
      </c>
      <c r="E943" s="176">
        <v>278.82</v>
      </c>
      <c r="F943" s="176">
        <v>1211.6400000000001</v>
      </c>
      <c r="G943" s="169">
        <f t="shared" si="14"/>
        <v>9</v>
      </c>
    </row>
    <row r="944" spans="1:7" x14ac:dyDescent="0.2">
      <c r="A944" s="173" t="s">
        <v>14205</v>
      </c>
      <c r="B944" s="174" t="s">
        <v>14206</v>
      </c>
      <c r="C944" s="175" t="s">
        <v>12522</v>
      </c>
      <c r="D944" s="176">
        <v>436.72</v>
      </c>
      <c r="E944" s="176">
        <v>278.82</v>
      </c>
      <c r="F944" s="176">
        <v>715.54</v>
      </c>
      <c r="G944" s="169">
        <f t="shared" si="14"/>
        <v>9</v>
      </c>
    </row>
    <row r="945" spans="1:7" x14ac:dyDescent="0.2">
      <c r="A945" s="173" t="s">
        <v>14207</v>
      </c>
      <c r="B945" s="174" t="s">
        <v>14208</v>
      </c>
      <c r="C945" s="175" t="s">
        <v>12522</v>
      </c>
      <c r="D945" s="176">
        <v>394.15</v>
      </c>
      <c r="E945" s="176">
        <v>278.82</v>
      </c>
      <c r="F945" s="176">
        <v>672.97</v>
      </c>
      <c r="G945" s="169">
        <f t="shared" si="14"/>
        <v>9</v>
      </c>
    </row>
    <row r="946" spans="1:7" x14ac:dyDescent="0.2">
      <c r="A946" s="173" t="s">
        <v>14209</v>
      </c>
      <c r="B946" s="174" t="s">
        <v>14210</v>
      </c>
      <c r="C946" s="175" t="s">
        <v>12441</v>
      </c>
      <c r="D946" s="176">
        <v>3.72</v>
      </c>
      <c r="E946" s="176">
        <v>21.71</v>
      </c>
      <c r="F946" s="176">
        <v>25.43</v>
      </c>
      <c r="G946" s="169">
        <f t="shared" si="14"/>
        <v>9</v>
      </c>
    </row>
    <row r="947" spans="1:7" ht="25.5" x14ac:dyDescent="0.2">
      <c r="A947" s="173" t="s">
        <v>14211</v>
      </c>
      <c r="B947" s="174" t="s">
        <v>20324</v>
      </c>
      <c r="C947" s="175" t="s">
        <v>12441</v>
      </c>
      <c r="D947" s="176">
        <v>8.91</v>
      </c>
      <c r="E947" s="176">
        <v>21.32</v>
      </c>
      <c r="F947" s="176">
        <v>30.23</v>
      </c>
      <c r="G947" s="169">
        <f t="shared" si="14"/>
        <v>9</v>
      </c>
    </row>
    <row r="948" spans="1:7" x14ac:dyDescent="0.2">
      <c r="A948" s="173" t="s">
        <v>14212</v>
      </c>
      <c r="B948" s="174" t="s">
        <v>14213</v>
      </c>
      <c r="C948" s="175" t="s">
        <v>12522</v>
      </c>
      <c r="D948" s="176">
        <v>1099.6300000000001</v>
      </c>
      <c r="E948" s="176">
        <v>278.82</v>
      </c>
      <c r="F948" s="176">
        <v>1378.45</v>
      </c>
      <c r="G948" s="169">
        <f t="shared" si="14"/>
        <v>9</v>
      </c>
    </row>
    <row r="949" spans="1:7" x14ac:dyDescent="0.2">
      <c r="A949" s="173" t="s">
        <v>14214</v>
      </c>
      <c r="B949" s="174" t="s">
        <v>14215</v>
      </c>
      <c r="C949" s="175"/>
      <c r="D949" s="176"/>
      <c r="E949" s="176"/>
      <c r="F949" s="176"/>
      <c r="G949" s="169">
        <f t="shared" si="14"/>
        <v>5</v>
      </c>
    </row>
    <row r="950" spans="1:7" x14ac:dyDescent="0.2">
      <c r="A950" s="173" t="s">
        <v>14216</v>
      </c>
      <c r="B950" s="174" t="s">
        <v>14217</v>
      </c>
      <c r="C950" s="175" t="s">
        <v>12441</v>
      </c>
      <c r="D950" s="176">
        <v>2.1800000000000002</v>
      </c>
      <c r="E950" s="176">
        <v>4.13</v>
      </c>
      <c r="F950" s="176">
        <v>6.31</v>
      </c>
      <c r="G950" s="169">
        <f t="shared" si="14"/>
        <v>9</v>
      </c>
    </row>
    <row r="951" spans="1:7" x14ac:dyDescent="0.2">
      <c r="A951" s="173" t="s">
        <v>14218</v>
      </c>
      <c r="B951" s="174" t="s">
        <v>14219</v>
      </c>
      <c r="C951" s="175" t="s">
        <v>12441</v>
      </c>
      <c r="D951" s="176">
        <v>1.39</v>
      </c>
      <c r="E951" s="176">
        <v>4.13</v>
      </c>
      <c r="F951" s="176">
        <v>5.52</v>
      </c>
      <c r="G951" s="169">
        <f t="shared" si="14"/>
        <v>9</v>
      </c>
    </row>
    <row r="952" spans="1:7" x14ac:dyDescent="0.2">
      <c r="A952" s="173" t="s">
        <v>14220</v>
      </c>
      <c r="B952" s="174" t="s">
        <v>20325</v>
      </c>
      <c r="C952" s="175" t="s">
        <v>12441</v>
      </c>
      <c r="D952" s="176">
        <v>7.16</v>
      </c>
      <c r="E952" s="176">
        <v>4.13</v>
      </c>
      <c r="F952" s="176">
        <v>11.29</v>
      </c>
      <c r="G952" s="169">
        <f t="shared" si="14"/>
        <v>9</v>
      </c>
    </row>
    <row r="953" spans="1:7" x14ac:dyDescent="0.2">
      <c r="A953" s="173" t="s">
        <v>14221</v>
      </c>
      <c r="B953" s="174" t="s">
        <v>14222</v>
      </c>
      <c r="C953" s="175" t="s">
        <v>12441</v>
      </c>
      <c r="D953" s="176">
        <v>2.2200000000000002</v>
      </c>
      <c r="E953" s="176">
        <v>6.03</v>
      </c>
      <c r="F953" s="176">
        <v>8.25</v>
      </c>
      <c r="G953" s="169">
        <f t="shared" si="14"/>
        <v>9</v>
      </c>
    </row>
    <row r="954" spans="1:7" x14ac:dyDescent="0.2">
      <c r="A954" s="173" t="s">
        <v>14223</v>
      </c>
      <c r="B954" s="174" t="s">
        <v>14224</v>
      </c>
      <c r="C954" s="175" t="s">
        <v>12441</v>
      </c>
      <c r="D954" s="176">
        <v>3.87</v>
      </c>
      <c r="E954" s="176">
        <v>6.4</v>
      </c>
      <c r="F954" s="176">
        <v>10.27</v>
      </c>
      <c r="G954" s="169">
        <f t="shared" si="14"/>
        <v>9</v>
      </c>
    </row>
    <row r="955" spans="1:7" x14ac:dyDescent="0.2">
      <c r="A955" s="173" t="s">
        <v>14225</v>
      </c>
      <c r="B955" s="174" t="s">
        <v>14226</v>
      </c>
      <c r="C955" s="175" t="s">
        <v>12441</v>
      </c>
      <c r="D955" s="176">
        <v>9.6</v>
      </c>
      <c r="E955" s="176">
        <v>11.36</v>
      </c>
      <c r="F955" s="176">
        <v>20.96</v>
      </c>
      <c r="G955" s="169">
        <f t="shared" si="14"/>
        <v>9</v>
      </c>
    </row>
    <row r="956" spans="1:7" x14ac:dyDescent="0.2">
      <c r="A956" s="173" t="s">
        <v>14227</v>
      </c>
      <c r="B956" s="174" t="s">
        <v>14228</v>
      </c>
      <c r="C956" s="175" t="s">
        <v>12441</v>
      </c>
      <c r="D956" s="176">
        <v>9.6</v>
      </c>
      <c r="E956" s="176">
        <v>15.65</v>
      </c>
      <c r="F956" s="176">
        <v>25.25</v>
      </c>
      <c r="G956" s="169">
        <f t="shared" si="14"/>
        <v>9</v>
      </c>
    </row>
    <row r="957" spans="1:7" x14ac:dyDescent="0.2">
      <c r="A957" s="173" t="s">
        <v>14229</v>
      </c>
      <c r="B957" s="174" t="s">
        <v>14230</v>
      </c>
      <c r="C957" s="175" t="s">
        <v>12441</v>
      </c>
      <c r="D957" s="176">
        <v>42.93</v>
      </c>
      <c r="E957" s="176">
        <v>9.7799999999999994</v>
      </c>
      <c r="F957" s="176">
        <v>52.71</v>
      </c>
      <c r="G957" s="169">
        <f t="shared" si="14"/>
        <v>9</v>
      </c>
    </row>
    <row r="958" spans="1:7" x14ac:dyDescent="0.2">
      <c r="A958" s="173" t="s">
        <v>14231</v>
      </c>
      <c r="B958" s="174" t="s">
        <v>14232</v>
      </c>
      <c r="C958" s="175" t="s">
        <v>12441</v>
      </c>
      <c r="D958" s="176">
        <v>1.92</v>
      </c>
      <c r="E958" s="176">
        <v>9.7799999999999994</v>
      </c>
      <c r="F958" s="176">
        <v>11.7</v>
      </c>
      <c r="G958" s="169">
        <f t="shared" si="14"/>
        <v>9</v>
      </c>
    </row>
    <row r="959" spans="1:7" x14ac:dyDescent="0.2">
      <c r="A959" s="173" t="s">
        <v>14233</v>
      </c>
      <c r="B959" s="174" t="s">
        <v>14234</v>
      </c>
      <c r="C959" s="175" t="s">
        <v>12441</v>
      </c>
      <c r="D959" s="176">
        <v>8.98</v>
      </c>
      <c r="E959" s="176">
        <v>25.43</v>
      </c>
      <c r="F959" s="176">
        <v>34.409999999999997</v>
      </c>
      <c r="G959" s="169">
        <f t="shared" si="14"/>
        <v>9</v>
      </c>
    </row>
    <row r="960" spans="1:7" x14ac:dyDescent="0.2">
      <c r="A960" s="173" t="s">
        <v>14235</v>
      </c>
      <c r="B960" s="174" t="s">
        <v>14236</v>
      </c>
      <c r="C960" s="175"/>
      <c r="D960" s="176"/>
      <c r="E960" s="176"/>
      <c r="F960" s="176"/>
      <c r="G960" s="169">
        <f t="shared" si="14"/>
        <v>5</v>
      </c>
    </row>
    <row r="961" spans="1:7" x14ac:dyDescent="0.2">
      <c r="A961" s="173" t="s">
        <v>14237</v>
      </c>
      <c r="B961" s="174" t="s">
        <v>14238</v>
      </c>
      <c r="C961" s="175" t="s">
        <v>12441</v>
      </c>
      <c r="D961" s="176">
        <v>8.73</v>
      </c>
      <c r="E961" s="176">
        <v>21.51</v>
      </c>
      <c r="F961" s="176">
        <v>30.24</v>
      </c>
      <c r="G961" s="169">
        <f t="shared" si="14"/>
        <v>9</v>
      </c>
    </row>
    <row r="962" spans="1:7" x14ac:dyDescent="0.2">
      <c r="A962" s="173" t="s">
        <v>14239</v>
      </c>
      <c r="B962" s="174" t="s">
        <v>14240</v>
      </c>
      <c r="C962" s="175" t="s">
        <v>12441</v>
      </c>
      <c r="D962" s="176">
        <v>9.31</v>
      </c>
      <c r="E962" s="176">
        <v>25.43</v>
      </c>
      <c r="F962" s="176">
        <v>34.74</v>
      </c>
      <c r="G962" s="169">
        <f t="shared" si="14"/>
        <v>9</v>
      </c>
    </row>
    <row r="963" spans="1:7" x14ac:dyDescent="0.2">
      <c r="A963" s="173" t="s">
        <v>14241</v>
      </c>
      <c r="B963" s="174" t="s">
        <v>14242</v>
      </c>
      <c r="C963" s="175" t="s">
        <v>12441</v>
      </c>
      <c r="D963" s="176">
        <v>28.09</v>
      </c>
      <c r="E963" s="176">
        <v>25.43</v>
      </c>
      <c r="F963" s="176">
        <v>53.52</v>
      </c>
      <c r="G963" s="169">
        <f t="shared" si="14"/>
        <v>9</v>
      </c>
    </row>
    <row r="964" spans="1:7" x14ac:dyDescent="0.2">
      <c r="A964" s="173" t="s">
        <v>14243</v>
      </c>
      <c r="B964" s="174" t="s">
        <v>14244</v>
      </c>
      <c r="C964" s="175" t="s">
        <v>12441</v>
      </c>
      <c r="D964" s="176">
        <v>8.73</v>
      </c>
      <c r="E964" s="176">
        <v>15.65</v>
      </c>
      <c r="F964" s="176">
        <v>24.38</v>
      </c>
      <c r="G964" s="169">
        <f t="shared" si="14"/>
        <v>9</v>
      </c>
    </row>
    <row r="965" spans="1:7" x14ac:dyDescent="0.2">
      <c r="A965" s="173" t="s">
        <v>14245</v>
      </c>
      <c r="B965" s="174" t="s">
        <v>14246</v>
      </c>
      <c r="C965" s="175" t="s">
        <v>12441</v>
      </c>
      <c r="D965" s="176">
        <v>8.73</v>
      </c>
      <c r="E965" s="176">
        <v>27.39</v>
      </c>
      <c r="F965" s="176">
        <v>36.119999999999997</v>
      </c>
      <c r="G965" s="169">
        <f t="shared" si="14"/>
        <v>9</v>
      </c>
    </row>
    <row r="966" spans="1:7" x14ac:dyDescent="0.2">
      <c r="A966" s="173" t="s">
        <v>14247</v>
      </c>
      <c r="B966" s="174" t="s">
        <v>14248</v>
      </c>
      <c r="C966" s="175" t="s">
        <v>12497</v>
      </c>
      <c r="D966" s="176">
        <v>6.28</v>
      </c>
      <c r="E966" s="176">
        <v>44.3</v>
      </c>
      <c r="F966" s="176">
        <v>50.58</v>
      </c>
      <c r="G966" s="169">
        <f t="shared" si="14"/>
        <v>9</v>
      </c>
    </row>
    <row r="967" spans="1:7" x14ac:dyDescent="0.2">
      <c r="A967" s="173" t="s">
        <v>14249</v>
      </c>
      <c r="B967" s="174" t="s">
        <v>14250</v>
      </c>
      <c r="C967" s="175" t="s">
        <v>12497</v>
      </c>
      <c r="D967" s="176">
        <v>1.24</v>
      </c>
      <c r="E967" s="176">
        <v>20.62</v>
      </c>
      <c r="F967" s="176">
        <v>21.86</v>
      </c>
      <c r="G967" s="169">
        <f t="shared" si="14"/>
        <v>9</v>
      </c>
    </row>
    <row r="968" spans="1:7" x14ac:dyDescent="0.2">
      <c r="A968" s="173" t="s">
        <v>14251</v>
      </c>
      <c r="B968" s="174" t="s">
        <v>14252</v>
      </c>
      <c r="C968" s="175" t="s">
        <v>12497</v>
      </c>
      <c r="D968" s="176">
        <v>1.41</v>
      </c>
      <c r="E968" s="176">
        <v>20.62</v>
      </c>
      <c r="F968" s="176">
        <v>22.03</v>
      </c>
      <c r="G968" s="169">
        <f t="shared" si="14"/>
        <v>9</v>
      </c>
    </row>
    <row r="969" spans="1:7" x14ac:dyDescent="0.2">
      <c r="A969" s="173" t="s">
        <v>14253</v>
      </c>
      <c r="B969" s="174" t="s">
        <v>14254</v>
      </c>
      <c r="C969" s="175" t="s">
        <v>12497</v>
      </c>
      <c r="D969" s="176">
        <v>1.64</v>
      </c>
      <c r="E969" s="176">
        <v>20.62</v>
      </c>
      <c r="F969" s="176">
        <v>22.26</v>
      </c>
      <c r="G969" s="169">
        <f t="shared" si="14"/>
        <v>9</v>
      </c>
    </row>
    <row r="970" spans="1:7" x14ac:dyDescent="0.2">
      <c r="A970" s="173" t="s">
        <v>14255</v>
      </c>
      <c r="B970" s="174" t="s">
        <v>14256</v>
      </c>
      <c r="C970" s="175" t="s">
        <v>12497</v>
      </c>
      <c r="D970" s="176">
        <v>2.08</v>
      </c>
      <c r="E970" s="176">
        <v>20.62</v>
      </c>
      <c r="F970" s="176">
        <v>22.7</v>
      </c>
      <c r="G970" s="169">
        <f t="shared" si="14"/>
        <v>9</v>
      </c>
    </row>
    <row r="971" spans="1:7" x14ac:dyDescent="0.2">
      <c r="A971" s="173" t="s">
        <v>14257</v>
      </c>
      <c r="B971" s="174" t="s">
        <v>14258</v>
      </c>
      <c r="C971" s="175"/>
      <c r="D971" s="176"/>
      <c r="E971" s="176"/>
      <c r="F971" s="176"/>
      <c r="G971" s="169">
        <f t="shared" ref="G971:G1034" si="15">LEN(A971)</f>
        <v>5</v>
      </c>
    </row>
    <row r="972" spans="1:7" x14ac:dyDescent="0.2">
      <c r="A972" s="173" t="s">
        <v>14259</v>
      </c>
      <c r="B972" s="174" t="s">
        <v>14260</v>
      </c>
      <c r="C972" s="175" t="s">
        <v>12441</v>
      </c>
      <c r="D972" s="176">
        <v>4.8</v>
      </c>
      <c r="E972" s="176">
        <v>13</v>
      </c>
      <c r="F972" s="176">
        <v>17.8</v>
      </c>
      <c r="G972" s="169">
        <f t="shared" si="15"/>
        <v>9</v>
      </c>
    </row>
    <row r="973" spans="1:7" x14ac:dyDescent="0.2">
      <c r="A973" s="173" t="s">
        <v>14261</v>
      </c>
      <c r="B973" s="174" t="s">
        <v>14262</v>
      </c>
      <c r="C973" s="175" t="s">
        <v>12441</v>
      </c>
      <c r="D973" s="176">
        <v>6.72</v>
      </c>
      <c r="E973" s="176">
        <v>13</v>
      </c>
      <c r="F973" s="176">
        <v>19.72</v>
      </c>
      <c r="G973" s="169">
        <f t="shared" si="15"/>
        <v>9</v>
      </c>
    </row>
    <row r="974" spans="1:7" x14ac:dyDescent="0.2">
      <c r="A974" s="173" t="s">
        <v>14263</v>
      </c>
      <c r="B974" s="174" t="s">
        <v>14264</v>
      </c>
      <c r="C974" s="175"/>
      <c r="D974" s="176"/>
      <c r="E974" s="176"/>
      <c r="F974" s="176"/>
      <c r="G974" s="169">
        <f t="shared" si="15"/>
        <v>5</v>
      </c>
    </row>
    <row r="975" spans="1:7" x14ac:dyDescent="0.2">
      <c r="A975" s="173" t="s">
        <v>14265</v>
      </c>
      <c r="B975" s="174" t="s">
        <v>14266</v>
      </c>
      <c r="C975" s="175" t="s">
        <v>12522</v>
      </c>
      <c r="D975" s="176">
        <v>430.47</v>
      </c>
      <c r="E975" s="176">
        <v>375.48</v>
      </c>
      <c r="F975" s="176">
        <v>805.95</v>
      </c>
      <c r="G975" s="169">
        <f t="shared" si="15"/>
        <v>9</v>
      </c>
    </row>
    <row r="976" spans="1:7" ht="25.5" x14ac:dyDescent="0.2">
      <c r="A976" s="173" t="s">
        <v>14267</v>
      </c>
      <c r="B976" s="174" t="s">
        <v>14268</v>
      </c>
      <c r="C976" s="175" t="s">
        <v>12522</v>
      </c>
      <c r="D976" s="176">
        <v>507.39</v>
      </c>
      <c r="E976" s="176">
        <v>375.48</v>
      </c>
      <c r="F976" s="176">
        <v>882.87</v>
      </c>
      <c r="G976" s="169">
        <f t="shared" si="15"/>
        <v>9</v>
      </c>
    </row>
    <row r="977" spans="1:7" ht="25.5" x14ac:dyDescent="0.2">
      <c r="A977" s="173" t="s">
        <v>14269</v>
      </c>
      <c r="B977" s="174" t="s">
        <v>14270</v>
      </c>
      <c r="C977" s="175" t="s">
        <v>12522</v>
      </c>
      <c r="D977" s="176">
        <v>544.58000000000004</v>
      </c>
      <c r="E977" s="176">
        <v>375.48</v>
      </c>
      <c r="F977" s="176">
        <v>920.06</v>
      </c>
      <c r="G977" s="169">
        <f t="shared" si="15"/>
        <v>9</v>
      </c>
    </row>
    <row r="978" spans="1:7" x14ac:dyDescent="0.2">
      <c r="A978" s="173" t="s">
        <v>14271</v>
      </c>
      <c r="B978" s="174" t="s">
        <v>14272</v>
      </c>
      <c r="C978" s="175" t="s">
        <v>12497</v>
      </c>
      <c r="D978" s="176">
        <v>27.22</v>
      </c>
      <c r="E978" s="176">
        <v>43.63</v>
      </c>
      <c r="F978" s="176">
        <v>70.849999999999994</v>
      </c>
      <c r="G978" s="169">
        <f t="shared" si="15"/>
        <v>9</v>
      </c>
    </row>
    <row r="979" spans="1:7" x14ac:dyDescent="0.2">
      <c r="A979" s="173" t="s">
        <v>14273</v>
      </c>
      <c r="B979" s="174" t="s">
        <v>14274</v>
      </c>
      <c r="C979" s="175" t="s">
        <v>12497</v>
      </c>
      <c r="D979" s="176">
        <v>13.56</v>
      </c>
      <c r="E979" s="176">
        <v>59.4</v>
      </c>
      <c r="F979" s="176">
        <v>72.959999999999994</v>
      </c>
      <c r="G979" s="169">
        <f t="shared" si="15"/>
        <v>9</v>
      </c>
    </row>
    <row r="980" spans="1:7" x14ac:dyDescent="0.2">
      <c r="A980" s="173" t="s">
        <v>14275</v>
      </c>
      <c r="B980" s="174" t="s">
        <v>14276</v>
      </c>
      <c r="C980" s="175"/>
      <c r="D980" s="176"/>
      <c r="E980" s="176"/>
      <c r="F980" s="176"/>
      <c r="G980" s="169">
        <f t="shared" si="15"/>
        <v>5</v>
      </c>
    </row>
    <row r="981" spans="1:7" x14ac:dyDescent="0.2">
      <c r="A981" s="173" t="s">
        <v>14277</v>
      </c>
      <c r="B981" s="174" t="s">
        <v>14278</v>
      </c>
      <c r="C981" s="175" t="s">
        <v>12441</v>
      </c>
      <c r="D981" s="176">
        <v>86.65</v>
      </c>
      <c r="E981" s="176">
        <v>7.06</v>
      </c>
      <c r="F981" s="176">
        <v>93.71</v>
      </c>
      <c r="G981" s="169">
        <f t="shared" si="15"/>
        <v>9</v>
      </c>
    </row>
    <row r="982" spans="1:7" x14ac:dyDescent="0.2">
      <c r="A982" s="173" t="s">
        <v>14279</v>
      </c>
      <c r="B982" s="174" t="s">
        <v>14280</v>
      </c>
      <c r="C982" s="175" t="s">
        <v>12497</v>
      </c>
      <c r="D982" s="176">
        <v>43.33</v>
      </c>
      <c r="E982" s="176">
        <v>1.76</v>
      </c>
      <c r="F982" s="176">
        <v>45.09</v>
      </c>
      <c r="G982" s="169">
        <f t="shared" si="15"/>
        <v>9</v>
      </c>
    </row>
    <row r="983" spans="1:7" x14ac:dyDescent="0.2">
      <c r="A983" s="173" t="s">
        <v>14281</v>
      </c>
      <c r="B983" s="174" t="s">
        <v>14282</v>
      </c>
      <c r="C983" s="175" t="s">
        <v>12497</v>
      </c>
      <c r="D983" s="176">
        <v>87.08</v>
      </c>
      <c r="E983" s="176">
        <v>2.12</v>
      </c>
      <c r="F983" s="176">
        <v>89.2</v>
      </c>
      <c r="G983" s="169">
        <f t="shared" si="15"/>
        <v>9</v>
      </c>
    </row>
    <row r="984" spans="1:7" x14ac:dyDescent="0.2">
      <c r="A984" s="173" t="s">
        <v>14283</v>
      </c>
      <c r="B984" s="174" t="s">
        <v>14284</v>
      </c>
      <c r="C984" s="175" t="s">
        <v>12497</v>
      </c>
      <c r="D984" s="176">
        <v>43.36</v>
      </c>
      <c r="E984" s="176">
        <v>3.53</v>
      </c>
      <c r="F984" s="176">
        <v>46.89</v>
      </c>
      <c r="G984" s="169">
        <f t="shared" si="15"/>
        <v>9</v>
      </c>
    </row>
    <row r="985" spans="1:7" ht="25.5" x14ac:dyDescent="0.2">
      <c r="A985" s="173" t="s">
        <v>14285</v>
      </c>
      <c r="B985" s="174" t="s">
        <v>14286</v>
      </c>
      <c r="C985" s="175" t="s">
        <v>12497</v>
      </c>
      <c r="D985" s="176">
        <v>116.29</v>
      </c>
      <c r="E985" s="176">
        <v>0.42</v>
      </c>
      <c r="F985" s="176">
        <v>116.71</v>
      </c>
      <c r="G985" s="169">
        <f t="shared" si="15"/>
        <v>9</v>
      </c>
    </row>
    <row r="986" spans="1:7" x14ac:dyDescent="0.2">
      <c r="A986" s="173" t="s">
        <v>14287</v>
      </c>
      <c r="B986" s="174" t="s">
        <v>14288</v>
      </c>
      <c r="C986" s="175" t="s">
        <v>12441</v>
      </c>
      <c r="D986" s="176">
        <v>243.02</v>
      </c>
      <c r="E986" s="176">
        <v>4.2300000000000004</v>
      </c>
      <c r="F986" s="176">
        <v>247.25</v>
      </c>
      <c r="G986" s="169">
        <f t="shared" si="15"/>
        <v>9</v>
      </c>
    </row>
    <row r="987" spans="1:7" x14ac:dyDescent="0.2">
      <c r="A987" s="173" t="s">
        <v>14289</v>
      </c>
      <c r="B987" s="174" t="s">
        <v>14290</v>
      </c>
      <c r="C987" s="175"/>
      <c r="D987" s="176"/>
      <c r="E987" s="176"/>
      <c r="F987" s="176"/>
      <c r="G987" s="169">
        <f t="shared" si="15"/>
        <v>5</v>
      </c>
    </row>
    <row r="988" spans="1:7" x14ac:dyDescent="0.2">
      <c r="A988" s="173" t="s">
        <v>14291</v>
      </c>
      <c r="B988" s="174" t="s">
        <v>14292</v>
      </c>
      <c r="C988" s="175" t="s">
        <v>12441</v>
      </c>
      <c r="D988" s="176">
        <v>84.7</v>
      </c>
      <c r="E988" s="176">
        <v>7.06</v>
      </c>
      <c r="F988" s="176">
        <v>91.76</v>
      </c>
      <c r="G988" s="169">
        <f t="shared" si="15"/>
        <v>9</v>
      </c>
    </row>
    <row r="989" spans="1:7" x14ac:dyDescent="0.2">
      <c r="A989" s="173" t="s">
        <v>14293</v>
      </c>
      <c r="B989" s="174" t="s">
        <v>14294</v>
      </c>
      <c r="C989" s="175" t="s">
        <v>12497</v>
      </c>
      <c r="D989" s="176">
        <v>39.380000000000003</v>
      </c>
      <c r="E989" s="176">
        <v>1.76</v>
      </c>
      <c r="F989" s="176">
        <v>41.14</v>
      </c>
      <c r="G989" s="169">
        <f t="shared" si="15"/>
        <v>9</v>
      </c>
    </row>
    <row r="990" spans="1:7" x14ac:dyDescent="0.2">
      <c r="A990" s="173" t="s">
        <v>14295</v>
      </c>
      <c r="B990" s="174" t="s">
        <v>14296</v>
      </c>
      <c r="C990" s="175" t="s">
        <v>12497</v>
      </c>
      <c r="D990" s="176">
        <v>79.86</v>
      </c>
      <c r="E990" s="176">
        <v>2.12</v>
      </c>
      <c r="F990" s="176">
        <v>81.98</v>
      </c>
      <c r="G990" s="169">
        <f t="shared" si="15"/>
        <v>9</v>
      </c>
    </row>
    <row r="991" spans="1:7" x14ac:dyDescent="0.2">
      <c r="A991" s="173" t="s">
        <v>14297</v>
      </c>
      <c r="B991" s="174" t="s">
        <v>14298</v>
      </c>
      <c r="C991" s="175" t="s">
        <v>12497</v>
      </c>
      <c r="D991" s="176">
        <v>85.42</v>
      </c>
      <c r="E991" s="176">
        <v>2.12</v>
      </c>
      <c r="F991" s="176">
        <v>87.54</v>
      </c>
      <c r="G991" s="169">
        <f t="shared" si="15"/>
        <v>9</v>
      </c>
    </row>
    <row r="992" spans="1:7" x14ac:dyDescent="0.2">
      <c r="A992" s="173" t="s">
        <v>14299</v>
      </c>
      <c r="B992" s="174" t="s">
        <v>14300</v>
      </c>
      <c r="C992" s="175" t="s">
        <v>12497</v>
      </c>
      <c r="D992" s="176">
        <v>41.99</v>
      </c>
      <c r="E992" s="176">
        <v>3.53</v>
      </c>
      <c r="F992" s="176">
        <v>45.52</v>
      </c>
      <c r="G992" s="169">
        <f t="shared" si="15"/>
        <v>9</v>
      </c>
    </row>
    <row r="993" spans="1:7" x14ac:dyDescent="0.2">
      <c r="A993" s="173" t="s">
        <v>14301</v>
      </c>
      <c r="B993" s="174" t="s">
        <v>20326</v>
      </c>
      <c r="C993" s="175" t="s">
        <v>12497</v>
      </c>
      <c r="D993" s="176">
        <v>79.27</v>
      </c>
      <c r="E993" s="176"/>
      <c r="F993" s="176">
        <v>79.27</v>
      </c>
      <c r="G993" s="169">
        <f t="shared" si="15"/>
        <v>9</v>
      </c>
    </row>
    <row r="994" spans="1:7" x14ac:dyDescent="0.2">
      <c r="A994" s="173" t="s">
        <v>20327</v>
      </c>
      <c r="B994" s="174" t="s">
        <v>20328</v>
      </c>
      <c r="C994" s="175" t="s">
        <v>12441</v>
      </c>
      <c r="D994" s="176">
        <v>175.39</v>
      </c>
      <c r="E994" s="176"/>
      <c r="F994" s="176">
        <v>175.39</v>
      </c>
      <c r="G994" s="169">
        <f t="shared" si="15"/>
        <v>9</v>
      </c>
    </row>
    <row r="995" spans="1:7" ht="25.5" x14ac:dyDescent="0.2">
      <c r="A995" s="173" t="s">
        <v>20329</v>
      </c>
      <c r="B995" s="174" t="s">
        <v>20330</v>
      </c>
      <c r="C995" s="175" t="s">
        <v>12438</v>
      </c>
      <c r="D995" s="176">
        <v>2936.95</v>
      </c>
      <c r="E995" s="176"/>
      <c r="F995" s="176">
        <v>2936.95</v>
      </c>
      <c r="G995" s="169">
        <f t="shared" si="15"/>
        <v>9</v>
      </c>
    </row>
    <row r="996" spans="1:7" x14ac:dyDescent="0.2">
      <c r="A996" s="173" t="s">
        <v>14302</v>
      </c>
      <c r="B996" s="174" t="s">
        <v>14303</v>
      </c>
      <c r="C996" s="175"/>
      <c r="D996" s="176"/>
      <c r="E996" s="176"/>
      <c r="F996" s="176"/>
      <c r="G996" s="169">
        <f t="shared" si="15"/>
        <v>5</v>
      </c>
    </row>
    <row r="997" spans="1:7" x14ac:dyDescent="0.2">
      <c r="A997" s="173" t="s">
        <v>14304</v>
      </c>
      <c r="B997" s="174" t="s">
        <v>14305</v>
      </c>
      <c r="C997" s="175" t="s">
        <v>12441</v>
      </c>
      <c r="D997" s="176">
        <v>33.6</v>
      </c>
      <c r="E997" s="176">
        <v>49.59</v>
      </c>
      <c r="F997" s="176">
        <v>83.19</v>
      </c>
      <c r="G997" s="169">
        <f t="shared" si="15"/>
        <v>9</v>
      </c>
    </row>
    <row r="998" spans="1:7" ht="25.5" x14ac:dyDescent="0.2">
      <c r="A998" s="173" t="s">
        <v>14306</v>
      </c>
      <c r="B998" s="174" t="s">
        <v>14307</v>
      </c>
      <c r="C998" s="175" t="s">
        <v>12497</v>
      </c>
      <c r="D998" s="176">
        <v>70.83</v>
      </c>
      <c r="E998" s="176">
        <v>17.64</v>
      </c>
      <c r="F998" s="176">
        <v>88.47</v>
      </c>
      <c r="G998" s="169">
        <f t="shared" si="15"/>
        <v>9</v>
      </c>
    </row>
    <row r="999" spans="1:7" ht="25.5" x14ac:dyDescent="0.2">
      <c r="A999" s="173" t="s">
        <v>14308</v>
      </c>
      <c r="B999" s="174" t="s">
        <v>14309</v>
      </c>
      <c r="C999" s="175" t="s">
        <v>12497</v>
      </c>
      <c r="D999" s="176">
        <v>11.39</v>
      </c>
      <c r="E999" s="176"/>
      <c r="F999" s="176">
        <v>11.39</v>
      </c>
      <c r="G999" s="169">
        <f t="shared" si="15"/>
        <v>9</v>
      </c>
    </row>
    <row r="1000" spans="1:7" x14ac:dyDescent="0.2">
      <c r="A1000" s="173" t="s">
        <v>14310</v>
      </c>
      <c r="B1000" s="174" t="s">
        <v>14311</v>
      </c>
      <c r="C1000" s="175" t="s">
        <v>12441</v>
      </c>
      <c r="D1000" s="176">
        <v>133.08000000000001</v>
      </c>
      <c r="E1000" s="176">
        <v>17.64</v>
      </c>
      <c r="F1000" s="176">
        <v>150.72</v>
      </c>
      <c r="G1000" s="169">
        <f t="shared" si="15"/>
        <v>9</v>
      </c>
    </row>
    <row r="1001" spans="1:7" x14ac:dyDescent="0.2">
      <c r="A1001" s="173" t="s">
        <v>14312</v>
      </c>
      <c r="B1001" s="174" t="s">
        <v>14313</v>
      </c>
      <c r="C1001" s="175" t="s">
        <v>12441</v>
      </c>
      <c r="D1001" s="176">
        <v>11.67</v>
      </c>
      <c r="E1001" s="176">
        <v>19.45</v>
      </c>
      <c r="F1001" s="176">
        <v>31.12</v>
      </c>
      <c r="G1001" s="169">
        <f t="shared" si="15"/>
        <v>9</v>
      </c>
    </row>
    <row r="1002" spans="1:7" x14ac:dyDescent="0.2">
      <c r="A1002" s="173" t="s">
        <v>14314</v>
      </c>
      <c r="B1002" s="174" t="s">
        <v>14315</v>
      </c>
      <c r="C1002" s="175"/>
      <c r="D1002" s="176"/>
      <c r="E1002" s="176"/>
      <c r="F1002" s="176"/>
      <c r="G1002" s="169">
        <f t="shared" si="15"/>
        <v>5</v>
      </c>
    </row>
    <row r="1003" spans="1:7" x14ac:dyDescent="0.2">
      <c r="A1003" s="173" t="s">
        <v>14316</v>
      </c>
      <c r="B1003" s="174" t="s">
        <v>14317</v>
      </c>
      <c r="C1003" s="175" t="s">
        <v>12441</v>
      </c>
      <c r="D1003" s="176">
        <v>46.04</v>
      </c>
      <c r="E1003" s="176"/>
      <c r="F1003" s="176">
        <v>46.04</v>
      </c>
      <c r="G1003" s="169">
        <f t="shared" si="15"/>
        <v>9</v>
      </c>
    </row>
    <row r="1004" spans="1:7" ht="25.5" x14ac:dyDescent="0.2">
      <c r="A1004" s="173" t="s">
        <v>14318</v>
      </c>
      <c r="B1004" s="174" t="s">
        <v>14319</v>
      </c>
      <c r="C1004" s="175" t="s">
        <v>12441</v>
      </c>
      <c r="D1004" s="176">
        <v>41.92</v>
      </c>
      <c r="E1004" s="176"/>
      <c r="F1004" s="176">
        <v>41.92</v>
      </c>
      <c r="G1004" s="169">
        <f t="shared" si="15"/>
        <v>9</v>
      </c>
    </row>
    <row r="1005" spans="1:7" ht="25.5" x14ac:dyDescent="0.2">
      <c r="A1005" s="173" t="s">
        <v>14320</v>
      </c>
      <c r="B1005" s="174" t="s">
        <v>14321</v>
      </c>
      <c r="C1005" s="175" t="s">
        <v>12497</v>
      </c>
      <c r="D1005" s="176">
        <v>48.53</v>
      </c>
      <c r="E1005" s="176"/>
      <c r="F1005" s="176">
        <v>48.53</v>
      </c>
      <c r="G1005" s="169">
        <f t="shared" si="15"/>
        <v>9</v>
      </c>
    </row>
    <row r="1006" spans="1:7" x14ac:dyDescent="0.2">
      <c r="A1006" s="173" t="s">
        <v>14322</v>
      </c>
      <c r="B1006" s="174" t="s">
        <v>14323</v>
      </c>
      <c r="C1006" s="175" t="s">
        <v>12497</v>
      </c>
      <c r="D1006" s="176">
        <v>41.24</v>
      </c>
      <c r="E1006" s="176"/>
      <c r="F1006" s="176">
        <v>41.24</v>
      </c>
      <c r="G1006" s="169">
        <f t="shared" si="15"/>
        <v>9</v>
      </c>
    </row>
    <row r="1007" spans="1:7" ht="25.5" x14ac:dyDescent="0.2">
      <c r="A1007" s="173" t="s">
        <v>14324</v>
      </c>
      <c r="B1007" s="174" t="s">
        <v>14325</v>
      </c>
      <c r="C1007" s="175" t="s">
        <v>12497</v>
      </c>
      <c r="D1007" s="176"/>
      <c r="E1007" s="176">
        <v>39.119999999999997</v>
      </c>
      <c r="F1007" s="176">
        <v>39.119999999999997</v>
      </c>
      <c r="G1007" s="169">
        <f t="shared" si="15"/>
        <v>9</v>
      </c>
    </row>
    <row r="1008" spans="1:7" x14ac:dyDescent="0.2">
      <c r="A1008" s="173" t="s">
        <v>14326</v>
      </c>
      <c r="B1008" s="174" t="s">
        <v>14327</v>
      </c>
      <c r="C1008" s="175" t="s">
        <v>12441</v>
      </c>
      <c r="D1008" s="176">
        <v>11.62</v>
      </c>
      <c r="E1008" s="176">
        <v>19.93</v>
      </c>
      <c r="F1008" s="176">
        <v>31.55</v>
      </c>
      <c r="G1008" s="169">
        <f t="shared" si="15"/>
        <v>9</v>
      </c>
    </row>
    <row r="1009" spans="1:7" x14ac:dyDescent="0.2">
      <c r="A1009" s="173" t="s">
        <v>14328</v>
      </c>
      <c r="B1009" s="174" t="s">
        <v>14329</v>
      </c>
      <c r="C1009" s="175" t="s">
        <v>12441</v>
      </c>
      <c r="D1009" s="176">
        <v>26.28</v>
      </c>
      <c r="E1009" s="176">
        <v>19.93</v>
      </c>
      <c r="F1009" s="176">
        <v>46.21</v>
      </c>
      <c r="G1009" s="169">
        <f t="shared" si="15"/>
        <v>9</v>
      </c>
    </row>
    <row r="1010" spans="1:7" x14ac:dyDescent="0.2">
      <c r="A1010" s="173" t="s">
        <v>14330</v>
      </c>
      <c r="B1010" s="174" t="s">
        <v>14331</v>
      </c>
      <c r="C1010" s="175" t="s">
        <v>12497</v>
      </c>
      <c r="D1010" s="176">
        <v>6.2</v>
      </c>
      <c r="E1010" s="176">
        <v>10.39</v>
      </c>
      <c r="F1010" s="176">
        <v>16.59</v>
      </c>
      <c r="G1010" s="169">
        <f t="shared" si="15"/>
        <v>9</v>
      </c>
    </row>
    <row r="1011" spans="1:7" x14ac:dyDescent="0.2">
      <c r="A1011" s="173" t="s">
        <v>14332</v>
      </c>
      <c r="B1011" s="174" t="s">
        <v>14333</v>
      </c>
      <c r="C1011" s="175" t="s">
        <v>12497</v>
      </c>
      <c r="D1011" s="176">
        <v>14.02</v>
      </c>
      <c r="E1011" s="176">
        <v>10.39</v>
      </c>
      <c r="F1011" s="176">
        <v>24.41</v>
      </c>
      <c r="G1011" s="169">
        <f t="shared" si="15"/>
        <v>9</v>
      </c>
    </row>
    <row r="1012" spans="1:7" x14ac:dyDescent="0.2">
      <c r="A1012" s="173" t="s">
        <v>14334</v>
      </c>
      <c r="B1012" s="174" t="s">
        <v>14335</v>
      </c>
      <c r="C1012" s="175"/>
      <c r="D1012" s="176"/>
      <c r="E1012" s="176"/>
      <c r="F1012" s="176"/>
      <c r="G1012" s="169">
        <f t="shared" si="15"/>
        <v>2</v>
      </c>
    </row>
    <row r="1013" spans="1:7" x14ac:dyDescent="0.2">
      <c r="A1013" s="173" t="s">
        <v>14336</v>
      </c>
      <c r="B1013" s="174" t="s">
        <v>14337</v>
      </c>
      <c r="C1013" s="175"/>
      <c r="D1013" s="176"/>
      <c r="E1013" s="176"/>
      <c r="F1013" s="176"/>
      <c r="G1013" s="169">
        <f t="shared" si="15"/>
        <v>5</v>
      </c>
    </row>
    <row r="1014" spans="1:7" ht="25.5" x14ac:dyDescent="0.2">
      <c r="A1014" s="173" t="s">
        <v>14338</v>
      </c>
      <c r="B1014" s="174" t="s">
        <v>14339</v>
      </c>
      <c r="C1014" s="175" t="s">
        <v>12441</v>
      </c>
      <c r="D1014" s="176">
        <v>60.28</v>
      </c>
      <c r="E1014" s="176">
        <v>11.26</v>
      </c>
      <c r="F1014" s="176">
        <v>71.540000000000006</v>
      </c>
      <c r="G1014" s="169">
        <f t="shared" si="15"/>
        <v>9</v>
      </c>
    </row>
    <row r="1015" spans="1:7" x14ac:dyDescent="0.2">
      <c r="A1015" s="173" t="s">
        <v>14340</v>
      </c>
      <c r="B1015" s="174" t="s">
        <v>14341</v>
      </c>
      <c r="C1015" s="175"/>
      <c r="D1015" s="176"/>
      <c r="E1015" s="176"/>
      <c r="F1015" s="176"/>
      <c r="G1015" s="169">
        <f t="shared" si="15"/>
        <v>5</v>
      </c>
    </row>
    <row r="1016" spans="1:7" ht="38.25" x14ac:dyDescent="0.2">
      <c r="A1016" s="173" t="s">
        <v>14342</v>
      </c>
      <c r="B1016" s="174" t="s">
        <v>14343</v>
      </c>
      <c r="C1016" s="175" t="s">
        <v>12441</v>
      </c>
      <c r="D1016" s="176">
        <v>31.99</v>
      </c>
      <c r="E1016" s="176">
        <v>13.33</v>
      </c>
      <c r="F1016" s="176">
        <v>45.32</v>
      </c>
      <c r="G1016" s="169">
        <f t="shared" si="15"/>
        <v>9</v>
      </c>
    </row>
    <row r="1017" spans="1:7" ht="38.25" x14ac:dyDescent="0.2">
      <c r="A1017" s="173" t="s">
        <v>14344</v>
      </c>
      <c r="B1017" s="174" t="s">
        <v>14345</v>
      </c>
      <c r="C1017" s="175" t="s">
        <v>12497</v>
      </c>
      <c r="D1017" s="176">
        <v>5.27</v>
      </c>
      <c r="E1017" s="176">
        <v>1.07</v>
      </c>
      <c r="F1017" s="176">
        <v>6.34</v>
      </c>
      <c r="G1017" s="169">
        <f t="shared" si="15"/>
        <v>9</v>
      </c>
    </row>
    <row r="1018" spans="1:7" ht="38.25" x14ac:dyDescent="0.2">
      <c r="A1018" s="173" t="s">
        <v>14346</v>
      </c>
      <c r="B1018" s="174" t="s">
        <v>14347</v>
      </c>
      <c r="C1018" s="175" t="s">
        <v>12441</v>
      </c>
      <c r="D1018" s="176">
        <v>143.16999999999999</v>
      </c>
      <c r="E1018" s="176">
        <v>13.33</v>
      </c>
      <c r="F1018" s="176">
        <v>156.5</v>
      </c>
      <c r="G1018" s="169">
        <f t="shared" si="15"/>
        <v>9</v>
      </c>
    </row>
    <row r="1019" spans="1:7" ht="51" x14ac:dyDescent="0.2">
      <c r="A1019" s="173" t="s">
        <v>14348</v>
      </c>
      <c r="B1019" s="174" t="s">
        <v>14349</v>
      </c>
      <c r="C1019" s="175" t="s">
        <v>12497</v>
      </c>
      <c r="D1019" s="176">
        <v>24.07</v>
      </c>
      <c r="E1019" s="176">
        <v>1.07</v>
      </c>
      <c r="F1019" s="176">
        <v>25.14</v>
      </c>
      <c r="G1019" s="169">
        <f t="shared" si="15"/>
        <v>9</v>
      </c>
    </row>
    <row r="1020" spans="1:7" ht="38.25" x14ac:dyDescent="0.2">
      <c r="A1020" s="173" t="s">
        <v>20331</v>
      </c>
      <c r="B1020" s="174" t="s">
        <v>20332</v>
      </c>
      <c r="C1020" s="175" t="s">
        <v>12441</v>
      </c>
      <c r="D1020" s="176">
        <v>51.27</v>
      </c>
      <c r="E1020" s="176">
        <v>13.33</v>
      </c>
      <c r="F1020" s="176">
        <v>64.599999999999994</v>
      </c>
      <c r="G1020" s="169">
        <f t="shared" si="15"/>
        <v>9</v>
      </c>
    </row>
    <row r="1021" spans="1:7" ht="38.25" x14ac:dyDescent="0.2">
      <c r="A1021" s="173" t="s">
        <v>20333</v>
      </c>
      <c r="B1021" s="174" t="s">
        <v>20334</v>
      </c>
      <c r="C1021" s="175" t="s">
        <v>12497</v>
      </c>
      <c r="D1021" s="176">
        <v>8.36</v>
      </c>
      <c r="E1021" s="176">
        <v>1.07</v>
      </c>
      <c r="F1021" s="176">
        <v>9.43</v>
      </c>
      <c r="G1021" s="169">
        <f t="shared" si="15"/>
        <v>9</v>
      </c>
    </row>
    <row r="1022" spans="1:7" ht="38.25" x14ac:dyDescent="0.2">
      <c r="A1022" s="173" t="s">
        <v>14350</v>
      </c>
      <c r="B1022" s="174" t="s">
        <v>14351</v>
      </c>
      <c r="C1022" s="175" t="s">
        <v>12441</v>
      </c>
      <c r="D1022" s="176">
        <v>43.28</v>
      </c>
      <c r="E1022" s="176">
        <v>13.33</v>
      </c>
      <c r="F1022" s="176">
        <v>56.61</v>
      </c>
      <c r="G1022" s="169">
        <f t="shared" si="15"/>
        <v>9</v>
      </c>
    </row>
    <row r="1023" spans="1:7" ht="51" x14ac:dyDescent="0.2">
      <c r="A1023" s="173" t="s">
        <v>14352</v>
      </c>
      <c r="B1023" s="174" t="s">
        <v>14353</v>
      </c>
      <c r="C1023" s="175" t="s">
        <v>12497</v>
      </c>
      <c r="D1023" s="176">
        <v>7</v>
      </c>
      <c r="E1023" s="176">
        <v>1.07</v>
      </c>
      <c r="F1023" s="176">
        <v>8.07</v>
      </c>
      <c r="G1023" s="169">
        <f t="shared" si="15"/>
        <v>9</v>
      </c>
    </row>
    <row r="1024" spans="1:7" ht="25.5" x14ac:dyDescent="0.2">
      <c r="A1024" s="173" t="s">
        <v>14354</v>
      </c>
      <c r="B1024" s="174" t="s">
        <v>14355</v>
      </c>
      <c r="C1024" s="175" t="s">
        <v>12441</v>
      </c>
      <c r="D1024" s="176">
        <v>11.36</v>
      </c>
      <c r="E1024" s="176">
        <v>56.03</v>
      </c>
      <c r="F1024" s="176">
        <v>67.39</v>
      </c>
      <c r="G1024" s="169">
        <f t="shared" si="15"/>
        <v>9</v>
      </c>
    </row>
    <row r="1025" spans="1:7" ht="25.5" x14ac:dyDescent="0.2">
      <c r="A1025" s="173" t="s">
        <v>14356</v>
      </c>
      <c r="B1025" s="174" t="s">
        <v>14357</v>
      </c>
      <c r="C1025" s="175" t="s">
        <v>12441</v>
      </c>
      <c r="D1025" s="176">
        <v>1.18</v>
      </c>
      <c r="E1025" s="176">
        <v>8.9</v>
      </c>
      <c r="F1025" s="176">
        <v>10.08</v>
      </c>
      <c r="G1025" s="169">
        <f t="shared" si="15"/>
        <v>9</v>
      </c>
    </row>
    <row r="1026" spans="1:7" ht="25.5" x14ac:dyDescent="0.2">
      <c r="A1026" s="173" t="s">
        <v>14358</v>
      </c>
      <c r="B1026" s="174" t="s">
        <v>14359</v>
      </c>
      <c r="C1026" s="175" t="s">
        <v>12441</v>
      </c>
      <c r="D1026" s="176">
        <v>2.69</v>
      </c>
      <c r="E1026" s="176">
        <v>8.9</v>
      </c>
      <c r="F1026" s="176">
        <v>11.59</v>
      </c>
      <c r="G1026" s="169">
        <f t="shared" si="15"/>
        <v>9</v>
      </c>
    </row>
    <row r="1027" spans="1:7" ht="25.5" x14ac:dyDescent="0.2">
      <c r="A1027" s="173" t="s">
        <v>14360</v>
      </c>
      <c r="B1027" s="174" t="s">
        <v>14361</v>
      </c>
      <c r="C1027" s="175" t="s">
        <v>12441</v>
      </c>
      <c r="D1027" s="176">
        <v>2.37</v>
      </c>
      <c r="E1027" s="176">
        <v>8.9</v>
      </c>
      <c r="F1027" s="176">
        <v>11.27</v>
      </c>
      <c r="G1027" s="169">
        <f t="shared" si="15"/>
        <v>9</v>
      </c>
    </row>
    <row r="1028" spans="1:7" ht="25.5" x14ac:dyDescent="0.2">
      <c r="A1028" s="173" t="s">
        <v>14362</v>
      </c>
      <c r="B1028" s="174" t="s">
        <v>14363</v>
      </c>
      <c r="C1028" s="175" t="s">
        <v>12441</v>
      </c>
      <c r="D1028" s="176">
        <v>6.72</v>
      </c>
      <c r="E1028" s="176">
        <v>8.9</v>
      </c>
      <c r="F1028" s="176">
        <v>15.62</v>
      </c>
      <c r="G1028" s="169">
        <f t="shared" si="15"/>
        <v>9</v>
      </c>
    </row>
    <row r="1029" spans="1:7" ht="25.5" x14ac:dyDescent="0.2">
      <c r="A1029" s="173" t="s">
        <v>14364</v>
      </c>
      <c r="B1029" s="174" t="s">
        <v>14365</v>
      </c>
      <c r="C1029" s="175" t="s">
        <v>12497</v>
      </c>
      <c r="D1029" s="176">
        <v>0.12</v>
      </c>
      <c r="E1029" s="176">
        <v>0.99</v>
      </c>
      <c r="F1029" s="176">
        <v>1.1100000000000001</v>
      </c>
      <c r="G1029" s="169">
        <f t="shared" si="15"/>
        <v>9</v>
      </c>
    </row>
    <row r="1030" spans="1:7" ht="38.25" x14ac:dyDescent="0.2">
      <c r="A1030" s="173" t="s">
        <v>14366</v>
      </c>
      <c r="B1030" s="174" t="s">
        <v>14367</v>
      </c>
      <c r="C1030" s="175" t="s">
        <v>12497</v>
      </c>
      <c r="D1030" s="176">
        <v>0.27</v>
      </c>
      <c r="E1030" s="176">
        <v>0.99</v>
      </c>
      <c r="F1030" s="176">
        <v>1.26</v>
      </c>
      <c r="G1030" s="169">
        <f t="shared" si="15"/>
        <v>9</v>
      </c>
    </row>
    <row r="1031" spans="1:7" ht="25.5" x14ac:dyDescent="0.2">
      <c r="A1031" s="173" t="s">
        <v>14368</v>
      </c>
      <c r="B1031" s="174" t="s">
        <v>14369</v>
      </c>
      <c r="C1031" s="175" t="s">
        <v>12497</v>
      </c>
      <c r="D1031" s="176">
        <v>0.24</v>
      </c>
      <c r="E1031" s="176">
        <v>0.99</v>
      </c>
      <c r="F1031" s="176">
        <v>1.23</v>
      </c>
      <c r="G1031" s="169">
        <f t="shared" si="15"/>
        <v>9</v>
      </c>
    </row>
    <row r="1032" spans="1:7" ht="38.25" x14ac:dyDescent="0.2">
      <c r="A1032" s="173" t="s">
        <v>14370</v>
      </c>
      <c r="B1032" s="174" t="s">
        <v>14371</v>
      </c>
      <c r="C1032" s="175" t="s">
        <v>12497</v>
      </c>
      <c r="D1032" s="176">
        <v>0.67</v>
      </c>
      <c r="E1032" s="176">
        <v>0.99</v>
      </c>
      <c r="F1032" s="176">
        <v>1.66</v>
      </c>
      <c r="G1032" s="169">
        <f t="shared" si="15"/>
        <v>9</v>
      </c>
    </row>
    <row r="1033" spans="1:7" x14ac:dyDescent="0.2">
      <c r="A1033" s="173" t="s">
        <v>14372</v>
      </c>
      <c r="B1033" s="174" t="s">
        <v>14373</v>
      </c>
      <c r="C1033" s="175"/>
      <c r="D1033" s="176"/>
      <c r="E1033" s="176"/>
      <c r="F1033" s="176"/>
      <c r="G1033" s="169">
        <f t="shared" si="15"/>
        <v>5</v>
      </c>
    </row>
    <row r="1034" spans="1:7" ht="38.25" x14ac:dyDescent="0.2">
      <c r="A1034" s="173" t="s">
        <v>14374</v>
      </c>
      <c r="B1034" s="174" t="s">
        <v>14375</v>
      </c>
      <c r="C1034" s="175" t="s">
        <v>12441</v>
      </c>
      <c r="D1034" s="176">
        <v>136.72999999999999</v>
      </c>
      <c r="E1034" s="176">
        <v>13.33</v>
      </c>
      <c r="F1034" s="176">
        <v>150.06</v>
      </c>
      <c r="G1034" s="169">
        <f t="shared" si="15"/>
        <v>9</v>
      </c>
    </row>
    <row r="1035" spans="1:7" ht="38.25" x14ac:dyDescent="0.2">
      <c r="A1035" s="173" t="s">
        <v>14376</v>
      </c>
      <c r="B1035" s="174" t="s">
        <v>14377</v>
      </c>
      <c r="C1035" s="175" t="s">
        <v>12441</v>
      </c>
      <c r="D1035" s="176">
        <v>180.6</v>
      </c>
      <c r="E1035" s="176">
        <v>13.33</v>
      </c>
      <c r="F1035" s="176">
        <v>193.93</v>
      </c>
      <c r="G1035" s="169">
        <f t="shared" ref="G1035:G1098" si="16">LEN(A1035)</f>
        <v>9</v>
      </c>
    </row>
    <row r="1036" spans="1:7" ht="38.25" x14ac:dyDescent="0.2">
      <c r="A1036" s="173" t="s">
        <v>14378</v>
      </c>
      <c r="B1036" s="174" t="s">
        <v>14379</v>
      </c>
      <c r="C1036" s="175" t="s">
        <v>12441</v>
      </c>
      <c r="D1036" s="176">
        <v>149.94</v>
      </c>
      <c r="E1036" s="176">
        <v>13.33</v>
      </c>
      <c r="F1036" s="176">
        <v>163.27000000000001</v>
      </c>
      <c r="G1036" s="169">
        <f t="shared" si="16"/>
        <v>9</v>
      </c>
    </row>
    <row r="1037" spans="1:7" ht="38.25" x14ac:dyDescent="0.2">
      <c r="A1037" s="173" t="s">
        <v>14380</v>
      </c>
      <c r="B1037" s="174" t="s">
        <v>14381</v>
      </c>
      <c r="C1037" s="175" t="s">
        <v>12497</v>
      </c>
      <c r="D1037" s="176">
        <v>42.85</v>
      </c>
      <c r="E1037" s="176">
        <v>1.34</v>
      </c>
      <c r="F1037" s="176">
        <v>44.19</v>
      </c>
      <c r="G1037" s="169">
        <f t="shared" si="16"/>
        <v>9</v>
      </c>
    </row>
    <row r="1038" spans="1:7" ht="51" x14ac:dyDescent="0.2">
      <c r="A1038" s="173" t="s">
        <v>14382</v>
      </c>
      <c r="B1038" s="174" t="s">
        <v>14383</v>
      </c>
      <c r="C1038" s="175" t="s">
        <v>12441</v>
      </c>
      <c r="D1038" s="176">
        <v>235.96</v>
      </c>
      <c r="E1038" s="176">
        <v>13.33</v>
      </c>
      <c r="F1038" s="176">
        <v>249.29</v>
      </c>
      <c r="G1038" s="169">
        <f t="shared" si="16"/>
        <v>9</v>
      </c>
    </row>
    <row r="1039" spans="1:7" ht="51" x14ac:dyDescent="0.2">
      <c r="A1039" s="173" t="s">
        <v>14384</v>
      </c>
      <c r="B1039" s="174" t="s">
        <v>14385</v>
      </c>
      <c r="C1039" s="175" t="s">
        <v>12497</v>
      </c>
      <c r="D1039" s="176">
        <v>54.38</v>
      </c>
      <c r="E1039" s="176">
        <v>1.34</v>
      </c>
      <c r="F1039" s="176">
        <v>55.72</v>
      </c>
      <c r="G1039" s="169">
        <f t="shared" si="16"/>
        <v>9</v>
      </c>
    </row>
    <row r="1040" spans="1:7" ht="38.25" x14ac:dyDescent="0.2">
      <c r="A1040" s="173" t="s">
        <v>14386</v>
      </c>
      <c r="B1040" s="174" t="s">
        <v>14387</v>
      </c>
      <c r="C1040" s="175" t="s">
        <v>12441</v>
      </c>
      <c r="D1040" s="176">
        <v>32.81</v>
      </c>
      <c r="E1040" s="176">
        <v>8.9</v>
      </c>
      <c r="F1040" s="176">
        <v>41.71</v>
      </c>
      <c r="G1040" s="169">
        <f t="shared" si="16"/>
        <v>9</v>
      </c>
    </row>
    <row r="1041" spans="1:7" ht="38.25" x14ac:dyDescent="0.2">
      <c r="A1041" s="173" t="s">
        <v>14388</v>
      </c>
      <c r="B1041" s="174" t="s">
        <v>14389</v>
      </c>
      <c r="C1041" s="175" t="s">
        <v>12441</v>
      </c>
      <c r="D1041" s="176">
        <v>31.43</v>
      </c>
      <c r="E1041" s="176">
        <v>8.9</v>
      </c>
      <c r="F1041" s="176">
        <v>40.33</v>
      </c>
      <c r="G1041" s="169">
        <f t="shared" si="16"/>
        <v>9</v>
      </c>
    </row>
    <row r="1042" spans="1:7" ht="38.25" x14ac:dyDescent="0.2">
      <c r="A1042" s="173" t="s">
        <v>14390</v>
      </c>
      <c r="B1042" s="174" t="s">
        <v>14391</v>
      </c>
      <c r="C1042" s="175" t="s">
        <v>12441</v>
      </c>
      <c r="D1042" s="176">
        <v>54.68</v>
      </c>
      <c r="E1042" s="176">
        <v>8.9</v>
      </c>
      <c r="F1042" s="176">
        <v>63.58</v>
      </c>
      <c r="G1042" s="169">
        <f t="shared" si="16"/>
        <v>9</v>
      </c>
    </row>
    <row r="1043" spans="1:7" ht="38.25" x14ac:dyDescent="0.2">
      <c r="A1043" s="173" t="s">
        <v>14392</v>
      </c>
      <c r="B1043" s="174" t="s">
        <v>14393</v>
      </c>
      <c r="C1043" s="175" t="s">
        <v>12441</v>
      </c>
      <c r="D1043" s="176">
        <v>52.38</v>
      </c>
      <c r="E1043" s="176">
        <v>8.9</v>
      </c>
      <c r="F1043" s="176">
        <v>61.28</v>
      </c>
      <c r="G1043" s="169">
        <f t="shared" si="16"/>
        <v>9</v>
      </c>
    </row>
    <row r="1044" spans="1:7" ht="51" x14ac:dyDescent="0.2">
      <c r="A1044" s="173" t="s">
        <v>14394</v>
      </c>
      <c r="B1044" s="174" t="s">
        <v>20335</v>
      </c>
      <c r="C1044" s="175" t="s">
        <v>12441</v>
      </c>
      <c r="D1044" s="176">
        <v>52.1</v>
      </c>
      <c r="E1044" s="176">
        <v>8.9</v>
      </c>
      <c r="F1044" s="176">
        <v>61</v>
      </c>
      <c r="G1044" s="169">
        <f t="shared" si="16"/>
        <v>9</v>
      </c>
    </row>
    <row r="1045" spans="1:7" ht="38.25" x14ac:dyDescent="0.2">
      <c r="A1045" s="173" t="s">
        <v>14395</v>
      </c>
      <c r="B1045" s="174" t="s">
        <v>14396</v>
      </c>
      <c r="C1045" s="175" t="s">
        <v>12497</v>
      </c>
      <c r="D1045" s="176">
        <v>3.28</v>
      </c>
      <c r="E1045" s="176">
        <v>0.89</v>
      </c>
      <c r="F1045" s="176">
        <v>4.17</v>
      </c>
      <c r="G1045" s="169">
        <f t="shared" si="16"/>
        <v>9</v>
      </c>
    </row>
    <row r="1046" spans="1:7" ht="38.25" x14ac:dyDescent="0.2">
      <c r="A1046" s="173" t="s">
        <v>14397</v>
      </c>
      <c r="B1046" s="174" t="s">
        <v>14398</v>
      </c>
      <c r="C1046" s="175" t="s">
        <v>12497</v>
      </c>
      <c r="D1046" s="176">
        <v>3.14</v>
      </c>
      <c r="E1046" s="176">
        <v>0.89</v>
      </c>
      <c r="F1046" s="176">
        <v>4.03</v>
      </c>
      <c r="G1046" s="169">
        <f t="shared" si="16"/>
        <v>9</v>
      </c>
    </row>
    <row r="1047" spans="1:7" x14ac:dyDescent="0.2">
      <c r="A1047" s="173" t="s">
        <v>14399</v>
      </c>
      <c r="B1047" s="174" t="s">
        <v>14400</v>
      </c>
      <c r="C1047" s="175"/>
      <c r="D1047" s="176"/>
      <c r="E1047" s="176"/>
      <c r="F1047" s="176"/>
      <c r="G1047" s="169">
        <f t="shared" si="16"/>
        <v>5</v>
      </c>
    </row>
    <row r="1048" spans="1:7" ht="38.25" x14ac:dyDescent="0.2">
      <c r="A1048" s="173" t="s">
        <v>14401</v>
      </c>
      <c r="B1048" s="174" t="s">
        <v>14402</v>
      </c>
      <c r="C1048" s="175" t="s">
        <v>12441</v>
      </c>
      <c r="D1048" s="176">
        <v>100.26</v>
      </c>
      <c r="E1048" s="176">
        <v>35.21</v>
      </c>
      <c r="F1048" s="176">
        <v>135.47</v>
      </c>
      <c r="G1048" s="169">
        <f t="shared" si="16"/>
        <v>9</v>
      </c>
    </row>
    <row r="1049" spans="1:7" ht="38.25" x14ac:dyDescent="0.2">
      <c r="A1049" s="173" t="s">
        <v>14403</v>
      </c>
      <c r="B1049" s="174" t="s">
        <v>14404</v>
      </c>
      <c r="C1049" s="175" t="s">
        <v>12497</v>
      </c>
      <c r="D1049" s="176">
        <v>17.89</v>
      </c>
      <c r="E1049" s="176">
        <v>9.7799999999999994</v>
      </c>
      <c r="F1049" s="176">
        <v>27.67</v>
      </c>
      <c r="G1049" s="169">
        <f t="shared" si="16"/>
        <v>9</v>
      </c>
    </row>
    <row r="1050" spans="1:7" ht="38.25" x14ac:dyDescent="0.2">
      <c r="A1050" s="173" t="s">
        <v>14405</v>
      </c>
      <c r="B1050" s="174" t="s">
        <v>14406</v>
      </c>
      <c r="C1050" s="175" t="s">
        <v>12441</v>
      </c>
      <c r="D1050" s="176">
        <v>188.28</v>
      </c>
      <c r="E1050" s="176">
        <v>35.21</v>
      </c>
      <c r="F1050" s="176">
        <v>223.49</v>
      </c>
      <c r="G1050" s="169">
        <f t="shared" si="16"/>
        <v>9</v>
      </c>
    </row>
    <row r="1051" spans="1:7" ht="38.25" x14ac:dyDescent="0.2">
      <c r="A1051" s="173" t="s">
        <v>14407</v>
      </c>
      <c r="B1051" s="174" t="s">
        <v>14408</v>
      </c>
      <c r="C1051" s="175" t="s">
        <v>12497</v>
      </c>
      <c r="D1051" s="176">
        <v>33.21</v>
      </c>
      <c r="E1051" s="176">
        <v>9.7799999999999994</v>
      </c>
      <c r="F1051" s="176">
        <v>42.99</v>
      </c>
      <c r="G1051" s="169">
        <f t="shared" si="16"/>
        <v>9</v>
      </c>
    </row>
    <row r="1052" spans="1:7" ht="51" x14ac:dyDescent="0.2">
      <c r="A1052" s="173" t="s">
        <v>14409</v>
      </c>
      <c r="B1052" s="174" t="s">
        <v>14410</v>
      </c>
      <c r="C1052" s="175" t="s">
        <v>12441</v>
      </c>
      <c r="D1052" s="176">
        <v>99.87</v>
      </c>
      <c r="E1052" s="176">
        <v>35.21</v>
      </c>
      <c r="F1052" s="176">
        <v>135.08000000000001</v>
      </c>
      <c r="G1052" s="169">
        <f t="shared" si="16"/>
        <v>9</v>
      </c>
    </row>
    <row r="1053" spans="1:7" ht="51" x14ac:dyDescent="0.2">
      <c r="A1053" s="173" t="s">
        <v>14411</v>
      </c>
      <c r="B1053" s="174" t="s">
        <v>14412</v>
      </c>
      <c r="C1053" s="175" t="s">
        <v>12497</v>
      </c>
      <c r="D1053" s="176">
        <v>17.82</v>
      </c>
      <c r="E1053" s="176">
        <v>9.7799999999999994</v>
      </c>
      <c r="F1053" s="176">
        <v>27.6</v>
      </c>
      <c r="G1053" s="169">
        <f t="shared" si="16"/>
        <v>9</v>
      </c>
    </row>
    <row r="1054" spans="1:7" ht="38.25" x14ac:dyDescent="0.2">
      <c r="A1054" s="173" t="s">
        <v>14413</v>
      </c>
      <c r="B1054" s="174" t="s">
        <v>14414</v>
      </c>
      <c r="C1054" s="175" t="s">
        <v>12441</v>
      </c>
      <c r="D1054" s="176">
        <v>152.03</v>
      </c>
      <c r="E1054" s="176">
        <v>35.21</v>
      </c>
      <c r="F1054" s="176">
        <v>187.24</v>
      </c>
      <c r="G1054" s="169">
        <f t="shared" si="16"/>
        <v>9</v>
      </c>
    </row>
    <row r="1055" spans="1:7" ht="38.25" x14ac:dyDescent="0.2">
      <c r="A1055" s="173" t="s">
        <v>14415</v>
      </c>
      <c r="B1055" s="174" t="s">
        <v>14416</v>
      </c>
      <c r="C1055" s="175" t="s">
        <v>12497</v>
      </c>
      <c r="D1055" s="176">
        <v>27.14</v>
      </c>
      <c r="E1055" s="176">
        <v>9.7799999999999994</v>
      </c>
      <c r="F1055" s="176">
        <v>36.92</v>
      </c>
      <c r="G1055" s="169">
        <f t="shared" si="16"/>
        <v>9</v>
      </c>
    </row>
    <row r="1056" spans="1:7" ht="38.25" x14ac:dyDescent="0.2">
      <c r="A1056" s="173" t="s">
        <v>14417</v>
      </c>
      <c r="B1056" s="174" t="s">
        <v>14418</v>
      </c>
      <c r="C1056" s="175" t="s">
        <v>12441</v>
      </c>
      <c r="D1056" s="176">
        <v>151.09</v>
      </c>
      <c r="E1056" s="176">
        <v>35.21</v>
      </c>
      <c r="F1056" s="176">
        <v>186.3</v>
      </c>
      <c r="G1056" s="169">
        <f t="shared" si="16"/>
        <v>9</v>
      </c>
    </row>
    <row r="1057" spans="1:7" ht="38.25" x14ac:dyDescent="0.2">
      <c r="A1057" s="173" t="s">
        <v>14419</v>
      </c>
      <c r="B1057" s="174" t="s">
        <v>14420</v>
      </c>
      <c r="C1057" s="175" t="s">
        <v>12497</v>
      </c>
      <c r="D1057" s="176">
        <v>26.98</v>
      </c>
      <c r="E1057" s="176">
        <v>9.7799999999999994</v>
      </c>
      <c r="F1057" s="176">
        <v>36.76</v>
      </c>
      <c r="G1057" s="169">
        <f t="shared" si="16"/>
        <v>9</v>
      </c>
    </row>
    <row r="1058" spans="1:7" ht="51" x14ac:dyDescent="0.2">
      <c r="A1058" s="173" t="s">
        <v>14421</v>
      </c>
      <c r="B1058" s="174" t="s">
        <v>14422</v>
      </c>
      <c r="C1058" s="175" t="s">
        <v>12441</v>
      </c>
      <c r="D1058" s="176">
        <v>201.92</v>
      </c>
      <c r="E1058" s="176">
        <v>35.21</v>
      </c>
      <c r="F1058" s="176">
        <v>237.13</v>
      </c>
      <c r="G1058" s="169">
        <f t="shared" si="16"/>
        <v>9</v>
      </c>
    </row>
    <row r="1059" spans="1:7" ht="38.25" x14ac:dyDescent="0.2">
      <c r="A1059" s="173" t="s">
        <v>14423</v>
      </c>
      <c r="B1059" s="174" t="s">
        <v>14424</v>
      </c>
      <c r="C1059" s="175" t="s">
        <v>12497</v>
      </c>
      <c r="D1059" s="176">
        <v>35.83</v>
      </c>
      <c r="E1059" s="176">
        <v>9.7799999999999994</v>
      </c>
      <c r="F1059" s="176">
        <v>45.61</v>
      </c>
      <c r="G1059" s="169">
        <f t="shared" si="16"/>
        <v>9</v>
      </c>
    </row>
    <row r="1060" spans="1:7" x14ac:dyDescent="0.2">
      <c r="A1060" s="173" t="s">
        <v>14425</v>
      </c>
      <c r="B1060" s="174" t="s">
        <v>14426</v>
      </c>
      <c r="C1060" s="175"/>
      <c r="D1060" s="176"/>
      <c r="E1060" s="176"/>
      <c r="F1060" s="176"/>
      <c r="G1060" s="169">
        <f t="shared" si="16"/>
        <v>5</v>
      </c>
    </row>
    <row r="1061" spans="1:7" ht="25.5" x14ac:dyDescent="0.2">
      <c r="A1061" s="173" t="s">
        <v>14427</v>
      </c>
      <c r="B1061" s="174" t="s">
        <v>14428</v>
      </c>
      <c r="C1061" s="175" t="s">
        <v>12441</v>
      </c>
      <c r="D1061" s="176">
        <v>125.34</v>
      </c>
      <c r="E1061" s="176">
        <v>19.95</v>
      </c>
      <c r="F1061" s="176">
        <v>145.29</v>
      </c>
      <c r="G1061" s="169">
        <f t="shared" si="16"/>
        <v>9</v>
      </c>
    </row>
    <row r="1062" spans="1:7" ht="25.5" x14ac:dyDescent="0.2">
      <c r="A1062" s="173" t="s">
        <v>14429</v>
      </c>
      <c r="B1062" s="174" t="s">
        <v>14430</v>
      </c>
      <c r="C1062" s="175" t="s">
        <v>12441</v>
      </c>
      <c r="D1062" s="176">
        <v>97.41</v>
      </c>
      <c r="E1062" s="176">
        <v>19.95</v>
      </c>
      <c r="F1062" s="176">
        <v>117.36</v>
      </c>
      <c r="G1062" s="169">
        <f t="shared" si="16"/>
        <v>9</v>
      </c>
    </row>
    <row r="1063" spans="1:7" ht="25.5" x14ac:dyDescent="0.2">
      <c r="A1063" s="173" t="s">
        <v>14431</v>
      </c>
      <c r="B1063" s="174" t="s">
        <v>14432</v>
      </c>
      <c r="C1063" s="175" t="s">
        <v>12441</v>
      </c>
      <c r="D1063" s="176">
        <v>74.099999999999994</v>
      </c>
      <c r="E1063" s="176">
        <v>19.95</v>
      </c>
      <c r="F1063" s="176">
        <v>94.05</v>
      </c>
      <c r="G1063" s="169">
        <f t="shared" si="16"/>
        <v>9</v>
      </c>
    </row>
    <row r="1064" spans="1:7" ht="25.5" x14ac:dyDescent="0.2">
      <c r="A1064" s="173" t="s">
        <v>14433</v>
      </c>
      <c r="B1064" s="174" t="s">
        <v>14434</v>
      </c>
      <c r="C1064" s="175" t="s">
        <v>12441</v>
      </c>
      <c r="D1064" s="176">
        <v>76.959999999999994</v>
      </c>
      <c r="E1064" s="176">
        <v>19.95</v>
      </c>
      <c r="F1064" s="176">
        <v>96.91</v>
      </c>
      <c r="G1064" s="169">
        <f t="shared" si="16"/>
        <v>9</v>
      </c>
    </row>
    <row r="1065" spans="1:7" ht="25.5" x14ac:dyDescent="0.2">
      <c r="A1065" s="173" t="s">
        <v>14435</v>
      </c>
      <c r="B1065" s="174" t="s">
        <v>20336</v>
      </c>
      <c r="C1065" s="175" t="s">
        <v>12441</v>
      </c>
      <c r="D1065" s="176">
        <v>64.28</v>
      </c>
      <c r="E1065" s="176">
        <v>19.95</v>
      </c>
      <c r="F1065" s="176">
        <v>84.23</v>
      </c>
      <c r="G1065" s="169">
        <f t="shared" si="16"/>
        <v>9</v>
      </c>
    </row>
    <row r="1066" spans="1:7" x14ac:dyDescent="0.2">
      <c r="A1066" s="173" t="s">
        <v>14436</v>
      </c>
      <c r="B1066" s="174" t="s">
        <v>14437</v>
      </c>
      <c r="C1066" s="175"/>
      <c r="D1066" s="176"/>
      <c r="E1066" s="176"/>
      <c r="F1066" s="176"/>
      <c r="G1066" s="169">
        <f t="shared" si="16"/>
        <v>5</v>
      </c>
    </row>
    <row r="1067" spans="1:7" ht="38.25" x14ac:dyDescent="0.2">
      <c r="A1067" s="173" t="s">
        <v>14438</v>
      </c>
      <c r="B1067" s="174" t="s">
        <v>20337</v>
      </c>
      <c r="C1067" s="175" t="s">
        <v>12441</v>
      </c>
      <c r="D1067" s="176">
        <v>175.91</v>
      </c>
      <c r="E1067" s="176">
        <v>25.24</v>
      </c>
      <c r="F1067" s="176">
        <v>201.15</v>
      </c>
      <c r="G1067" s="169">
        <f t="shared" si="16"/>
        <v>9</v>
      </c>
    </row>
    <row r="1068" spans="1:7" ht="38.25" x14ac:dyDescent="0.2">
      <c r="A1068" s="173" t="s">
        <v>14439</v>
      </c>
      <c r="B1068" s="174" t="s">
        <v>20338</v>
      </c>
      <c r="C1068" s="175" t="s">
        <v>12441</v>
      </c>
      <c r="D1068" s="176">
        <v>366.59</v>
      </c>
      <c r="E1068" s="176">
        <v>25.24</v>
      </c>
      <c r="F1068" s="176">
        <v>391.83</v>
      </c>
      <c r="G1068" s="169">
        <f t="shared" si="16"/>
        <v>9</v>
      </c>
    </row>
    <row r="1069" spans="1:7" ht="38.25" x14ac:dyDescent="0.2">
      <c r="A1069" s="173" t="s">
        <v>14440</v>
      </c>
      <c r="B1069" s="174" t="s">
        <v>20339</v>
      </c>
      <c r="C1069" s="175" t="s">
        <v>12441</v>
      </c>
      <c r="D1069" s="176">
        <v>390.23</v>
      </c>
      <c r="E1069" s="176">
        <v>25.24</v>
      </c>
      <c r="F1069" s="176">
        <v>415.47</v>
      </c>
      <c r="G1069" s="169">
        <f t="shared" si="16"/>
        <v>9</v>
      </c>
    </row>
    <row r="1070" spans="1:7" x14ac:dyDescent="0.2">
      <c r="A1070" s="173" t="s">
        <v>14441</v>
      </c>
      <c r="B1070" s="174" t="s">
        <v>14442</v>
      </c>
      <c r="C1070" s="175"/>
      <c r="D1070" s="176"/>
      <c r="E1070" s="176"/>
      <c r="F1070" s="176"/>
      <c r="G1070" s="169">
        <f t="shared" si="16"/>
        <v>5</v>
      </c>
    </row>
    <row r="1071" spans="1:7" ht="38.25" x14ac:dyDescent="0.2">
      <c r="A1071" s="173" t="s">
        <v>14443</v>
      </c>
      <c r="B1071" s="174" t="s">
        <v>14444</v>
      </c>
      <c r="C1071" s="175" t="s">
        <v>12441</v>
      </c>
      <c r="D1071" s="176">
        <v>124.58</v>
      </c>
      <c r="E1071" s="176">
        <v>16.14</v>
      </c>
      <c r="F1071" s="176">
        <v>140.72</v>
      </c>
      <c r="G1071" s="169">
        <f t="shared" si="16"/>
        <v>9</v>
      </c>
    </row>
    <row r="1072" spans="1:7" ht="38.25" x14ac:dyDescent="0.2">
      <c r="A1072" s="173" t="s">
        <v>14445</v>
      </c>
      <c r="B1072" s="174" t="s">
        <v>14446</v>
      </c>
      <c r="C1072" s="175" t="s">
        <v>12441</v>
      </c>
      <c r="D1072" s="176">
        <v>129.97</v>
      </c>
      <c r="E1072" s="176">
        <v>16.14</v>
      </c>
      <c r="F1072" s="176">
        <v>146.11000000000001</v>
      </c>
      <c r="G1072" s="169">
        <f t="shared" si="16"/>
        <v>9</v>
      </c>
    </row>
    <row r="1073" spans="1:7" ht="38.25" x14ac:dyDescent="0.2">
      <c r="A1073" s="173" t="s">
        <v>14447</v>
      </c>
      <c r="B1073" s="174" t="s">
        <v>14448</v>
      </c>
      <c r="C1073" s="175" t="s">
        <v>12441</v>
      </c>
      <c r="D1073" s="176">
        <v>45.83</v>
      </c>
      <c r="E1073" s="176">
        <v>8.9</v>
      </c>
      <c r="F1073" s="176">
        <v>54.73</v>
      </c>
      <c r="G1073" s="169">
        <f t="shared" si="16"/>
        <v>9</v>
      </c>
    </row>
    <row r="1074" spans="1:7" x14ac:dyDescent="0.2">
      <c r="A1074" s="173" t="s">
        <v>14449</v>
      </c>
      <c r="B1074" s="174" t="s">
        <v>14450</v>
      </c>
      <c r="C1074" s="175"/>
      <c r="D1074" s="176"/>
      <c r="E1074" s="176"/>
      <c r="F1074" s="176"/>
      <c r="G1074" s="169">
        <f t="shared" si="16"/>
        <v>2</v>
      </c>
    </row>
    <row r="1075" spans="1:7" x14ac:dyDescent="0.2">
      <c r="A1075" s="173" t="s">
        <v>14451</v>
      </c>
      <c r="B1075" s="174" t="s">
        <v>14452</v>
      </c>
      <c r="C1075" s="175"/>
      <c r="D1075" s="176"/>
      <c r="E1075" s="176"/>
      <c r="F1075" s="176"/>
      <c r="G1075" s="169">
        <f t="shared" si="16"/>
        <v>5</v>
      </c>
    </row>
    <row r="1076" spans="1:7" x14ac:dyDescent="0.2">
      <c r="A1076" s="173" t="s">
        <v>14453</v>
      </c>
      <c r="B1076" s="174" t="s">
        <v>14454</v>
      </c>
      <c r="C1076" s="175" t="s">
        <v>12441</v>
      </c>
      <c r="D1076" s="176">
        <v>447.09</v>
      </c>
      <c r="E1076" s="176">
        <v>41.05</v>
      </c>
      <c r="F1076" s="176">
        <v>488.14</v>
      </c>
      <c r="G1076" s="169">
        <f t="shared" si="16"/>
        <v>9</v>
      </c>
    </row>
    <row r="1077" spans="1:7" ht="25.5" x14ac:dyDescent="0.2">
      <c r="A1077" s="173" t="s">
        <v>14455</v>
      </c>
      <c r="B1077" s="174" t="s">
        <v>14456</v>
      </c>
      <c r="C1077" s="175" t="s">
        <v>12497</v>
      </c>
      <c r="D1077" s="176">
        <v>135.44999999999999</v>
      </c>
      <c r="E1077" s="176">
        <v>18.89</v>
      </c>
      <c r="F1077" s="176">
        <v>154.34</v>
      </c>
      <c r="G1077" s="169">
        <f t="shared" si="16"/>
        <v>9</v>
      </c>
    </row>
    <row r="1078" spans="1:7" ht="25.5" x14ac:dyDescent="0.2">
      <c r="A1078" s="173" t="s">
        <v>14457</v>
      </c>
      <c r="B1078" s="174" t="s">
        <v>14458</v>
      </c>
      <c r="C1078" s="175" t="s">
        <v>12497</v>
      </c>
      <c r="D1078" s="176">
        <v>162.43</v>
      </c>
      <c r="E1078" s="176">
        <v>23.61</v>
      </c>
      <c r="F1078" s="176">
        <v>186.04</v>
      </c>
      <c r="G1078" s="169">
        <f t="shared" si="16"/>
        <v>9</v>
      </c>
    </row>
    <row r="1079" spans="1:7" ht="25.5" x14ac:dyDescent="0.2">
      <c r="A1079" s="173" t="s">
        <v>14459</v>
      </c>
      <c r="B1079" s="174" t="s">
        <v>14460</v>
      </c>
      <c r="C1079" s="175" t="s">
        <v>12497</v>
      </c>
      <c r="D1079" s="176">
        <v>370</v>
      </c>
      <c r="E1079" s="176">
        <v>47.23</v>
      </c>
      <c r="F1079" s="176">
        <v>417.23</v>
      </c>
      <c r="G1079" s="169">
        <f t="shared" si="16"/>
        <v>9</v>
      </c>
    </row>
    <row r="1080" spans="1:7" ht="25.5" x14ac:dyDescent="0.2">
      <c r="A1080" s="173" t="s">
        <v>14461</v>
      </c>
      <c r="B1080" s="174" t="s">
        <v>14462</v>
      </c>
      <c r="C1080" s="175" t="s">
        <v>12497</v>
      </c>
      <c r="D1080" s="176">
        <v>77.98</v>
      </c>
      <c r="E1080" s="176">
        <v>10.34</v>
      </c>
      <c r="F1080" s="176">
        <v>88.32</v>
      </c>
      <c r="G1080" s="169">
        <f t="shared" si="16"/>
        <v>9</v>
      </c>
    </row>
    <row r="1081" spans="1:7" ht="25.5" x14ac:dyDescent="0.2">
      <c r="A1081" s="173" t="s">
        <v>14463</v>
      </c>
      <c r="B1081" s="174" t="s">
        <v>14464</v>
      </c>
      <c r="C1081" s="175" t="s">
        <v>12497</v>
      </c>
      <c r="D1081" s="176">
        <v>85.85</v>
      </c>
      <c r="E1081" s="176">
        <v>10.34</v>
      </c>
      <c r="F1081" s="176">
        <v>96.19</v>
      </c>
      <c r="G1081" s="169">
        <f t="shared" si="16"/>
        <v>9</v>
      </c>
    </row>
    <row r="1082" spans="1:7" x14ac:dyDescent="0.2">
      <c r="A1082" s="173" t="s">
        <v>14465</v>
      </c>
      <c r="B1082" s="174" t="s">
        <v>14466</v>
      </c>
      <c r="C1082" s="175"/>
      <c r="D1082" s="176"/>
      <c r="E1082" s="176"/>
      <c r="F1082" s="176"/>
      <c r="G1082" s="169">
        <f t="shared" si="16"/>
        <v>5</v>
      </c>
    </row>
    <row r="1083" spans="1:7" ht="25.5" x14ac:dyDescent="0.2">
      <c r="A1083" s="173" t="s">
        <v>14467</v>
      </c>
      <c r="B1083" s="174" t="s">
        <v>14468</v>
      </c>
      <c r="C1083" s="175" t="s">
        <v>12441</v>
      </c>
      <c r="D1083" s="176">
        <v>800.07</v>
      </c>
      <c r="E1083" s="176">
        <v>10.58</v>
      </c>
      <c r="F1083" s="176">
        <v>810.65</v>
      </c>
      <c r="G1083" s="169">
        <f t="shared" si="16"/>
        <v>9</v>
      </c>
    </row>
    <row r="1084" spans="1:7" ht="25.5" x14ac:dyDescent="0.2">
      <c r="A1084" s="173" t="s">
        <v>14469</v>
      </c>
      <c r="B1084" s="174" t="s">
        <v>14470</v>
      </c>
      <c r="C1084" s="175" t="s">
        <v>12441</v>
      </c>
      <c r="D1084" s="176">
        <v>818.21</v>
      </c>
      <c r="E1084" s="176">
        <v>10.58</v>
      </c>
      <c r="F1084" s="176">
        <v>828.79</v>
      </c>
      <c r="G1084" s="169">
        <f t="shared" si="16"/>
        <v>9</v>
      </c>
    </row>
    <row r="1085" spans="1:7" ht="25.5" x14ac:dyDescent="0.2">
      <c r="A1085" s="173" t="s">
        <v>14471</v>
      </c>
      <c r="B1085" s="174" t="s">
        <v>14472</v>
      </c>
      <c r="C1085" s="175" t="s">
        <v>12441</v>
      </c>
      <c r="D1085" s="176">
        <v>887.02</v>
      </c>
      <c r="E1085" s="176">
        <v>12.35</v>
      </c>
      <c r="F1085" s="176">
        <v>899.37</v>
      </c>
      <c r="G1085" s="169">
        <f t="shared" si="16"/>
        <v>9</v>
      </c>
    </row>
    <row r="1086" spans="1:7" ht="25.5" x14ac:dyDescent="0.2">
      <c r="A1086" s="173" t="s">
        <v>14473</v>
      </c>
      <c r="B1086" s="174" t="s">
        <v>14474</v>
      </c>
      <c r="C1086" s="175" t="s">
        <v>12441</v>
      </c>
      <c r="D1086" s="176">
        <v>968.32</v>
      </c>
      <c r="E1086" s="176">
        <v>12.35</v>
      </c>
      <c r="F1086" s="176">
        <v>980.67</v>
      </c>
      <c r="G1086" s="169">
        <f t="shared" si="16"/>
        <v>9</v>
      </c>
    </row>
    <row r="1087" spans="1:7" x14ac:dyDescent="0.2">
      <c r="A1087" s="173" t="s">
        <v>14475</v>
      </c>
      <c r="B1087" s="174" t="s">
        <v>14476</v>
      </c>
      <c r="C1087" s="175" t="s">
        <v>12497</v>
      </c>
      <c r="D1087" s="176">
        <v>431.86</v>
      </c>
      <c r="E1087" s="176">
        <v>6.17</v>
      </c>
      <c r="F1087" s="176">
        <v>438.03</v>
      </c>
      <c r="G1087" s="169">
        <f t="shared" si="16"/>
        <v>9</v>
      </c>
    </row>
    <row r="1088" spans="1:7" ht="25.5" x14ac:dyDescent="0.2">
      <c r="A1088" s="173" t="s">
        <v>14477</v>
      </c>
      <c r="B1088" s="174" t="s">
        <v>14478</v>
      </c>
      <c r="C1088" s="175" t="s">
        <v>12497</v>
      </c>
      <c r="D1088" s="176">
        <v>364.73</v>
      </c>
      <c r="E1088" s="176">
        <v>6.17</v>
      </c>
      <c r="F1088" s="176">
        <v>370.9</v>
      </c>
      <c r="G1088" s="169">
        <f t="shared" si="16"/>
        <v>9</v>
      </c>
    </row>
    <row r="1089" spans="1:7" x14ac:dyDescent="0.2">
      <c r="A1089" s="173" t="s">
        <v>14479</v>
      </c>
      <c r="B1089" s="174" t="s">
        <v>14480</v>
      </c>
      <c r="C1089" s="175" t="s">
        <v>12497</v>
      </c>
      <c r="D1089" s="176">
        <v>52.28</v>
      </c>
      <c r="E1089" s="176">
        <v>1.76</v>
      </c>
      <c r="F1089" s="176">
        <v>54.04</v>
      </c>
      <c r="G1089" s="169">
        <f t="shared" si="16"/>
        <v>9</v>
      </c>
    </row>
    <row r="1090" spans="1:7" x14ac:dyDescent="0.2">
      <c r="A1090" s="173" t="s">
        <v>14481</v>
      </c>
      <c r="B1090" s="174" t="s">
        <v>14482</v>
      </c>
      <c r="C1090" s="175"/>
      <c r="D1090" s="176"/>
      <c r="E1090" s="176"/>
      <c r="F1090" s="176"/>
      <c r="G1090" s="169">
        <f t="shared" si="16"/>
        <v>5</v>
      </c>
    </row>
    <row r="1091" spans="1:7" x14ac:dyDescent="0.2">
      <c r="A1091" s="173" t="s">
        <v>14483</v>
      </c>
      <c r="B1091" s="174" t="s">
        <v>14484</v>
      </c>
      <c r="C1091" s="175" t="s">
        <v>12441</v>
      </c>
      <c r="D1091" s="176">
        <v>318.66000000000003</v>
      </c>
      <c r="E1091" s="176">
        <v>28.22</v>
      </c>
      <c r="F1091" s="176">
        <v>346.88</v>
      </c>
      <c r="G1091" s="169">
        <f t="shared" si="16"/>
        <v>9</v>
      </c>
    </row>
    <row r="1092" spans="1:7" x14ac:dyDescent="0.2">
      <c r="A1092" s="173" t="s">
        <v>14485</v>
      </c>
      <c r="B1092" s="174" t="s">
        <v>14486</v>
      </c>
      <c r="C1092" s="175" t="s">
        <v>12441</v>
      </c>
      <c r="D1092" s="176">
        <v>314.33</v>
      </c>
      <c r="E1092" s="176">
        <v>28.22</v>
      </c>
      <c r="F1092" s="176">
        <v>342.55</v>
      </c>
      <c r="G1092" s="169">
        <f t="shared" si="16"/>
        <v>9</v>
      </c>
    </row>
    <row r="1093" spans="1:7" x14ac:dyDescent="0.2">
      <c r="A1093" s="173" t="s">
        <v>14487</v>
      </c>
      <c r="B1093" s="174" t="s">
        <v>14488</v>
      </c>
      <c r="C1093" s="175" t="s">
        <v>12441</v>
      </c>
      <c r="D1093" s="176">
        <v>101.57</v>
      </c>
      <c r="E1093" s="176">
        <v>22.15</v>
      </c>
      <c r="F1093" s="176">
        <v>123.72</v>
      </c>
      <c r="G1093" s="169">
        <f t="shared" si="16"/>
        <v>9</v>
      </c>
    </row>
    <row r="1094" spans="1:7" x14ac:dyDescent="0.2">
      <c r="A1094" s="173" t="s">
        <v>14489</v>
      </c>
      <c r="B1094" s="174" t="s">
        <v>14490</v>
      </c>
      <c r="C1094" s="175" t="s">
        <v>12497</v>
      </c>
      <c r="D1094" s="176">
        <v>3.29</v>
      </c>
      <c r="E1094" s="176">
        <v>23.86</v>
      </c>
      <c r="F1094" s="176">
        <v>27.15</v>
      </c>
      <c r="G1094" s="169">
        <f t="shared" si="16"/>
        <v>9</v>
      </c>
    </row>
    <row r="1095" spans="1:7" x14ac:dyDescent="0.2">
      <c r="A1095" s="173" t="s">
        <v>14491</v>
      </c>
      <c r="B1095" s="174" t="s">
        <v>14492</v>
      </c>
      <c r="C1095" s="175" t="s">
        <v>12497</v>
      </c>
      <c r="D1095" s="176">
        <v>6.66</v>
      </c>
      <c r="E1095" s="176">
        <v>35.590000000000003</v>
      </c>
      <c r="F1095" s="176">
        <v>42.25</v>
      </c>
      <c r="G1095" s="169">
        <f t="shared" si="16"/>
        <v>9</v>
      </c>
    </row>
    <row r="1096" spans="1:7" x14ac:dyDescent="0.2">
      <c r="A1096" s="173" t="s">
        <v>14493</v>
      </c>
      <c r="B1096" s="174" t="s">
        <v>14494</v>
      </c>
      <c r="C1096" s="175" t="s">
        <v>12497</v>
      </c>
      <c r="D1096" s="176">
        <v>81.22</v>
      </c>
      <c r="E1096" s="176">
        <v>1.76</v>
      </c>
      <c r="F1096" s="176">
        <v>82.98</v>
      </c>
      <c r="G1096" s="169">
        <f t="shared" si="16"/>
        <v>9</v>
      </c>
    </row>
    <row r="1097" spans="1:7" x14ac:dyDescent="0.2">
      <c r="A1097" s="173" t="s">
        <v>14495</v>
      </c>
      <c r="B1097" s="174" t="s">
        <v>14496</v>
      </c>
      <c r="C1097" s="175" t="s">
        <v>12441</v>
      </c>
      <c r="D1097" s="176">
        <v>197.1</v>
      </c>
      <c r="E1097" s="176">
        <v>22.7</v>
      </c>
      <c r="F1097" s="176">
        <v>219.8</v>
      </c>
      <c r="G1097" s="169">
        <f t="shared" si="16"/>
        <v>9</v>
      </c>
    </row>
    <row r="1098" spans="1:7" x14ac:dyDescent="0.2">
      <c r="A1098" s="173" t="s">
        <v>14497</v>
      </c>
      <c r="B1098" s="174" t="s">
        <v>14498</v>
      </c>
      <c r="C1098" s="175" t="s">
        <v>12497</v>
      </c>
      <c r="D1098" s="176">
        <v>35.14</v>
      </c>
      <c r="E1098" s="176">
        <v>6.06</v>
      </c>
      <c r="F1098" s="176">
        <v>41.2</v>
      </c>
      <c r="G1098" s="169">
        <f t="shared" si="16"/>
        <v>9</v>
      </c>
    </row>
    <row r="1099" spans="1:7" ht="25.5" x14ac:dyDescent="0.2">
      <c r="A1099" s="173" t="s">
        <v>14499</v>
      </c>
      <c r="B1099" s="174" t="s">
        <v>14500</v>
      </c>
      <c r="C1099" s="175" t="s">
        <v>12497</v>
      </c>
      <c r="D1099" s="176">
        <v>116.45</v>
      </c>
      <c r="E1099" s="176">
        <v>3.53</v>
      </c>
      <c r="F1099" s="176">
        <v>119.98</v>
      </c>
      <c r="G1099" s="169">
        <f t="shared" ref="G1099:G1162" si="17">LEN(A1099)</f>
        <v>9</v>
      </c>
    </row>
    <row r="1100" spans="1:7" x14ac:dyDescent="0.2">
      <c r="A1100" s="173" t="s">
        <v>14501</v>
      </c>
      <c r="B1100" s="174" t="s">
        <v>14502</v>
      </c>
      <c r="C1100" s="175"/>
      <c r="D1100" s="176"/>
      <c r="E1100" s="176"/>
      <c r="F1100" s="176"/>
      <c r="G1100" s="169">
        <f t="shared" si="17"/>
        <v>5</v>
      </c>
    </row>
    <row r="1101" spans="1:7" ht="25.5" x14ac:dyDescent="0.2">
      <c r="A1101" s="173" t="s">
        <v>14503</v>
      </c>
      <c r="B1101" s="174" t="s">
        <v>14504</v>
      </c>
      <c r="C1101" s="175" t="s">
        <v>12441</v>
      </c>
      <c r="D1101" s="176">
        <v>11.07</v>
      </c>
      <c r="E1101" s="176">
        <v>45.4</v>
      </c>
      <c r="F1101" s="176">
        <v>56.47</v>
      </c>
      <c r="G1101" s="169">
        <f t="shared" si="17"/>
        <v>9</v>
      </c>
    </row>
    <row r="1102" spans="1:7" x14ac:dyDescent="0.2">
      <c r="A1102" s="173" t="s">
        <v>14505</v>
      </c>
      <c r="B1102" s="174" t="s">
        <v>14506</v>
      </c>
      <c r="C1102" s="175"/>
      <c r="D1102" s="176"/>
      <c r="E1102" s="176"/>
      <c r="F1102" s="176"/>
      <c r="G1102" s="169">
        <f t="shared" si="17"/>
        <v>2</v>
      </c>
    </row>
    <row r="1103" spans="1:7" x14ac:dyDescent="0.2">
      <c r="A1103" s="173" t="s">
        <v>14507</v>
      </c>
      <c r="B1103" s="174" t="s">
        <v>14508</v>
      </c>
      <c r="C1103" s="175"/>
      <c r="D1103" s="176"/>
      <c r="E1103" s="176"/>
      <c r="F1103" s="176"/>
      <c r="G1103" s="169">
        <f t="shared" si="17"/>
        <v>5</v>
      </c>
    </row>
    <row r="1104" spans="1:7" x14ac:dyDescent="0.2">
      <c r="A1104" s="173" t="s">
        <v>14509</v>
      </c>
      <c r="B1104" s="174" t="s">
        <v>14510</v>
      </c>
      <c r="C1104" s="175" t="s">
        <v>12441</v>
      </c>
      <c r="D1104" s="176">
        <v>104.13</v>
      </c>
      <c r="E1104" s="176">
        <v>60.45</v>
      </c>
      <c r="F1104" s="176">
        <v>164.58</v>
      </c>
      <c r="G1104" s="169">
        <f t="shared" si="17"/>
        <v>9</v>
      </c>
    </row>
    <row r="1105" spans="1:7" x14ac:dyDescent="0.2">
      <c r="A1105" s="173" t="s">
        <v>14511</v>
      </c>
      <c r="B1105" s="174" t="s">
        <v>14512</v>
      </c>
      <c r="C1105" s="175"/>
      <c r="D1105" s="176"/>
      <c r="E1105" s="176"/>
      <c r="F1105" s="176"/>
      <c r="G1105" s="169">
        <f t="shared" si="17"/>
        <v>5</v>
      </c>
    </row>
    <row r="1106" spans="1:7" x14ac:dyDescent="0.2">
      <c r="A1106" s="173" t="s">
        <v>14513</v>
      </c>
      <c r="B1106" s="174" t="s">
        <v>14514</v>
      </c>
      <c r="C1106" s="175" t="s">
        <v>12441</v>
      </c>
      <c r="D1106" s="176">
        <v>703.46</v>
      </c>
      <c r="E1106" s="176"/>
      <c r="F1106" s="176">
        <v>703.46</v>
      </c>
      <c r="G1106" s="169">
        <f t="shared" si="17"/>
        <v>9</v>
      </c>
    </row>
    <row r="1107" spans="1:7" x14ac:dyDescent="0.2">
      <c r="A1107" s="173" t="s">
        <v>14515</v>
      </c>
      <c r="B1107" s="174" t="s">
        <v>14516</v>
      </c>
      <c r="C1107" s="175"/>
      <c r="D1107" s="176"/>
      <c r="E1107" s="176"/>
      <c r="F1107" s="176"/>
      <c r="G1107" s="169">
        <f t="shared" si="17"/>
        <v>5</v>
      </c>
    </row>
    <row r="1108" spans="1:7" x14ac:dyDescent="0.2">
      <c r="A1108" s="173" t="s">
        <v>14517</v>
      </c>
      <c r="B1108" s="174" t="s">
        <v>14518</v>
      </c>
      <c r="C1108" s="175" t="s">
        <v>12441</v>
      </c>
      <c r="D1108" s="176">
        <v>311.39999999999998</v>
      </c>
      <c r="E1108" s="176">
        <v>19.87</v>
      </c>
      <c r="F1108" s="176">
        <v>331.27</v>
      </c>
      <c r="G1108" s="169">
        <f t="shared" si="17"/>
        <v>9</v>
      </c>
    </row>
    <row r="1109" spans="1:7" x14ac:dyDescent="0.2">
      <c r="A1109" s="173" t="s">
        <v>14519</v>
      </c>
      <c r="B1109" s="174" t="s">
        <v>14520</v>
      </c>
      <c r="C1109" s="175"/>
      <c r="D1109" s="176"/>
      <c r="E1109" s="176"/>
      <c r="F1109" s="176"/>
      <c r="G1109" s="169">
        <f t="shared" si="17"/>
        <v>5</v>
      </c>
    </row>
    <row r="1110" spans="1:7" x14ac:dyDescent="0.2">
      <c r="A1110" s="173" t="s">
        <v>14521</v>
      </c>
      <c r="B1110" s="174" t="s">
        <v>14522</v>
      </c>
      <c r="C1110" s="175" t="s">
        <v>12497</v>
      </c>
      <c r="D1110" s="176">
        <v>19.989999999999998</v>
      </c>
      <c r="E1110" s="176">
        <v>13.19</v>
      </c>
      <c r="F1110" s="176">
        <v>33.18</v>
      </c>
      <c r="G1110" s="169">
        <f t="shared" si="17"/>
        <v>9</v>
      </c>
    </row>
    <row r="1111" spans="1:7" x14ac:dyDescent="0.2">
      <c r="A1111" s="173" t="s">
        <v>14523</v>
      </c>
      <c r="B1111" s="174" t="s">
        <v>14524</v>
      </c>
      <c r="C1111" s="175" t="s">
        <v>12497</v>
      </c>
      <c r="D1111" s="176">
        <v>3.71</v>
      </c>
      <c r="E1111" s="176">
        <v>3.22</v>
      </c>
      <c r="F1111" s="176">
        <v>6.93</v>
      </c>
      <c r="G1111" s="169">
        <f t="shared" si="17"/>
        <v>9</v>
      </c>
    </row>
    <row r="1112" spans="1:7" x14ac:dyDescent="0.2">
      <c r="A1112" s="173" t="s">
        <v>14525</v>
      </c>
      <c r="B1112" s="174" t="s">
        <v>14526</v>
      </c>
      <c r="C1112" s="175"/>
      <c r="D1112" s="176"/>
      <c r="E1112" s="176"/>
      <c r="F1112" s="176"/>
      <c r="G1112" s="169">
        <f t="shared" si="17"/>
        <v>5</v>
      </c>
    </row>
    <row r="1113" spans="1:7" x14ac:dyDescent="0.2">
      <c r="A1113" s="173" t="s">
        <v>14527</v>
      </c>
      <c r="B1113" s="174" t="s">
        <v>14528</v>
      </c>
      <c r="C1113" s="175" t="s">
        <v>12441</v>
      </c>
      <c r="D1113" s="176">
        <v>0.54</v>
      </c>
      <c r="E1113" s="176">
        <v>7.83</v>
      </c>
      <c r="F1113" s="176">
        <v>8.3699999999999992</v>
      </c>
      <c r="G1113" s="169">
        <f t="shared" si="17"/>
        <v>9</v>
      </c>
    </row>
    <row r="1114" spans="1:7" x14ac:dyDescent="0.2">
      <c r="A1114" s="173" t="s">
        <v>14529</v>
      </c>
      <c r="B1114" s="174" t="s">
        <v>14530</v>
      </c>
      <c r="C1114" s="175" t="s">
        <v>12441</v>
      </c>
      <c r="D1114" s="176">
        <v>26.22</v>
      </c>
      <c r="E1114" s="176">
        <v>19.87</v>
      </c>
      <c r="F1114" s="176">
        <v>46.09</v>
      </c>
      <c r="G1114" s="169">
        <f t="shared" si="17"/>
        <v>9</v>
      </c>
    </row>
    <row r="1115" spans="1:7" x14ac:dyDescent="0.2">
      <c r="A1115" s="173" t="s">
        <v>14531</v>
      </c>
      <c r="B1115" s="174" t="s">
        <v>14532</v>
      </c>
      <c r="C1115" s="175" t="s">
        <v>12497</v>
      </c>
      <c r="D1115" s="176">
        <v>0.54</v>
      </c>
      <c r="E1115" s="176">
        <v>9.9700000000000006</v>
      </c>
      <c r="F1115" s="176">
        <v>10.51</v>
      </c>
      <c r="G1115" s="169">
        <f t="shared" si="17"/>
        <v>9</v>
      </c>
    </row>
    <row r="1116" spans="1:7" x14ac:dyDescent="0.2">
      <c r="A1116" s="173" t="s">
        <v>14533</v>
      </c>
      <c r="B1116" s="174" t="s">
        <v>14534</v>
      </c>
      <c r="C1116" s="175" t="s">
        <v>12441</v>
      </c>
      <c r="D1116" s="176">
        <v>132.69</v>
      </c>
      <c r="E1116" s="176"/>
      <c r="F1116" s="176">
        <v>132.69</v>
      </c>
      <c r="G1116" s="169">
        <f t="shared" si="17"/>
        <v>9</v>
      </c>
    </row>
    <row r="1117" spans="1:7" x14ac:dyDescent="0.2">
      <c r="A1117" s="173" t="s">
        <v>14535</v>
      </c>
      <c r="B1117" s="174" t="s">
        <v>14536</v>
      </c>
      <c r="C1117" s="175"/>
      <c r="D1117" s="176"/>
      <c r="E1117" s="176"/>
      <c r="F1117" s="176"/>
      <c r="G1117" s="169">
        <f t="shared" si="17"/>
        <v>2</v>
      </c>
    </row>
    <row r="1118" spans="1:7" x14ac:dyDescent="0.2">
      <c r="A1118" s="173" t="s">
        <v>14537</v>
      </c>
      <c r="B1118" s="174" t="s">
        <v>14538</v>
      </c>
      <c r="C1118" s="175"/>
      <c r="D1118" s="176"/>
      <c r="E1118" s="176"/>
      <c r="F1118" s="176"/>
      <c r="G1118" s="169">
        <f t="shared" si="17"/>
        <v>5</v>
      </c>
    </row>
    <row r="1119" spans="1:7" ht="25.5" x14ac:dyDescent="0.2">
      <c r="A1119" s="173" t="s">
        <v>14539</v>
      </c>
      <c r="B1119" s="174" t="s">
        <v>14540</v>
      </c>
      <c r="C1119" s="175" t="s">
        <v>12441</v>
      </c>
      <c r="D1119" s="176">
        <v>104.05</v>
      </c>
      <c r="E1119" s="176">
        <v>9</v>
      </c>
      <c r="F1119" s="176">
        <v>113.05</v>
      </c>
      <c r="G1119" s="169">
        <f t="shared" si="17"/>
        <v>9</v>
      </c>
    </row>
    <row r="1120" spans="1:7" x14ac:dyDescent="0.2">
      <c r="A1120" s="173" t="s">
        <v>14541</v>
      </c>
      <c r="B1120" s="174" t="s">
        <v>14542</v>
      </c>
      <c r="C1120" s="175" t="s">
        <v>12441</v>
      </c>
      <c r="D1120" s="176">
        <v>66.06</v>
      </c>
      <c r="E1120" s="176"/>
      <c r="F1120" s="176">
        <v>66.06</v>
      </c>
      <c r="G1120" s="169">
        <f t="shared" si="17"/>
        <v>9</v>
      </c>
    </row>
    <row r="1121" spans="1:7" x14ac:dyDescent="0.2">
      <c r="A1121" s="173" t="s">
        <v>14543</v>
      </c>
      <c r="B1121" s="174" t="s">
        <v>14544</v>
      </c>
      <c r="C1121" s="175"/>
      <c r="D1121" s="176"/>
      <c r="E1121" s="176"/>
      <c r="F1121" s="176"/>
      <c r="G1121" s="169">
        <f t="shared" si="17"/>
        <v>5</v>
      </c>
    </row>
    <row r="1122" spans="1:7" ht="25.5" x14ac:dyDescent="0.2">
      <c r="A1122" s="173" t="s">
        <v>14545</v>
      </c>
      <c r="B1122" s="174" t="s">
        <v>14546</v>
      </c>
      <c r="C1122" s="175" t="s">
        <v>12441</v>
      </c>
      <c r="D1122" s="176">
        <v>134.16999999999999</v>
      </c>
      <c r="E1122" s="176">
        <v>19.96</v>
      </c>
      <c r="F1122" s="176">
        <v>154.13</v>
      </c>
      <c r="G1122" s="169">
        <f t="shared" si="17"/>
        <v>9</v>
      </c>
    </row>
    <row r="1123" spans="1:7" ht="25.5" x14ac:dyDescent="0.2">
      <c r="A1123" s="173" t="s">
        <v>14547</v>
      </c>
      <c r="B1123" s="174" t="s">
        <v>14548</v>
      </c>
      <c r="C1123" s="175" t="s">
        <v>12441</v>
      </c>
      <c r="D1123" s="176">
        <v>224.23</v>
      </c>
      <c r="E1123" s="176">
        <v>19.96</v>
      </c>
      <c r="F1123" s="176">
        <v>244.19</v>
      </c>
      <c r="G1123" s="169">
        <f t="shared" si="17"/>
        <v>9</v>
      </c>
    </row>
    <row r="1124" spans="1:7" ht="25.5" x14ac:dyDescent="0.2">
      <c r="A1124" s="173" t="s">
        <v>14549</v>
      </c>
      <c r="B1124" s="174" t="s">
        <v>14550</v>
      </c>
      <c r="C1124" s="175" t="s">
        <v>12441</v>
      </c>
      <c r="D1124" s="176">
        <v>172.57</v>
      </c>
      <c r="E1124" s="176"/>
      <c r="F1124" s="176">
        <v>172.57</v>
      </c>
      <c r="G1124" s="169">
        <f t="shared" si="17"/>
        <v>9</v>
      </c>
    </row>
    <row r="1125" spans="1:7" ht="25.5" x14ac:dyDescent="0.2">
      <c r="A1125" s="173" t="s">
        <v>14551</v>
      </c>
      <c r="B1125" s="174" t="s">
        <v>14552</v>
      </c>
      <c r="C1125" s="175" t="s">
        <v>12441</v>
      </c>
      <c r="D1125" s="176">
        <v>251.42</v>
      </c>
      <c r="E1125" s="176">
        <v>19.96</v>
      </c>
      <c r="F1125" s="176">
        <v>271.38</v>
      </c>
      <c r="G1125" s="169">
        <f t="shared" si="17"/>
        <v>9</v>
      </c>
    </row>
    <row r="1126" spans="1:7" ht="25.5" x14ac:dyDescent="0.2">
      <c r="A1126" s="173" t="s">
        <v>14553</v>
      </c>
      <c r="B1126" s="174" t="s">
        <v>14554</v>
      </c>
      <c r="C1126" s="175" t="s">
        <v>12441</v>
      </c>
      <c r="D1126" s="176">
        <v>367.71</v>
      </c>
      <c r="E1126" s="176">
        <v>19.96</v>
      </c>
      <c r="F1126" s="176">
        <v>387.67</v>
      </c>
      <c r="G1126" s="169">
        <f t="shared" si="17"/>
        <v>9</v>
      </c>
    </row>
    <row r="1127" spans="1:7" ht="25.5" x14ac:dyDescent="0.2">
      <c r="A1127" s="173" t="s">
        <v>14555</v>
      </c>
      <c r="B1127" s="174" t="s">
        <v>14556</v>
      </c>
      <c r="C1127" s="175" t="s">
        <v>12441</v>
      </c>
      <c r="D1127" s="176">
        <v>232.33</v>
      </c>
      <c r="E1127" s="176">
        <v>19.96</v>
      </c>
      <c r="F1127" s="176">
        <v>252.29</v>
      </c>
      <c r="G1127" s="169">
        <f t="shared" si="17"/>
        <v>9</v>
      </c>
    </row>
    <row r="1128" spans="1:7" ht="25.5" x14ac:dyDescent="0.2">
      <c r="A1128" s="173" t="s">
        <v>14557</v>
      </c>
      <c r="B1128" s="174" t="s">
        <v>14558</v>
      </c>
      <c r="C1128" s="175" t="s">
        <v>12441</v>
      </c>
      <c r="D1128" s="176">
        <v>532.79999999999995</v>
      </c>
      <c r="E1128" s="176">
        <v>19.96</v>
      </c>
      <c r="F1128" s="176">
        <v>552.76</v>
      </c>
      <c r="G1128" s="169">
        <f t="shared" si="17"/>
        <v>9</v>
      </c>
    </row>
    <row r="1129" spans="1:7" ht="25.5" x14ac:dyDescent="0.2">
      <c r="A1129" s="173" t="s">
        <v>14559</v>
      </c>
      <c r="B1129" s="174" t="s">
        <v>14560</v>
      </c>
      <c r="C1129" s="175" t="s">
        <v>12441</v>
      </c>
      <c r="D1129" s="176">
        <v>418.06</v>
      </c>
      <c r="E1129" s="176">
        <v>19.96</v>
      </c>
      <c r="F1129" s="176">
        <v>438.02</v>
      </c>
      <c r="G1129" s="169">
        <f t="shared" si="17"/>
        <v>9</v>
      </c>
    </row>
    <row r="1130" spans="1:7" ht="25.5" x14ac:dyDescent="0.2">
      <c r="A1130" s="173" t="s">
        <v>14561</v>
      </c>
      <c r="B1130" s="174" t="s">
        <v>14562</v>
      </c>
      <c r="C1130" s="175" t="s">
        <v>12441</v>
      </c>
      <c r="D1130" s="176">
        <v>276.14</v>
      </c>
      <c r="E1130" s="176">
        <v>40.549999999999997</v>
      </c>
      <c r="F1130" s="176">
        <v>316.69</v>
      </c>
      <c r="G1130" s="169">
        <f t="shared" si="17"/>
        <v>9</v>
      </c>
    </row>
    <row r="1131" spans="1:7" x14ac:dyDescent="0.2">
      <c r="A1131" s="173" t="s">
        <v>14563</v>
      </c>
      <c r="B1131" s="174" t="s">
        <v>14564</v>
      </c>
      <c r="C1131" s="175"/>
      <c r="D1131" s="176"/>
      <c r="E1131" s="176"/>
      <c r="F1131" s="176"/>
      <c r="G1131" s="169">
        <f t="shared" si="17"/>
        <v>5</v>
      </c>
    </row>
    <row r="1132" spans="1:7" ht="25.5" x14ac:dyDescent="0.2">
      <c r="A1132" s="173" t="s">
        <v>14565</v>
      </c>
      <c r="B1132" s="174" t="s">
        <v>14566</v>
      </c>
      <c r="C1132" s="175" t="s">
        <v>12441</v>
      </c>
      <c r="D1132" s="176">
        <v>1103.81</v>
      </c>
      <c r="E1132" s="176"/>
      <c r="F1132" s="176">
        <v>1103.81</v>
      </c>
      <c r="G1132" s="169">
        <f t="shared" si="17"/>
        <v>9</v>
      </c>
    </row>
    <row r="1133" spans="1:7" x14ac:dyDescent="0.2">
      <c r="A1133" s="173" t="s">
        <v>14567</v>
      </c>
      <c r="B1133" s="174" t="s">
        <v>14568</v>
      </c>
      <c r="C1133" s="175" t="s">
        <v>12441</v>
      </c>
      <c r="D1133" s="176">
        <v>369.07</v>
      </c>
      <c r="E1133" s="176"/>
      <c r="F1133" s="176">
        <v>369.07</v>
      </c>
      <c r="G1133" s="169">
        <f t="shared" si="17"/>
        <v>9</v>
      </c>
    </row>
    <row r="1134" spans="1:7" ht="25.5" x14ac:dyDescent="0.2">
      <c r="A1134" s="173" t="s">
        <v>14569</v>
      </c>
      <c r="B1134" s="174" t="s">
        <v>20480</v>
      </c>
      <c r="C1134" s="175" t="s">
        <v>12441</v>
      </c>
      <c r="D1134" s="176">
        <v>422.43</v>
      </c>
      <c r="E1134" s="176">
        <v>248.67</v>
      </c>
      <c r="F1134" s="176">
        <v>671.1</v>
      </c>
      <c r="G1134" s="169">
        <f t="shared" si="17"/>
        <v>9</v>
      </c>
    </row>
    <row r="1135" spans="1:7" ht="25.5" x14ac:dyDescent="0.2">
      <c r="A1135" s="173" t="s">
        <v>20481</v>
      </c>
      <c r="B1135" s="174" t="s">
        <v>20482</v>
      </c>
      <c r="C1135" s="175" t="s">
        <v>12441</v>
      </c>
      <c r="D1135" s="176">
        <v>318.51</v>
      </c>
      <c r="E1135" s="176">
        <v>248.67</v>
      </c>
      <c r="F1135" s="176">
        <v>567.17999999999995</v>
      </c>
      <c r="G1135" s="169">
        <f t="shared" si="17"/>
        <v>9</v>
      </c>
    </row>
    <row r="1136" spans="1:7" x14ac:dyDescent="0.2">
      <c r="A1136" s="173" t="s">
        <v>14570</v>
      </c>
      <c r="B1136" s="174" t="s">
        <v>14571</v>
      </c>
      <c r="C1136" s="175"/>
      <c r="D1136" s="176"/>
      <c r="E1136" s="176"/>
      <c r="F1136" s="176"/>
      <c r="G1136" s="169">
        <f t="shared" si="17"/>
        <v>5</v>
      </c>
    </row>
    <row r="1137" spans="1:7" ht="25.5" x14ac:dyDescent="0.2">
      <c r="A1137" s="173" t="s">
        <v>14572</v>
      </c>
      <c r="B1137" s="174" t="s">
        <v>14573</v>
      </c>
      <c r="C1137" s="175" t="s">
        <v>12441</v>
      </c>
      <c r="D1137" s="176">
        <v>138.24</v>
      </c>
      <c r="E1137" s="176"/>
      <c r="F1137" s="176">
        <v>138.24</v>
      </c>
      <c r="G1137" s="169">
        <f t="shared" si="17"/>
        <v>9</v>
      </c>
    </row>
    <row r="1138" spans="1:7" ht="25.5" x14ac:dyDescent="0.2">
      <c r="A1138" s="173" t="s">
        <v>14574</v>
      </c>
      <c r="B1138" s="174" t="s">
        <v>14575</v>
      </c>
      <c r="C1138" s="175" t="s">
        <v>12441</v>
      </c>
      <c r="D1138" s="176">
        <v>172.87</v>
      </c>
      <c r="E1138" s="176"/>
      <c r="F1138" s="176">
        <v>172.87</v>
      </c>
      <c r="G1138" s="169">
        <f t="shared" si="17"/>
        <v>9</v>
      </c>
    </row>
    <row r="1139" spans="1:7" x14ac:dyDescent="0.2">
      <c r="A1139" s="173" t="s">
        <v>14576</v>
      </c>
      <c r="B1139" s="174" t="s">
        <v>14577</v>
      </c>
      <c r="C1139" s="175"/>
      <c r="D1139" s="176"/>
      <c r="E1139" s="176"/>
      <c r="F1139" s="176"/>
      <c r="G1139" s="169">
        <f t="shared" si="17"/>
        <v>5</v>
      </c>
    </row>
    <row r="1140" spans="1:7" ht="38.25" x14ac:dyDescent="0.2">
      <c r="A1140" s="173" t="s">
        <v>14578</v>
      </c>
      <c r="B1140" s="174" t="s">
        <v>14579</v>
      </c>
      <c r="C1140" s="175" t="s">
        <v>12441</v>
      </c>
      <c r="D1140" s="176">
        <v>157.11000000000001</v>
      </c>
      <c r="E1140" s="176">
        <v>85.14</v>
      </c>
      <c r="F1140" s="176">
        <v>242.25</v>
      </c>
      <c r="G1140" s="169">
        <f t="shared" si="17"/>
        <v>9</v>
      </c>
    </row>
    <row r="1141" spans="1:7" ht="25.5" x14ac:dyDescent="0.2">
      <c r="A1141" s="173" t="s">
        <v>14580</v>
      </c>
      <c r="B1141" s="174" t="s">
        <v>14581</v>
      </c>
      <c r="C1141" s="175" t="s">
        <v>12441</v>
      </c>
      <c r="D1141" s="176">
        <v>539.33000000000004</v>
      </c>
      <c r="E1141" s="176"/>
      <c r="F1141" s="176">
        <v>539.33000000000004</v>
      </c>
      <c r="G1141" s="169">
        <f t="shared" si="17"/>
        <v>9</v>
      </c>
    </row>
    <row r="1142" spans="1:7" x14ac:dyDescent="0.2">
      <c r="A1142" s="173" t="s">
        <v>14582</v>
      </c>
      <c r="B1142" s="174" t="s">
        <v>14583</v>
      </c>
      <c r="C1142" s="175"/>
      <c r="D1142" s="176"/>
      <c r="E1142" s="176"/>
      <c r="F1142" s="176"/>
      <c r="G1142" s="169">
        <f t="shared" si="17"/>
        <v>5</v>
      </c>
    </row>
    <row r="1143" spans="1:7" x14ac:dyDescent="0.2">
      <c r="A1143" s="173" t="s">
        <v>14584</v>
      </c>
      <c r="B1143" s="174" t="s">
        <v>14585</v>
      </c>
      <c r="C1143" s="175" t="s">
        <v>12441</v>
      </c>
      <c r="D1143" s="176">
        <v>768.12</v>
      </c>
      <c r="E1143" s="176"/>
      <c r="F1143" s="176">
        <v>768.12</v>
      </c>
      <c r="G1143" s="169">
        <f t="shared" si="17"/>
        <v>9</v>
      </c>
    </row>
    <row r="1144" spans="1:7" x14ac:dyDescent="0.2">
      <c r="A1144" s="173" t="s">
        <v>14586</v>
      </c>
      <c r="B1144" s="174" t="s">
        <v>14587</v>
      </c>
      <c r="C1144" s="175"/>
      <c r="D1144" s="176"/>
      <c r="E1144" s="176"/>
      <c r="F1144" s="176"/>
      <c r="G1144" s="169">
        <f t="shared" si="17"/>
        <v>5</v>
      </c>
    </row>
    <row r="1145" spans="1:7" x14ac:dyDescent="0.2">
      <c r="A1145" s="173" t="s">
        <v>14588</v>
      </c>
      <c r="B1145" s="174" t="s">
        <v>14589</v>
      </c>
      <c r="C1145" s="175" t="s">
        <v>12497</v>
      </c>
      <c r="D1145" s="176">
        <v>42.53</v>
      </c>
      <c r="E1145" s="176">
        <v>6.89</v>
      </c>
      <c r="F1145" s="176">
        <v>49.42</v>
      </c>
      <c r="G1145" s="169">
        <f t="shared" si="17"/>
        <v>9</v>
      </c>
    </row>
    <row r="1146" spans="1:7" x14ac:dyDescent="0.2">
      <c r="A1146" s="173" t="s">
        <v>14590</v>
      </c>
      <c r="B1146" s="174" t="s">
        <v>14591</v>
      </c>
      <c r="C1146" s="175" t="s">
        <v>12497</v>
      </c>
      <c r="D1146" s="176">
        <v>57.81</v>
      </c>
      <c r="E1146" s="176">
        <v>6.89</v>
      </c>
      <c r="F1146" s="176">
        <v>64.7</v>
      </c>
      <c r="G1146" s="169">
        <f t="shared" si="17"/>
        <v>9</v>
      </c>
    </row>
    <row r="1147" spans="1:7" ht="25.5" x14ac:dyDescent="0.2">
      <c r="A1147" s="173" t="s">
        <v>14592</v>
      </c>
      <c r="B1147" s="174" t="s">
        <v>14593</v>
      </c>
      <c r="C1147" s="175" t="s">
        <v>12497</v>
      </c>
      <c r="D1147" s="176">
        <v>27.81</v>
      </c>
      <c r="E1147" s="176">
        <v>9.01</v>
      </c>
      <c r="F1147" s="176">
        <v>36.82</v>
      </c>
      <c r="G1147" s="169">
        <f t="shared" si="17"/>
        <v>9</v>
      </c>
    </row>
    <row r="1148" spans="1:7" ht="25.5" x14ac:dyDescent="0.2">
      <c r="A1148" s="173" t="s">
        <v>14594</v>
      </c>
      <c r="B1148" s="174" t="s">
        <v>14595</v>
      </c>
      <c r="C1148" s="175" t="s">
        <v>12497</v>
      </c>
      <c r="D1148" s="176">
        <v>34.07</v>
      </c>
      <c r="E1148" s="176">
        <v>9.01</v>
      </c>
      <c r="F1148" s="176">
        <v>43.08</v>
      </c>
      <c r="G1148" s="169">
        <f t="shared" si="17"/>
        <v>9</v>
      </c>
    </row>
    <row r="1149" spans="1:7" ht="25.5" x14ac:dyDescent="0.2">
      <c r="A1149" s="173" t="s">
        <v>14596</v>
      </c>
      <c r="B1149" s="174" t="s">
        <v>14597</v>
      </c>
      <c r="C1149" s="175" t="s">
        <v>12497</v>
      </c>
      <c r="D1149" s="176">
        <v>45.61</v>
      </c>
      <c r="E1149" s="176">
        <v>6.89</v>
      </c>
      <c r="F1149" s="176">
        <v>52.5</v>
      </c>
      <c r="G1149" s="169">
        <f t="shared" si="17"/>
        <v>9</v>
      </c>
    </row>
    <row r="1150" spans="1:7" x14ac:dyDescent="0.2">
      <c r="A1150" s="173" t="s">
        <v>14598</v>
      </c>
      <c r="B1150" s="174" t="s">
        <v>14599</v>
      </c>
      <c r="C1150" s="175" t="s">
        <v>12497</v>
      </c>
      <c r="D1150" s="176">
        <v>20.83</v>
      </c>
      <c r="E1150" s="176">
        <v>2.73</v>
      </c>
      <c r="F1150" s="176">
        <v>23.56</v>
      </c>
      <c r="G1150" s="169">
        <f t="shared" si="17"/>
        <v>9</v>
      </c>
    </row>
    <row r="1151" spans="1:7" x14ac:dyDescent="0.2">
      <c r="A1151" s="173" t="s">
        <v>14600</v>
      </c>
      <c r="B1151" s="174" t="s">
        <v>14601</v>
      </c>
      <c r="C1151" s="175" t="s">
        <v>12497</v>
      </c>
      <c r="D1151" s="176">
        <v>8.68</v>
      </c>
      <c r="E1151" s="176"/>
      <c r="F1151" s="176">
        <v>8.68</v>
      </c>
      <c r="G1151" s="169">
        <f t="shared" si="17"/>
        <v>9</v>
      </c>
    </row>
    <row r="1152" spans="1:7" ht="25.5" x14ac:dyDescent="0.2">
      <c r="A1152" s="173" t="s">
        <v>14602</v>
      </c>
      <c r="B1152" s="174" t="s">
        <v>14603</v>
      </c>
      <c r="C1152" s="175" t="s">
        <v>12497</v>
      </c>
      <c r="D1152" s="176">
        <v>80.47</v>
      </c>
      <c r="E1152" s="176"/>
      <c r="F1152" s="176">
        <v>80.47</v>
      </c>
      <c r="G1152" s="169">
        <f t="shared" si="17"/>
        <v>9</v>
      </c>
    </row>
    <row r="1153" spans="1:7" x14ac:dyDescent="0.2">
      <c r="A1153" s="173" t="s">
        <v>14604</v>
      </c>
      <c r="B1153" s="174" t="s">
        <v>14605</v>
      </c>
      <c r="C1153" s="175"/>
      <c r="D1153" s="176"/>
      <c r="E1153" s="176"/>
      <c r="F1153" s="176"/>
      <c r="G1153" s="169">
        <f t="shared" si="17"/>
        <v>5</v>
      </c>
    </row>
    <row r="1154" spans="1:7" ht="25.5" x14ac:dyDescent="0.2">
      <c r="A1154" s="173" t="s">
        <v>14606</v>
      </c>
      <c r="B1154" s="174" t="s">
        <v>14607</v>
      </c>
      <c r="C1154" s="175" t="s">
        <v>12497</v>
      </c>
      <c r="D1154" s="176">
        <v>190.77</v>
      </c>
      <c r="E1154" s="176">
        <v>7.43</v>
      </c>
      <c r="F1154" s="176">
        <v>198.2</v>
      </c>
      <c r="G1154" s="169">
        <f t="shared" si="17"/>
        <v>9</v>
      </c>
    </row>
    <row r="1155" spans="1:7" ht="25.5" x14ac:dyDescent="0.2">
      <c r="A1155" s="173" t="s">
        <v>14608</v>
      </c>
      <c r="B1155" s="174" t="s">
        <v>14609</v>
      </c>
      <c r="C1155" s="175" t="s">
        <v>12497</v>
      </c>
      <c r="D1155" s="176">
        <v>45.12</v>
      </c>
      <c r="E1155" s="176">
        <v>6.89</v>
      </c>
      <c r="F1155" s="176">
        <v>52.01</v>
      </c>
      <c r="G1155" s="169">
        <f t="shared" si="17"/>
        <v>9</v>
      </c>
    </row>
    <row r="1156" spans="1:7" x14ac:dyDescent="0.2">
      <c r="A1156" s="173" t="s">
        <v>14610</v>
      </c>
      <c r="B1156" s="174" t="s">
        <v>14611</v>
      </c>
      <c r="C1156" s="175"/>
      <c r="D1156" s="176"/>
      <c r="E1156" s="176"/>
      <c r="F1156" s="176"/>
      <c r="G1156" s="169">
        <f t="shared" si="17"/>
        <v>5</v>
      </c>
    </row>
    <row r="1157" spans="1:7" x14ac:dyDescent="0.2">
      <c r="A1157" s="173" t="s">
        <v>14612</v>
      </c>
      <c r="B1157" s="174" t="s">
        <v>14613</v>
      </c>
      <c r="C1157" s="175" t="s">
        <v>12441</v>
      </c>
      <c r="D1157" s="176">
        <v>11.17</v>
      </c>
      <c r="E1157" s="176">
        <v>7.83</v>
      </c>
      <c r="F1157" s="176">
        <v>19</v>
      </c>
      <c r="G1157" s="169">
        <f t="shared" si="17"/>
        <v>9</v>
      </c>
    </row>
    <row r="1158" spans="1:7" x14ac:dyDescent="0.2">
      <c r="A1158" s="173" t="s">
        <v>14614</v>
      </c>
      <c r="B1158" s="174" t="s">
        <v>14615</v>
      </c>
      <c r="C1158" s="175" t="s">
        <v>12441</v>
      </c>
      <c r="D1158" s="176">
        <v>3.69</v>
      </c>
      <c r="E1158" s="176">
        <v>27.39</v>
      </c>
      <c r="F1158" s="176">
        <v>31.08</v>
      </c>
      <c r="G1158" s="169">
        <f t="shared" si="17"/>
        <v>9</v>
      </c>
    </row>
    <row r="1159" spans="1:7" ht="25.5" x14ac:dyDescent="0.2">
      <c r="A1159" s="173" t="s">
        <v>14616</v>
      </c>
      <c r="B1159" s="174" t="s">
        <v>14617</v>
      </c>
      <c r="C1159" s="175" t="s">
        <v>12441</v>
      </c>
      <c r="D1159" s="176"/>
      <c r="E1159" s="176">
        <v>59.97</v>
      </c>
      <c r="F1159" s="176">
        <v>59.97</v>
      </c>
      <c r="G1159" s="169">
        <f t="shared" si="17"/>
        <v>9</v>
      </c>
    </row>
    <row r="1160" spans="1:7" x14ac:dyDescent="0.2">
      <c r="A1160" s="173" t="s">
        <v>14618</v>
      </c>
      <c r="B1160" s="174" t="s">
        <v>14619</v>
      </c>
      <c r="C1160" s="175" t="s">
        <v>12389</v>
      </c>
      <c r="D1160" s="176">
        <v>63.08</v>
      </c>
      <c r="E1160" s="176"/>
      <c r="F1160" s="176">
        <v>63.08</v>
      </c>
      <c r="G1160" s="169">
        <f t="shared" si="17"/>
        <v>9</v>
      </c>
    </row>
    <row r="1161" spans="1:7" x14ac:dyDescent="0.2">
      <c r="A1161" s="173" t="s">
        <v>14620</v>
      </c>
      <c r="B1161" s="174" t="s">
        <v>14621</v>
      </c>
      <c r="C1161" s="175" t="s">
        <v>12497</v>
      </c>
      <c r="D1161" s="176"/>
      <c r="E1161" s="176">
        <v>9.9700000000000006</v>
      </c>
      <c r="F1161" s="176">
        <v>9.9700000000000006</v>
      </c>
      <c r="G1161" s="169">
        <f t="shared" si="17"/>
        <v>9</v>
      </c>
    </row>
    <row r="1162" spans="1:7" x14ac:dyDescent="0.2">
      <c r="A1162" s="173" t="s">
        <v>14622</v>
      </c>
      <c r="B1162" s="174" t="s">
        <v>14623</v>
      </c>
      <c r="C1162" s="175" t="s">
        <v>12497</v>
      </c>
      <c r="D1162" s="176">
        <v>15.28</v>
      </c>
      <c r="E1162" s="176">
        <v>10.74</v>
      </c>
      <c r="F1162" s="176">
        <v>26.02</v>
      </c>
      <c r="G1162" s="169">
        <f t="shared" si="17"/>
        <v>9</v>
      </c>
    </row>
    <row r="1163" spans="1:7" ht="25.5" x14ac:dyDescent="0.2">
      <c r="A1163" s="173" t="s">
        <v>14624</v>
      </c>
      <c r="B1163" s="174" t="s">
        <v>14625</v>
      </c>
      <c r="C1163" s="175" t="s">
        <v>12497</v>
      </c>
      <c r="D1163" s="176">
        <v>14.62</v>
      </c>
      <c r="E1163" s="176">
        <v>10.74</v>
      </c>
      <c r="F1163" s="176">
        <v>25.36</v>
      </c>
      <c r="G1163" s="169">
        <f t="shared" ref="G1163:G1226" si="18">LEN(A1163)</f>
        <v>9</v>
      </c>
    </row>
    <row r="1164" spans="1:7" x14ac:dyDescent="0.2">
      <c r="A1164" s="173" t="s">
        <v>14626</v>
      </c>
      <c r="B1164" s="174" t="s">
        <v>14627</v>
      </c>
      <c r="C1164" s="175" t="s">
        <v>12389</v>
      </c>
      <c r="D1164" s="176">
        <v>58.44</v>
      </c>
      <c r="E1164" s="176">
        <v>2.73</v>
      </c>
      <c r="F1164" s="176">
        <v>61.17</v>
      </c>
      <c r="G1164" s="169">
        <f t="shared" si="18"/>
        <v>9</v>
      </c>
    </row>
    <row r="1165" spans="1:7" x14ac:dyDescent="0.2">
      <c r="A1165" s="173" t="s">
        <v>14628</v>
      </c>
      <c r="B1165" s="174" t="s">
        <v>14629</v>
      </c>
      <c r="C1165" s="175" t="s">
        <v>12497</v>
      </c>
      <c r="D1165" s="176">
        <v>13.25</v>
      </c>
      <c r="E1165" s="176">
        <v>1.37</v>
      </c>
      <c r="F1165" s="176">
        <v>14.62</v>
      </c>
      <c r="G1165" s="169">
        <f t="shared" si="18"/>
        <v>9</v>
      </c>
    </row>
    <row r="1166" spans="1:7" x14ac:dyDescent="0.2">
      <c r="A1166" s="173" t="s">
        <v>14630</v>
      </c>
      <c r="B1166" s="174" t="s">
        <v>14631</v>
      </c>
      <c r="C1166" s="175" t="s">
        <v>12497</v>
      </c>
      <c r="D1166" s="176">
        <v>41.78</v>
      </c>
      <c r="E1166" s="176">
        <v>5.87</v>
      </c>
      <c r="F1166" s="176">
        <v>47.65</v>
      </c>
      <c r="G1166" s="169">
        <f t="shared" si="18"/>
        <v>9</v>
      </c>
    </row>
    <row r="1167" spans="1:7" x14ac:dyDescent="0.2">
      <c r="A1167" s="173" t="s">
        <v>14632</v>
      </c>
      <c r="B1167" s="174" t="s">
        <v>14633</v>
      </c>
      <c r="C1167" s="175"/>
      <c r="D1167" s="176"/>
      <c r="E1167" s="176"/>
      <c r="F1167" s="176"/>
      <c r="G1167" s="169">
        <f t="shared" si="18"/>
        <v>2</v>
      </c>
    </row>
    <row r="1168" spans="1:7" x14ac:dyDescent="0.2">
      <c r="A1168" s="173" t="s">
        <v>14634</v>
      </c>
      <c r="B1168" s="174" t="s">
        <v>14635</v>
      </c>
      <c r="C1168" s="175"/>
      <c r="D1168" s="176"/>
      <c r="E1168" s="176"/>
      <c r="F1168" s="176"/>
      <c r="G1168" s="169">
        <f t="shared" si="18"/>
        <v>5</v>
      </c>
    </row>
    <row r="1169" spans="1:7" x14ac:dyDescent="0.2">
      <c r="A1169" s="173" t="s">
        <v>14636</v>
      </c>
      <c r="B1169" s="174" t="s">
        <v>14637</v>
      </c>
      <c r="C1169" s="175" t="s">
        <v>12441</v>
      </c>
      <c r="D1169" s="176">
        <v>58.11</v>
      </c>
      <c r="E1169" s="176">
        <v>23.47</v>
      </c>
      <c r="F1169" s="176">
        <v>81.58</v>
      </c>
      <c r="G1169" s="169">
        <f t="shared" si="18"/>
        <v>9</v>
      </c>
    </row>
    <row r="1170" spans="1:7" x14ac:dyDescent="0.2">
      <c r="A1170" s="173" t="s">
        <v>14638</v>
      </c>
      <c r="B1170" s="174" t="s">
        <v>14639</v>
      </c>
      <c r="C1170" s="175" t="s">
        <v>12441</v>
      </c>
      <c r="D1170" s="176">
        <v>77.290000000000006</v>
      </c>
      <c r="E1170" s="176">
        <v>46.95</v>
      </c>
      <c r="F1170" s="176">
        <v>124.24</v>
      </c>
      <c r="G1170" s="169">
        <f t="shared" si="18"/>
        <v>9</v>
      </c>
    </row>
    <row r="1171" spans="1:7" ht="25.5" x14ac:dyDescent="0.2">
      <c r="A1171" s="173" t="s">
        <v>14640</v>
      </c>
      <c r="B1171" s="174" t="s">
        <v>14641</v>
      </c>
      <c r="C1171" s="175" t="s">
        <v>12441</v>
      </c>
      <c r="D1171" s="176">
        <v>90.68</v>
      </c>
      <c r="E1171" s="176">
        <v>50.85</v>
      </c>
      <c r="F1171" s="176">
        <v>141.53</v>
      </c>
      <c r="G1171" s="169">
        <f t="shared" si="18"/>
        <v>9</v>
      </c>
    </row>
    <row r="1172" spans="1:7" x14ac:dyDescent="0.2">
      <c r="A1172" s="173" t="s">
        <v>14642</v>
      </c>
      <c r="B1172" s="174" t="s">
        <v>20340</v>
      </c>
      <c r="C1172" s="175" t="s">
        <v>12497</v>
      </c>
      <c r="D1172" s="176">
        <v>20.57</v>
      </c>
      <c r="E1172" s="176">
        <v>15.65</v>
      </c>
      <c r="F1172" s="176">
        <v>36.22</v>
      </c>
      <c r="G1172" s="169">
        <f t="shared" si="18"/>
        <v>9</v>
      </c>
    </row>
    <row r="1173" spans="1:7" ht="25.5" x14ac:dyDescent="0.2">
      <c r="A1173" s="173" t="s">
        <v>14643</v>
      </c>
      <c r="B1173" s="174" t="s">
        <v>14644</v>
      </c>
      <c r="C1173" s="175" t="s">
        <v>12441</v>
      </c>
      <c r="D1173" s="176">
        <v>127.9</v>
      </c>
      <c r="E1173" s="176">
        <v>46.95</v>
      </c>
      <c r="F1173" s="176">
        <v>174.85</v>
      </c>
      <c r="G1173" s="169">
        <f t="shared" si="18"/>
        <v>9</v>
      </c>
    </row>
    <row r="1174" spans="1:7" ht="25.5" x14ac:dyDescent="0.2">
      <c r="A1174" s="173" t="s">
        <v>14645</v>
      </c>
      <c r="B1174" s="174" t="s">
        <v>14646</v>
      </c>
      <c r="C1174" s="175" t="s">
        <v>12441</v>
      </c>
      <c r="D1174" s="176">
        <v>97.18</v>
      </c>
      <c r="E1174" s="176">
        <v>23.47</v>
      </c>
      <c r="F1174" s="176">
        <v>120.65</v>
      </c>
      <c r="G1174" s="169">
        <f t="shared" si="18"/>
        <v>9</v>
      </c>
    </row>
    <row r="1175" spans="1:7" x14ac:dyDescent="0.2">
      <c r="A1175" s="173" t="s">
        <v>14647</v>
      </c>
      <c r="B1175" s="174" t="s">
        <v>14648</v>
      </c>
      <c r="C1175" s="175"/>
      <c r="D1175" s="176"/>
      <c r="E1175" s="176"/>
      <c r="F1175" s="176"/>
      <c r="G1175" s="169">
        <f t="shared" si="18"/>
        <v>5</v>
      </c>
    </row>
    <row r="1176" spans="1:7" x14ac:dyDescent="0.2">
      <c r="A1176" s="173" t="s">
        <v>14649</v>
      </c>
      <c r="B1176" s="174" t="s">
        <v>14650</v>
      </c>
      <c r="C1176" s="175" t="s">
        <v>12441</v>
      </c>
      <c r="D1176" s="176">
        <v>91.23</v>
      </c>
      <c r="E1176" s="176"/>
      <c r="F1176" s="176">
        <v>91.23</v>
      </c>
      <c r="G1176" s="169">
        <f t="shared" si="18"/>
        <v>9</v>
      </c>
    </row>
    <row r="1177" spans="1:7" ht="25.5" x14ac:dyDescent="0.2">
      <c r="A1177" s="173" t="s">
        <v>14651</v>
      </c>
      <c r="B1177" s="174" t="s">
        <v>20341</v>
      </c>
      <c r="C1177" s="175" t="s">
        <v>12441</v>
      </c>
      <c r="D1177" s="176">
        <v>99.11</v>
      </c>
      <c r="E1177" s="176"/>
      <c r="F1177" s="176">
        <v>99.11</v>
      </c>
      <c r="G1177" s="169">
        <f t="shared" si="18"/>
        <v>9</v>
      </c>
    </row>
    <row r="1178" spans="1:7" ht="25.5" x14ac:dyDescent="0.2">
      <c r="A1178" s="173" t="s">
        <v>14652</v>
      </c>
      <c r="B1178" s="174" t="s">
        <v>20483</v>
      </c>
      <c r="C1178" s="175" t="s">
        <v>12441</v>
      </c>
      <c r="D1178" s="176">
        <v>130.54</v>
      </c>
      <c r="E1178" s="176"/>
      <c r="F1178" s="176">
        <v>130.54</v>
      </c>
      <c r="G1178" s="169">
        <f t="shared" si="18"/>
        <v>9</v>
      </c>
    </row>
    <row r="1179" spans="1:7" x14ac:dyDescent="0.2">
      <c r="A1179" s="173" t="s">
        <v>14653</v>
      </c>
      <c r="B1179" s="174" t="s">
        <v>14654</v>
      </c>
      <c r="C1179" s="175"/>
      <c r="D1179" s="176"/>
      <c r="E1179" s="176"/>
      <c r="F1179" s="176"/>
      <c r="G1179" s="169">
        <f t="shared" si="18"/>
        <v>5</v>
      </c>
    </row>
    <row r="1180" spans="1:7" x14ac:dyDescent="0.2">
      <c r="A1180" s="173" t="s">
        <v>14655</v>
      </c>
      <c r="B1180" s="174" t="s">
        <v>20342</v>
      </c>
      <c r="C1180" s="175" t="s">
        <v>12441</v>
      </c>
      <c r="D1180" s="176">
        <v>82.31</v>
      </c>
      <c r="E1180" s="176"/>
      <c r="F1180" s="176">
        <v>82.31</v>
      </c>
      <c r="G1180" s="169">
        <f t="shared" si="18"/>
        <v>9</v>
      </c>
    </row>
    <row r="1181" spans="1:7" x14ac:dyDescent="0.2">
      <c r="A1181" s="173" t="s">
        <v>14656</v>
      </c>
      <c r="B1181" s="174" t="s">
        <v>20343</v>
      </c>
      <c r="C1181" s="175" t="s">
        <v>12441</v>
      </c>
      <c r="D1181" s="176">
        <v>176.84</v>
      </c>
      <c r="E1181" s="176"/>
      <c r="F1181" s="176">
        <v>176.84</v>
      </c>
      <c r="G1181" s="169">
        <f t="shared" si="18"/>
        <v>9</v>
      </c>
    </row>
    <row r="1182" spans="1:7" x14ac:dyDescent="0.2">
      <c r="A1182" s="173" t="s">
        <v>14657</v>
      </c>
      <c r="B1182" s="174" t="s">
        <v>14658</v>
      </c>
      <c r="C1182" s="175" t="s">
        <v>12441</v>
      </c>
      <c r="D1182" s="176">
        <v>119.68</v>
      </c>
      <c r="E1182" s="176"/>
      <c r="F1182" s="176">
        <v>119.68</v>
      </c>
      <c r="G1182" s="169">
        <f t="shared" si="18"/>
        <v>9</v>
      </c>
    </row>
    <row r="1183" spans="1:7" x14ac:dyDescent="0.2">
      <c r="A1183" s="173" t="s">
        <v>14659</v>
      </c>
      <c r="B1183" s="174" t="s">
        <v>20344</v>
      </c>
      <c r="C1183" s="175" t="s">
        <v>12441</v>
      </c>
      <c r="D1183" s="176">
        <v>155.04</v>
      </c>
      <c r="E1183" s="176"/>
      <c r="F1183" s="176">
        <v>155.04</v>
      </c>
      <c r="G1183" s="169">
        <f t="shared" si="18"/>
        <v>9</v>
      </c>
    </row>
    <row r="1184" spans="1:7" x14ac:dyDescent="0.2">
      <c r="A1184" s="173" t="s">
        <v>14660</v>
      </c>
      <c r="B1184" s="174" t="s">
        <v>14661</v>
      </c>
      <c r="C1184" s="175" t="s">
        <v>12441</v>
      </c>
      <c r="D1184" s="176">
        <v>93.4</v>
      </c>
      <c r="E1184" s="176"/>
      <c r="F1184" s="176">
        <v>93.4</v>
      </c>
      <c r="G1184" s="169">
        <f t="shared" si="18"/>
        <v>9</v>
      </c>
    </row>
    <row r="1185" spans="1:7" ht="25.5" x14ac:dyDescent="0.2">
      <c r="A1185" s="173" t="s">
        <v>14662</v>
      </c>
      <c r="B1185" s="174" t="s">
        <v>20345</v>
      </c>
      <c r="C1185" s="175" t="s">
        <v>12441</v>
      </c>
      <c r="D1185" s="176">
        <v>321.89999999999998</v>
      </c>
      <c r="E1185" s="176"/>
      <c r="F1185" s="176">
        <v>321.89999999999998</v>
      </c>
      <c r="G1185" s="169">
        <f t="shared" si="18"/>
        <v>9</v>
      </c>
    </row>
    <row r="1186" spans="1:7" ht="25.5" x14ac:dyDescent="0.2">
      <c r="A1186" s="173" t="s">
        <v>14663</v>
      </c>
      <c r="B1186" s="174" t="s">
        <v>20346</v>
      </c>
      <c r="C1186" s="175" t="s">
        <v>12441</v>
      </c>
      <c r="D1186" s="176">
        <v>193.06</v>
      </c>
      <c r="E1186" s="176"/>
      <c r="F1186" s="176">
        <v>193.06</v>
      </c>
      <c r="G1186" s="169">
        <f t="shared" si="18"/>
        <v>9</v>
      </c>
    </row>
    <row r="1187" spans="1:7" x14ac:dyDescent="0.2">
      <c r="A1187" s="173" t="s">
        <v>20347</v>
      </c>
      <c r="B1187" s="174" t="s">
        <v>20348</v>
      </c>
      <c r="C1187" s="175" t="s">
        <v>12441</v>
      </c>
      <c r="D1187" s="176">
        <v>301.32</v>
      </c>
      <c r="E1187" s="176"/>
      <c r="F1187" s="176">
        <v>301.32</v>
      </c>
      <c r="G1187" s="169">
        <f t="shared" si="18"/>
        <v>9</v>
      </c>
    </row>
    <row r="1188" spans="1:7" x14ac:dyDescent="0.2">
      <c r="A1188" s="173" t="s">
        <v>14664</v>
      </c>
      <c r="B1188" s="174" t="s">
        <v>14665</v>
      </c>
      <c r="C1188" s="175"/>
      <c r="D1188" s="176"/>
      <c r="E1188" s="176"/>
      <c r="F1188" s="176"/>
      <c r="G1188" s="169">
        <f t="shared" si="18"/>
        <v>5</v>
      </c>
    </row>
    <row r="1189" spans="1:7" ht="25.5" x14ac:dyDescent="0.2">
      <c r="A1189" s="173" t="s">
        <v>14666</v>
      </c>
      <c r="B1189" s="174" t="s">
        <v>14667</v>
      </c>
      <c r="C1189" s="175" t="s">
        <v>12441</v>
      </c>
      <c r="D1189" s="176">
        <v>802.71</v>
      </c>
      <c r="E1189" s="176"/>
      <c r="F1189" s="176">
        <v>802.71</v>
      </c>
      <c r="G1189" s="169">
        <f t="shared" si="18"/>
        <v>9</v>
      </c>
    </row>
    <row r="1190" spans="1:7" ht="25.5" x14ac:dyDescent="0.2">
      <c r="A1190" s="173" t="s">
        <v>20248</v>
      </c>
      <c r="B1190" s="174" t="s">
        <v>20249</v>
      </c>
      <c r="C1190" s="175" t="s">
        <v>12441</v>
      </c>
      <c r="D1190" s="176">
        <v>389.28</v>
      </c>
      <c r="E1190" s="176"/>
      <c r="F1190" s="176">
        <v>389.28</v>
      </c>
      <c r="G1190" s="169">
        <f t="shared" si="18"/>
        <v>9</v>
      </c>
    </row>
    <row r="1191" spans="1:7" x14ac:dyDescent="0.2">
      <c r="A1191" s="173" t="s">
        <v>14668</v>
      </c>
      <c r="B1191" s="174" t="s">
        <v>14669</v>
      </c>
      <c r="C1191" s="175"/>
      <c r="D1191" s="176"/>
      <c r="E1191" s="176"/>
      <c r="F1191" s="176"/>
      <c r="G1191" s="169">
        <f t="shared" si="18"/>
        <v>5</v>
      </c>
    </row>
    <row r="1192" spans="1:7" x14ac:dyDescent="0.2">
      <c r="A1192" s="173" t="s">
        <v>14670</v>
      </c>
      <c r="B1192" s="174" t="s">
        <v>14671</v>
      </c>
      <c r="C1192" s="175" t="s">
        <v>12441</v>
      </c>
      <c r="D1192" s="176">
        <v>288.19</v>
      </c>
      <c r="E1192" s="176">
        <v>113.2</v>
      </c>
      <c r="F1192" s="176">
        <v>401.39</v>
      </c>
      <c r="G1192" s="169">
        <f t="shared" si="18"/>
        <v>9</v>
      </c>
    </row>
    <row r="1193" spans="1:7" ht="25.5" x14ac:dyDescent="0.2">
      <c r="A1193" s="173" t="s">
        <v>14672</v>
      </c>
      <c r="B1193" s="174" t="s">
        <v>20349</v>
      </c>
      <c r="C1193" s="175" t="s">
        <v>12441</v>
      </c>
      <c r="D1193" s="176">
        <v>1070.03</v>
      </c>
      <c r="E1193" s="176"/>
      <c r="F1193" s="176">
        <v>1070.03</v>
      </c>
      <c r="G1193" s="169">
        <f t="shared" si="18"/>
        <v>9</v>
      </c>
    </row>
    <row r="1194" spans="1:7" ht="25.5" x14ac:dyDescent="0.2">
      <c r="A1194" s="173" t="s">
        <v>14673</v>
      </c>
      <c r="B1194" s="174" t="s">
        <v>14674</v>
      </c>
      <c r="C1194" s="175" t="s">
        <v>12441</v>
      </c>
      <c r="D1194" s="176">
        <v>663.38</v>
      </c>
      <c r="E1194" s="176"/>
      <c r="F1194" s="176">
        <v>663.38</v>
      </c>
      <c r="G1194" s="169">
        <f t="shared" si="18"/>
        <v>9</v>
      </c>
    </row>
    <row r="1195" spans="1:7" ht="25.5" x14ac:dyDescent="0.2">
      <c r="A1195" s="173" t="s">
        <v>14675</v>
      </c>
      <c r="B1195" s="174" t="s">
        <v>14676</v>
      </c>
      <c r="C1195" s="175" t="s">
        <v>12441</v>
      </c>
      <c r="D1195" s="176">
        <v>948.18</v>
      </c>
      <c r="E1195" s="176"/>
      <c r="F1195" s="176">
        <v>948.18</v>
      </c>
      <c r="G1195" s="169">
        <f t="shared" si="18"/>
        <v>9</v>
      </c>
    </row>
    <row r="1196" spans="1:7" x14ac:dyDescent="0.2">
      <c r="A1196" s="173" t="s">
        <v>14677</v>
      </c>
      <c r="B1196" s="174" t="s">
        <v>14678</v>
      </c>
      <c r="C1196" s="175"/>
      <c r="D1196" s="176"/>
      <c r="E1196" s="176"/>
      <c r="F1196" s="176"/>
      <c r="G1196" s="169">
        <f t="shared" si="18"/>
        <v>5</v>
      </c>
    </row>
    <row r="1197" spans="1:7" x14ac:dyDescent="0.2">
      <c r="A1197" s="173" t="s">
        <v>14679</v>
      </c>
      <c r="B1197" s="174" t="s">
        <v>14680</v>
      </c>
      <c r="C1197" s="175" t="s">
        <v>12441</v>
      </c>
      <c r="D1197" s="176">
        <v>58.07</v>
      </c>
      <c r="E1197" s="176"/>
      <c r="F1197" s="176">
        <v>58.07</v>
      </c>
      <c r="G1197" s="169">
        <f t="shared" si="18"/>
        <v>9</v>
      </c>
    </row>
    <row r="1198" spans="1:7" x14ac:dyDescent="0.2">
      <c r="A1198" s="173" t="s">
        <v>14681</v>
      </c>
      <c r="B1198" s="174" t="s">
        <v>14682</v>
      </c>
      <c r="C1198" s="175" t="s">
        <v>12441</v>
      </c>
      <c r="D1198" s="176">
        <v>1.07</v>
      </c>
      <c r="E1198" s="176">
        <v>11.73</v>
      </c>
      <c r="F1198" s="176">
        <v>12.8</v>
      </c>
      <c r="G1198" s="169">
        <f t="shared" si="18"/>
        <v>9</v>
      </c>
    </row>
    <row r="1199" spans="1:7" x14ac:dyDescent="0.2">
      <c r="A1199" s="173" t="s">
        <v>14683</v>
      </c>
      <c r="B1199" s="174" t="s">
        <v>14684</v>
      </c>
      <c r="C1199" s="175" t="s">
        <v>12441</v>
      </c>
      <c r="D1199" s="176"/>
      <c r="E1199" s="176">
        <v>5.87</v>
      </c>
      <c r="F1199" s="176">
        <v>5.87</v>
      </c>
      <c r="G1199" s="169">
        <f t="shared" si="18"/>
        <v>9</v>
      </c>
    </row>
    <row r="1200" spans="1:7" x14ac:dyDescent="0.2">
      <c r="A1200" s="173" t="s">
        <v>14685</v>
      </c>
      <c r="B1200" s="174" t="s">
        <v>20350</v>
      </c>
      <c r="C1200" s="175" t="s">
        <v>12497</v>
      </c>
      <c r="D1200" s="176">
        <v>19.829999999999998</v>
      </c>
      <c r="E1200" s="176"/>
      <c r="F1200" s="176">
        <v>19.829999999999998</v>
      </c>
      <c r="G1200" s="169">
        <f t="shared" si="18"/>
        <v>9</v>
      </c>
    </row>
    <row r="1201" spans="1:7" x14ac:dyDescent="0.2">
      <c r="A1201" s="173" t="s">
        <v>14686</v>
      </c>
      <c r="B1201" s="174" t="s">
        <v>14687</v>
      </c>
      <c r="C1201" s="175" t="s">
        <v>12389</v>
      </c>
      <c r="D1201" s="176">
        <v>20.79</v>
      </c>
      <c r="E1201" s="176"/>
      <c r="F1201" s="176">
        <v>20.79</v>
      </c>
      <c r="G1201" s="169">
        <f t="shared" si="18"/>
        <v>9</v>
      </c>
    </row>
    <row r="1202" spans="1:7" x14ac:dyDescent="0.2">
      <c r="A1202" s="173" t="s">
        <v>14688</v>
      </c>
      <c r="B1202" s="174" t="s">
        <v>14689</v>
      </c>
      <c r="C1202" s="175"/>
      <c r="D1202" s="176"/>
      <c r="E1202" s="176"/>
      <c r="F1202" s="176"/>
      <c r="G1202" s="169">
        <f t="shared" si="18"/>
        <v>2</v>
      </c>
    </row>
    <row r="1203" spans="1:7" x14ac:dyDescent="0.2">
      <c r="A1203" s="173" t="s">
        <v>14690</v>
      </c>
      <c r="B1203" s="174" t="s">
        <v>14691</v>
      </c>
      <c r="C1203" s="175"/>
      <c r="D1203" s="176"/>
      <c r="E1203" s="176"/>
      <c r="F1203" s="176"/>
      <c r="G1203" s="169">
        <f t="shared" si="18"/>
        <v>5</v>
      </c>
    </row>
    <row r="1204" spans="1:7" x14ac:dyDescent="0.2">
      <c r="A1204" s="173" t="s">
        <v>14692</v>
      </c>
      <c r="B1204" s="174" t="s">
        <v>14693</v>
      </c>
      <c r="C1204" s="175" t="s">
        <v>12441</v>
      </c>
      <c r="D1204" s="176">
        <v>963.66</v>
      </c>
      <c r="E1204" s="176">
        <v>51.25</v>
      </c>
      <c r="F1204" s="176">
        <v>1014.91</v>
      </c>
      <c r="G1204" s="169">
        <f t="shared" si="18"/>
        <v>9</v>
      </c>
    </row>
    <row r="1205" spans="1:7" x14ac:dyDescent="0.2">
      <c r="A1205" s="173" t="s">
        <v>14694</v>
      </c>
      <c r="B1205" s="174" t="s">
        <v>14695</v>
      </c>
      <c r="C1205" s="175" t="s">
        <v>12441</v>
      </c>
      <c r="D1205" s="176">
        <v>779.6</v>
      </c>
      <c r="E1205" s="176">
        <v>51.25</v>
      </c>
      <c r="F1205" s="176">
        <v>830.85</v>
      </c>
      <c r="G1205" s="169">
        <f t="shared" si="18"/>
        <v>9</v>
      </c>
    </row>
    <row r="1206" spans="1:7" x14ac:dyDescent="0.2">
      <c r="A1206" s="173" t="s">
        <v>14696</v>
      </c>
      <c r="B1206" s="174" t="s">
        <v>14697</v>
      </c>
      <c r="C1206" s="175"/>
      <c r="D1206" s="176"/>
      <c r="E1206" s="176"/>
      <c r="F1206" s="176"/>
      <c r="G1206" s="169">
        <f t="shared" si="18"/>
        <v>5</v>
      </c>
    </row>
    <row r="1207" spans="1:7" ht="25.5" x14ac:dyDescent="0.2">
      <c r="A1207" s="173" t="s">
        <v>14698</v>
      </c>
      <c r="B1207" s="174" t="s">
        <v>14699</v>
      </c>
      <c r="C1207" s="175" t="s">
        <v>12441</v>
      </c>
      <c r="D1207" s="176">
        <v>679.18</v>
      </c>
      <c r="E1207" s="176">
        <v>53.99</v>
      </c>
      <c r="F1207" s="176">
        <v>733.17</v>
      </c>
      <c r="G1207" s="169">
        <f t="shared" si="18"/>
        <v>9</v>
      </c>
    </row>
    <row r="1208" spans="1:7" x14ac:dyDescent="0.2">
      <c r="A1208" s="173" t="s">
        <v>14700</v>
      </c>
      <c r="B1208" s="174" t="s">
        <v>14701</v>
      </c>
      <c r="C1208" s="175" t="s">
        <v>12389</v>
      </c>
      <c r="D1208" s="176">
        <v>1152.67</v>
      </c>
      <c r="E1208" s="176">
        <v>109.53</v>
      </c>
      <c r="F1208" s="176">
        <v>1262.2</v>
      </c>
      <c r="G1208" s="169">
        <f t="shared" si="18"/>
        <v>9</v>
      </c>
    </row>
    <row r="1209" spans="1:7" x14ac:dyDescent="0.2">
      <c r="A1209" s="173" t="s">
        <v>14702</v>
      </c>
      <c r="B1209" s="174" t="s">
        <v>14703</v>
      </c>
      <c r="C1209" s="175" t="s">
        <v>12389</v>
      </c>
      <c r="D1209" s="176">
        <v>1236.68</v>
      </c>
      <c r="E1209" s="176">
        <v>109.53</v>
      </c>
      <c r="F1209" s="176">
        <v>1346.21</v>
      </c>
      <c r="G1209" s="169">
        <f t="shared" si="18"/>
        <v>9</v>
      </c>
    </row>
    <row r="1210" spans="1:7" x14ac:dyDescent="0.2">
      <c r="A1210" s="173" t="s">
        <v>14704</v>
      </c>
      <c r="B1210" s="174" t="s">
        <v>14705</v>
      </c>
      <c r="C1210" s="175" t="s">
        <v>12389</v>
      </c>
      <c r="D1210" s="176">
        <v>1309.82</v>
      </c>
      <c r="E1210" s="176">
        <v>109.53</v>
      </c>
      <c r="F1210" s="176">
        <v>1419.35</v>
      </c>
      <c r="G1210" s="169">
        <f t="shared" si="18"/>
        <v>9</v>
      </c>
    </row>
    <row r="1211" spans="1:7" x14ac:dyDescent="0.2">
      <c r="A1211" s="173" t="s">
        <v>14706</v>
      </c>
      <c r="B1211" s="174" t="s">
        <v>14707</v>
      </c>
      <c r="C1211" s="175" t="s">
        <v>12389</v>
      </c>
      <c r="D1211" s="176">
        <v>2008.36</v>
      </c>
      <c r="E1211" s="176">
        <v>136.91999999999999</v>
      </c>
      <c r="F1211" s="176">
        <v>2145.2800000000002</v>
      </c>
      <c r="G1211" s="169">
        <f t="shared" si="18"/>
        <v>9</v>
      </c>
    </row>
    <row r="1212" spans="1:7" x14ac:dyDescent="0.2">
      <c r="A1212" s="173" t="s">
        <v>14708</v>
      </c>
      <c r="B1212" s="174" t="s">
        <v>14709</v>
      </c>
      <c r="C1212" s="175"/>
      <c r="D1212" s="176"/>
      <c r="E1212" s="176"/>
      <c r="F1212" s="176"/>
      <c r="G1212" s="169">
        <f t="shared" si="18"/>
        <v>5</v>
      </c>
    </row>
    <row r="1213" spans="1:7" ht="25.5" x14ac:dyDescent="0.2">
      <c r="A1213" s="173" t="s">
        <v>14710</v>
      </c>
      <c r="B1213" s="174" t="s">
        <v>14711</v>
      </c>
      <c r="C1213" s="175" t="s">
        <v>12389</v>
      </c>
      <c r="D1213" s="176">
        <v>1262.53</v>
      </c>
      <c r="E1213" s="176">
        <v>54.77</v>
      </c>
      <c r="F1213" s="176">
        <v>1317.3</v>
      </c>
      <c r="G1213" s="169">
        <f t="shared" si="18"/>
        <v>9</v>
      </c>
    </row>
    <row r="1214" spans="1:7" ht="25.5" x14ac:dyDescent="0.2">
      <c r="A1214" s="173" t="s">
        <v>14712</v>
      </c>
      <c r="B1214" s="174" t="s">
        <v>14713</v>
      </c>
      <c r="C1214" s="175" t="s">
        <v>12389</v>
      </c>
      <c r="D1214" s="176">
        <v>1079.07</v>
      </c>
      <c r="E1214" s="176">
        <v>54.77</v>
      </c>
      <c r="F1214" s="176">
        <v>1133.8399999999999</v>
      </c>
      <c r="G1214" s="169">
        <f t="shared" si="18"/>
        <v>9</v>
      </c>
    </row>
    <row r="1215" spans="1:7" ht="25.5" x14ac:dyDescent="0.2">
      <c r="A1215" s="173" t="s">
        <v>14714</v>
      </c>
      <c r="B1215" s="174" t="s">
        <v>14715</v>
      </c>
      <c r="C1215" s="175" t="s">
        <v>12389</v>
      </c>
      <c r="D1215" s="176">
        <v>1253.53</v>
      </c>
      <c r="E1215" s="176">
        <v>109.53</v>
      </c>
      <c r="F1215" s="176">
        <v>1363.06</v>
      </c>
      <c r="G1215" s="169">
        <f t="shared" si="18"/>
        <v>9</v>
      </c>
    </row>
    <row r="1216" spans="1:7" ht="25.5" x14ac:dyDescent="0.2">
      <c r="A1216" s="173" t="s">
        <v>14716</v>
      </c>
      <c r="B1216" s="174" t="s">
        <v>14717</v>
      </c>
      <c r="C1216" s="175" t="s">
        <v>12389</v>
      </c>
      <c r="D1216" s="176">
        <v>1354.87</v>
      </c>
      <c r="E1216" s="176">
        <v>109.53</v>
      </c>
      <c r="F1216" s="176">
        <v>1464.4</v>
      </c>
      <c r="G1216" s="169">
        <f t="shared" si="18"/>
        <v>9</v>
      </c>
    </row>
    <row r="1217" spans="1:7" ht="25.5" x14ac:dyDescent="0.2">
      <c r="A1217" s="173" t="s">
        <v>14718</v>
      </c>
      <c r="B1217" s="174" t="s">
        <v>14719</v>
      </c>
      <c r="C1217" s="175" t="s">
        <v>12389</v>
      </c>
      <c r="D1217" s="176">
        <v>1370.17</v>
      </c>
      <c r="E1217" s="176">
        <v>109.53</v>
      </c>
      <c r="F1217" s="176">
        <v>1479.7</v>
      </c>
      <c r="G1217" s="169">
        <f t="shared" si="18"/>
        <v>9</v>
      </c>
    </row>
    <row r="1218" spans="1:7" ht="25.5" x14ac:dyDescent="0.2">
      <c r="A1218" s="173" t="s">
        <v>14720</v>
      </c>
      <c r="B1218" s="174" t="s">
        <v>14721</v>
      </c>
      <c r="C1218" s="175" t="s">
        <v>12389</v>
      </c>
      <c r="D1218" s="176">
        <v>2209.48</v>
      </c>
      <c r="E1218" s="176">
        <v>136.91999999999999</v>
      </c>
      <c r="F1218" s="176">
        <v>2346.4</v>
      </c>
      <c r="G1218" s="169">
        <f t="shared" si="18"/>
        <v>9</v>
      </c>
    </row>
    <row r="1219" spans="1:7" ht="25.5" x14ac:dyDescent="0.2">
      <c r="A1219" s="173" t="s">
        <v>14722</v>
      </c>
      <c r="B1219" s="174" t="s">
        <v>14723</v>
      </c>
      <c r="C1219" s="175" t="s">
        <v>12389</v>
      </c>
      <c r="D1219" s="176">
        <v>2365.2199999999998</v>
      </c>
      <c r="E1219" s="176">
        <v>136.91999999999999</v>
      </c>
      <c r="F1219" s="176">
        <v>2502.14</v>
      </c>
      <c r="G1219" s="169">
        <f t="shared" si="18"/>
        <v>9</v>
      </c>
    </row>
    <row r="1220" spans="1:7" ht="25.5" x14ac:dyDescent="0.2">
      <c r="A1220" s="173" t="s">
        <v>14724</v>
      </c>
      <c r="B1220" s="174" t="s">
        <v>14725</v>
      </c>
      <c r="C1220" s="175" t="s">
        <v>12389</v>
      </c>
      <c r="D1220" s="176">
        <v>4278.03</v>
      </c>
      <c r="E1220" s="176">
        <v>156.47999999999999</v>
      </c>
      <c r="F1220" s="176">
        <v>4434.51</v>
      </c>
      <c r="G1220" s="169">
        <f t="shared" si="18"/>
        <v>9</v>
      </c>
    </row>
    <row r="1221" spans="1:7" ht="25.5" x14ac:dyDescent="0.2">
      <c r="A1221" s="173" t="s">
        <v>14726</v>
      </c>
      <c r="B1221" s="174" t="s">
        <v>14727</v>
      </c>
      <c r="C1221" s="175" t="s">
        <v>12389</v>
      </c>
      <c r="D1221" s="176">
        <v>1040.75</v>
      </c>
      <c r="E1221" s="176">
        <v>13.69</v>
      </c>
      <c r="F1221" s="176">
        <v>1054.44</v>
      </c>
      <c r="G1221" s="169">
        <f t="shared" si="18"/>
        <v>9</v>
      </c>
    </row>
    <row r="1222" spans="1:7" ht="25.5" x14ac:dyDescent="0.2">
      <c r="A1222" s="173" t="s">
        <v>14728</v>
      </c>
      <c r="B1222" s="174" t="s">
        <v>14729</v>
      </c>
      <c r="C1222" s="175" t="s">
        <v>12389</v>
      </c>
      <c r="D1222" s="176">
        <v>2213.69</v>
      </c>
      <c r="E1222" s="176">
        <v>105.62</v>
      </c>
      <c r="F1222" s="176">
        <v>2319.31</v>
      </c>
      <c r="G1222" s="169">
        <f t="shared" si="18"/>
        <v>9</v>
      </c>
    </row>
    <row r="1223" spans="1:7" ht="25.5" x14ac:dyDescent="0.2">
      <c r="A1223" s="173" t="s">
        <v>14730</v>
      </c>
      <c r="B1223" s="174" t="s">
        <v>14731</v>
      </c>
      <c r="C1223" s="175" t="s">
        <v>12389</v>
      </c>
      <c r="D1223" s="176">
        <v>2305.17</v>
      </c>
      <c r="E1223" s="176">
        <v>101.7</v>
      </c>
      <c r="F1223" s="176">
        <v>2406.87</v>
      </c>
      <c r="G1223" s="169">
        <f t="shared" si="18"/>
        <v>9</v>
      </c>
    </row>
    <row r="1224" spans="1:7" ht="25.5" x14ac:dyDescent="0.2">
      <c r="A1224" s="173" t="s">
        <v>14732</v>
      </c>
      <c r="B1224" s="174" t="s">
        <v>14733</v>
      </c>
      <c r="C1224" s="175" t="s">
        <v>12389</v>
      </c>
      <c r="D1224" s="176">
        <v>2459.2600000000002</v>
      </c>
      <c r="E1224" s="176">
        <v>101.7</v>
      </c>
      <c r="F1224" s="176">
        <v>2560.96</v>
      </c>
      <c r="G1224" s="169">
        <f t="shared" si="18"/>
        <v>9</v>
      </c>
    </row>
    <row r="1225" spans="1:7" ht="25.5" x14ac:dyDescent="0.2">
      <c r="A1225" s="173" t="s">
        <v>14734</v>
      </c>
      <c r="B1225" s="174" t="s">
        <v>14735</v>
      </c>
      <c r="C1225" s="175" t="s">
        <v>12389</v>
      </c>
      <c r="D1225" s="176">
        <v>2474.56</v>
      </c>
      <c r="E1225" s="176">
        <v>101.7</v>
      </c>
      <c r="F1225" s="176">
        <v>2576.2600000000002</v>
      </c>
      <c r="G1225" s="169">
        <f t="shared" si="18"/>
        <v>9</v>
      </c>
    </row>
    <row r="1226" spans="1:7" ht="25.5" x14ac:dyDescent="0.2">
      <c r="A1226" s="173" t="s">
        <v>14736</v>
      </c>
      <c r="B1226" s="174" t="s">
        <v>14737</v>
      </c>
      <c r="C1226" s="175" t="s">
        <v>12389</v>
      </c>
      <c r="D1226" s="176">
        <v>3288</v>
      </c>
      <c r="E1226" s="176">
        <v>133.02000000000001</v>
      </c>
      <c r="F1226" s="176">
        <v>3421.02</v>
      </c>
      <c r="G1226" s="169">
        <f t="shared" si="18"/>
        <v>9</v>
      </c>
    </row>
    <row r="1227" spans="1:7" x14ac:dyDescent="0.2">
      <c r="A1227" s="173" t="s">
        <v>14738</v>
      </c>
      <c r="B1227" s="174" t="s">
        <v>14739</v>
      </c>
      <c r="C1227" s="175"/>
      <c r="D1227" s="176"/>
      <c r="E1227" s="176"/>
      <c r="F1227" s="176"/>
      <c r="G1227" s="169">
        <f t="shared" ref="G1227:G1290" si="19">LEN(A1227)</f>
        <v>5</v>
      </c>
    </row>
    <row r="1228" spans="1:7" x14ac:dyDescent="0.2">
      <c r="A1228" s="173" t="s">
        <v>14740</v>
      </c>
      <c r="B1228" s="174" t="s">
        <v>14741</v>
      </c>
      <c r="C1228" s="175" t="s">
        <v>12441</v>
      </c>
      <c r="D1228" s="176">
        <v>102.58</v>
      </c>
      <c r="E1228" s="176">
        <v>39.119999999999997</v>
      </c>
      <c r="F1228" s="176">
        <v>141.69999999999999</v>
      </c>
      <c r="G1228" s="169">
        <f t="shared" si="19"/>
        <v>9</v>
      </c>
    </row>
    <row r="1229" spans="1:7" ht="25.5" x14ac:dyDescent="0.2">
      <c r="A1229" s="173" t="s">
        <v>14742</v>
      </c>
      <c r="B1229" s="174" t="s">
        <v>14743</v>
      </c>
      <c r="C1229" s="175" t="s">
        <v>12497</v>
      </c>
      <c r="D1229" s="176">
        <v>8.57</v>
      </c>
      <c r="E1229" s="176">
        <v>7.83</v>
      </c>
      <c r="F1229" s="176">
        <v>16.399999999999999</v>
      </c>
      <c r="G1229" s="169">
        <f t="shared" si="19"/>
        <v>9</v>
      </c>
    </row>
    <row r="1230" spans="1:7" ht="25.5" x14ac:dyDescent="0.2">
      <c r="A1230" s="173" t="s">
        <v>14744</v>
      </c>
      <c r="B1230" s="174" t="s">
        <v>14745</v>
      </c>
      <c r="C1230" s="175" t="s">
        <v>12497</v>
      </c>
      <c r="D1230" s="176">
        <v>95.85</v>
      </c>
      <c r="E1230" s="176">
        <v>78.239999999999995</v>
      </c>
      <c r="F1230" s="176">
        <v>174.09</v>
      </c>
      <c r="G1230" s="169">
        <f t="shared" si="19"/>
        <v>9</v>
      </c>
    </row>
    <row r="1231" spans="1:7" ht="25.5" x14ac:dyDescent="0.2">
      <c r="A1231" s="173" t="s">
        <v>14746</v>
      </c>
      <c r="B1231" s="174" t="s">
        <v>14747</v>
      </c>
      <c r="C1231" s="175" t="s">
        <v>12441</v>
      </c>
      <c r="D1231" s="176">
        <v>2234.75</v>
      </c>
      <c r="E1231" s="176"/>
      <c r="F1231" s="176">
        <v>2234.75</v>
      </c>
      <c r="G1231" s="169">
        <f t="shared" si="19"/>
        <v>9</v>
      </c>
    </row>
    <row r="1232" spans="1:7" ht="25.5" x14ac:dyDescent="0.2">
      <c r="A1232" s="173" t="s">
        <v>14748</v>
      </c>
      <c r="B1232" s="174" t="s">
        <v>14749</v>
      </c>
      <c r="C1232" s="175" t="s">
        <v>12441</v>
      </c>
      <c r="D1232" s="176">
        <v>813.34</v>
      </c>
      <c r="E1232" s="176"/>
      <c r="F1232" s="176">
        <v>813.34</v>
      </c>
      <c r="G1232" s="169">
        <f t="shared" si="19"/>
        <v>9</v>
      </c>
    </row>
    <row r="1233" spans="1:7" ht="25.5" x14ac:dyDescent="0.2">
      <c r="A1233" s="173" t="s">
        <v>14750</v>
      </c>
      <c r="B1233" s="174" t="s">
        <v>14751</v>
      </c>
      <c r="C1233" s="175" t="s">
        <v>12441</v>
      </c>
      <c r="D1233" s="176">
        <v>639.29</v>
      </c>
      <c r="E1233" s="176">
        <v>15.65</v>
      </c>
      <c r="F1233" s="176">
        <v>654.94000000000005</v>
      </c>
      <c r="G1233" s="169">
        <f t="shared" si="19"/>
        <v>9</v>
      </c>
    </row>
    <row r="1234" spans="1:7" ht="25.5" x14ac:dyDescent="0.2">
      <c r="A1234" s="173" t="s">
        <v>14752</v>
      </c>
      <c r="B1234" s="174" t="s">
        <v>14753</v>
      </c>
      <c r="C1234" s="175" t="s">
        <v>12441</v>
      </c>
      <c r="D1234" s="176">
        <v>1861.09</v>
      </c>
      <c r="E1234" s="176"/>
      <c r="F1234" s="176">
        <v>1861.09</v>
      </c>
      <c r="G1234" s="169">
        <f t="shared" si="19"/>
        <v>9</v>
      </c>
    </row>
    <row r="1235" spans="1:7" x14ac:dyDescent="0.2">
      <c r="A1235" s="173" t="s">
        <v>14754</v>
      </c>
      <c r="B1235" s="174" t="s">
        <v>14755</v>
      </c>
      <c r="C1235" s="175" t="s">
        <v>12441</v>
      </c>
      <c r="D1235" s="176">
        <v>189.65</v>
      </c>
      <c r="E1235" s="176">
        <v>39.119999999999997</v>
      </c>
      <c r="F1235" s="176">
        <v>228.77</v>
      </c>
      <c r="G1235" s="169">
        <f t="shared" si="19"/>
        <v>9</v>
      </c>
    </row>
    <row r="1236" spans="1:7" ht="25.5" x14ac:dyDescent="0.2">
      <c r="A1236" s="173" t="s">
        <v>14756</v>
      </c>
      <c r="B1236" s="174" t="s">
        <v>14757</v>
      </c>
      <c r="C1236" s="175" t="s">
        <v>12690</v>
      </c>
      <c r="D1236" s="176">
        <v>1100.8399999999999</v>
      </c>
      <c r="E1236" s="176">
        <v>168.21</v>
      </c>
      <c r="F1236" s="176">
        <v>1269.05</v>
      </c>
      <c r="G1236" s="169">
        <f t="shared" si="19"/>
        <v>9</v>
      </c>
    </row>
    <row r="1237" spans="1:7" x14ac:dyDescent="0.2">
      <c r="A1237" s="173" t="s">
        <v>14758</v>
      </c>
      <c r="B1237" s="174" t="s">
        <v>14759</v>
      </c>
      <c r="C1237" s="175" t="s">
        <v>12441</v>
      </c>
      <c r="D1237" s="176">
        <v>249.94</v>
      </c>
      <c r="E1237" s="176">
        <v>7.67</v>
      </c>
      <c r="F1237" s="176">
        <v>257.61</v>
      </c>
      <c r="G1237" s="169">
        <f t="shared" si="19"/>
        <v>9</v>
      </c>
    </row>
    <row r="1238" spans="1:7" ht="25.5" x14ac:dyDescent="0.2">
      <c r="A1238" s="173" t="s">
        <v>14760</v>
      </c>
      <c r="B1238" s="174" t="s">
        <v>14761</v>
      </c>
      <c r="C1238" s="175" t="s">
        <v>12441</v>
      </c>
      <c r="D1238" s="176">
        <v>2126.9299999999998</v>
      </c>
      <c r="E1238" s="176"/>
      <c r="F1238" s="176">
        <v>2126.9299999999998</v>
      </c>
      <c r="G1238" s="169">
        <f t="shared" si="19"/>
        <v>9</v>
      </c>
    </row>
    <row r="1239" spans="1:7" ht="25.5" x14ac:dyDescent="0.2">
      <c r="A1239" s="173" t="s">
        <v>14762</v>
      </c>
      <c r="B1239" s="174" t="s">
        <v>14763</v>
      </c>
      <c r="C1239" s="175" t="s">
        <v>12441</v>
      </c>
      <c r="D1239" s="176">
        <v>1762.35</v>
      </c>
      <c r="E1239" s="176"/>
      <c r="F1239" s="176">
        <v>1762.35</v>
      </c>
      <c r="G1239" s="169">
        <f t="shared" si="19"/>
        <v>9</v>
      </c>
    </row>
    <row r="1240" spans="1:7" x14ac:dyDescent="0.2">
      <c r="A1240" s="173" t="s">
        <v>20250</v>
      </c>
      <c r="B1240" s="174" t="s">
        <v>20251</v>
      </c>
      <c r="C1240" s="175" t="s">
        <v>12441</v>
      </c>
      <c r="D1240" s="176">
        <v>485.43</v>
      </c>
      <c r="E1240" s="176">
        <v>32.22</v>
      </c>
      <c r="F1240" s="176">
        <v>517.65</v>
      </c>
      <c r="G1240" s="169">
        <f t="shared" si="19"/>
        <v>9</v>
      </c>
    </row>
    <row r="1241" spans="1:7" ht="25.5" x14ac:dyDescent="0.2">
      <c r="A1241" s="173" t="s">
        <v>20351</v>
      </c>
      <c r="B1241" s="174" t="s">
        <v>20352</v>
      </c>
      <c r="C1241" s="175" t="s">
        <v>12441</v>
      </c>
      <c r="D1241" s="176">
        <v>743.24</v>
      </c>
      <c r="E1241" s="176">
        <v>156.47999999999999</v>
      </c>
      <c r="F1241" s="176">
        <v>899.72</v>
      </c>
      <c r="G1241" s="169">
        <f t="shared" si="19"/>
        <v>9</v>
      </c>
    </row>
    <row r="1242" spans="1:7" x14ac:dyDescent="0.2">
      <c r="A1242" s="173" t="s">
        <v>14764</v>
      </c>
      <c r="B1242" s="174" t="s">
        <v>14765</v>
      </c>
      <c r="C1242" s="175" t="s">
        <v>12441</v>
      </c>
      <c r="D1242" s="176">
        <v>451.9</v>
      </c>
      <c r="E1242" s="176">
        <v>78.22</v>
      </c>
      <c r="F1242" s="176">
        <v>530.12</v>
      </c>
      <c r="G1242" s="169">
        <f t="shared" si="19"/>
        <v>9</v>
      </c>
    </row>
    <row r="1243" spans="1:7" ht="25.5" x14ac:dyDescent="0.2">
      <c r="A1243" s="173" t="s">
        <v>14766</v>
      </c>
      <c r="B1243" s="174" t="s">
        <v>14767</v>
      </c>
      <c r="C1243" s="175" t="s">
        <v>12497</v>
      </c>
      <c r="D1243" s="176">
        <v>226.68</v>
      </c>
      <c r="E1243" s="176">
        <v>7.83</v>
      </c>
      <c r="F1243" s="176">
        <v>234.51</v>
      </c>
      <c r="G1243" s="169">
        <f t="shared" si="19"/>
        <v>9</v>
      </c>
    </row>
    <row r="1244" spans="1:7" x14ac:dyDescent="0.2">
      <c r="A1244" s="173" t="s">
        <v>14768</v>
      </c>
      <c r="B1244" s="174" t="s">
        <v>14769</v>
      </c>
      <c r="C1244" s="175"/>
      <c r="D1244" s="176"/>
      <c r="E1244" s="176"/>
      <c r="F1244" s="176"/>
      <c r="G1244" s="169">
        <f t="shared" si="19"/>
        <v>5</v>
      </c>
    </row>
    <row r="1245" spans="1:7" ht="25.5" x14ac:dyDescent="0.2">
      <c r="A1245" s="173" t="s">
        <v>14770</v>
      </c>
      <c r="B1245" s="174" t="s">
        <v>14771</v>
      </c>
      <c r="C1245" s="175" t="s">
        <v>12441</v>
      </c>
      <c r="D1245" s="176">
        <v>238.86</v>
      </c>
      <c r="E1245" s="176">
        <v>53.99</v>
      </c>
      <c r="F1245" s="176">
        <v>292.85000000000002</v>
      </c>
      <c r="G1245" s="169">
        <f t="shared" si="19"/>
        <v>9</v>
      </c>
    </row>
    <row r="1246" spans="1:7" x14ac:dyDescent="0.2">
      <c r="A1246" s="173" t="s">
        <v>14772</v>
      </c>
      <c r="B1246" s="174" t="s">
        <v>14773</v>
      </c>
      <c r="C1246" s="175" t="s">
        <v>12389</v>
      </c>
      <c r="D1246" s="176">
        <v>483.79</v>
      </c>
      <c r="E1246" s="176">
        <v>109.53</v>
      </c>
      <c r="F1246" s="176">
        <v>593.32000000000005</v>
      </c>
      <c r="G1246" s="169">
        <f t="shared" si="19"/>
        <v>9</v>
      </c>
    </row>
    <row r="1247" spans="1:7" x14ac:dyDescent="0.2">
      <c r="A1247" s="173" t="s">
        <v>14774</v>
      </c>
      <c r="B1247" s="174" t="s">
        <v>14775</v>
      </c>
      <c r="C1247" s="175" t="s">
        <v>12389</v>
      </c>
      <c r="D1247" s="176">
        <v>486.15</v>
      </c>
      <c r="E1247" s="176">
        <v>109.53</v>
      </c>
      <c r="F1247" s="176">
        <v>595.67999999999995</v>
      </c>
      <c r="G1247" s="169">
        <f t="shared" si="19"/>
        <v>9</v>
      </c>
    </row>
    <row r="1248" spans="1:7" x14ac:dyDescent="0.2">
      <c r="A1248" s="173" t="s">
        <v>14776</v>
      </c>
      <c r="B1248" s="174" t="s">
        <v>14777</v>
      </c>
      <c r="C1248" s="175" t="s">
        <v>12389</v>
      </c>
      <c r="D1248" s="176">
        <v>490.48</v>
      </c>
      <c r="E1248" s="176">
        <v>109.53</v>
      </c>
      <c r="F1248" s="176">
        <v>600.01</v>
      </c>
      <c r="G1248" s="169">
        <f t="shared" si="19"/>
        <v>9</v>
      </c>
    </row>
    <row r="1249" spans="1:7" x14ac:dyDescent="0.2">
      <c r="A1249" s="173" t="s">
        <v>14778</v>
      </c>
      <c r="B1249" s="174" t="s">
        <v>14779</v>
      </c>
      <c r="C1249" s="175" t="s">
        <v>12389</v>
      </c>
      <c r="D1249" s="176">
        <v>510.59</v>
      </c>
      <c r="E1249" s="176">
        <v>109.53</v>
      </c>
      <c r="F1249" s="176">
        <v>620.12</v>
      </c>
      <c r="G1249" s="169">
        <f t="shared" si="19"/>
        <v>9</v>
      </c>
    </row>
    <row r="1250" spans="1:7" x14ac:dyDescent="0.2">
      <c r="A1250" s="173" t="s">
        <v>14780</v>
      </c>
      <c r="B1250" s="174" t="s">
        <v>14781</v>
      </c>
      <c r="C1250" s="175" t="s">
        <v>12389</v>
      </c>
      <c r="D1250" s="176">
        <v>658.23</v>
      </c>
      <c r="E1250" s="176">
        <v>109.53</v>
      </c>
      <c r="F1250" s="176">
        <v>767.76</v>
      </c>
      <c r="G1250" s="169">
        <f t="shared" si="19"/>
        <v>9</v>
      </c>
    </row>
    <row r="1251" spans="1:7" x14ac:dyDescent="0.2">
      <c r="A1251" s="173" t="s">
        <v>14782</v>
      </c>
      <c r="B1251" s="174" t="s">
        <v>14783</v>
      </c>
      <c r="C1251" s="175" t="s">
        <v>12389</v>
      </c>
      <c r="D1251" s="176">
        <v>802.96</v>
      </c>
      <c r="E1251" s="176">
        <v>136.91999999999999</v>
      </c>
      <c r="F1251" s="176">
        <v>939.88</v>
      </c>
      <c r="G1251" s="169">
        <f t="shared" si="19"/>
        <v>9</v>
      </c>
    </row>
    <row r="1252" spans="1:7" x14ac:dyDescent="0.2">
      <c r="A1252" s="173" t="s">
        <v>14784</v>
      </c>
      <c r="B1252" s="174" t="s">
        <v>14785</v>
      </c>
      <c r="C1252" s="175" t="s">
        <v>12389</v>
      </c>
      <c r="D1252" s="176">
        <v>864.99</v>
      </c>
      <c r="E1252" s="176">
        <v>158.43</v>
      </c>
      <c r="F1252" s="176">
        <v>1023.42</v>
      </c>
      <c r="G1252" s="169">
        <f t="shared" si="19"/>
        <v>9</v>
      </c>
    </row>
    <row r="1253" spans="1:7" ht="25.5" x14ac:dyDescent="0.2">
      <c r="A1253" s="173" t="s">
        <v>14786</v>
      </c>
      <c r="B1253" s="174" t="s">
        <v>14787</v>
      </c>
      <c r="C1253" s="175" t="s">
        <v>12389</v>
      </c>
      <c r="D1253" s="176">
        <v>316.45</v>
      </c>
      <c r="E1253" s="176">
        <v>54.77</v>
      </c>
      <c r="F1253" s="176">
        <v>371.22</v>
      </c>
      <c r="G1253" s="169">
        <f t="shared" si="19"/>
        <v>9</v>
      </c>
    </row>
    <row r="1254" spans="1:7" ht="25.5" x14ac:dyDescent="0.2">
      <c r="A1254" s="173" t="s">
        <v>14788</v>
      </c>
      <c r="B1254" s="174" t="s">
        <v>14789</v>
      </c>
      <c r="C1254" s="175" t="s">
        <v>12389</v>
      </c>
      <c r="D1254" s="176">
        <v>323.14</v>
      </c>
      <c r="E1254" s="176">
        <v>54.77</v>
      </c>
      <c r="F1254" s="176">
        <v>377.91</v>
      </c>
      <c r="G1254" s="169">
        <f t="shared" si="19"/>
        <v>9</v>
      </c>
    </row>
    <row r="1255" spans="1:7" ht="25.5" x14ac:dyDescent="0.2">
      <c r="A1255" s="173" t="s">
        <v>14790</v>
      </c>
      <c r="B1255" s="174" t="s">
        <v>14791</v>
      </c>
      <c r="C1255" s="175" t="s">
        <v>12389</v>
      </c>
      <c r="D1255" s="176">
        <v>343.25</v>
      </c>
      <c r="E1255" s="176">
        <v>54.77</v>
      </c>
      <c r="F1255" s="176">
        <v>398.02</v>
      </c>
      <c r="G1255" s="169">
        <f t="shared" si="19"/>
        <v>9</v>
      </c>
    </row>
    <row r="1256" spans="1:7" x14ac:dyDescent="0.2">
      <c r="A1256" s="173" t="s">
        <v>14792</v>
      </c>
      <c r="B1256" s="174" t="s">
        <v>14793</v>
      </c>
      <c r="C1256" s="175" t="s">
        <v>12389</v>
      </c>
      <c r="D1256" s="176">
        <v>1061.0899999999999</v>
      </c>
      <c r="E1256" s="176">
        <v>54.77</v>
      </c>
      <c r="F1256" s="176">
        <v>1115.8599999999999</v>
      </c>
      <c r="G1256" s="169">
        <f t="shared" si="19"/>
        <v>9</v>
      </c>
    </row>
    <row r="1257" spans="1:7" x14ac:dyDescent="0.2">
      <c r="A1257" s="173" t="s">
        <v>14794</v>
      </c>
      <c r="B1257" s="174" t="s">
        <v>14795</v>
      </c>
      <c r="C1257" s="175" t="s">
        <v>12389</v>
      </c>
      <c r="D1257" s="176">
        <v>1067.78</v>
      </c>
      <c r="E1257" s="176">
        <v>54.77</v>
      </c>
      <c r="F1257" s="176">
        <v>1122.55</v>
      </c>
      <c r="G1257" s="169">
        <f t="shared" si="19"/>
        <v>9</v>
      </c>
    </row>
    <row r="1258" spans="1:7" x14ac:dyDescent="0.2">
      <c r="A1258" s="173" t="s">
        <v>14796</v>
      </c>
      <c r="B1258" s="174" t="s">
        <v>14797</v>
      </c>
      <c r="C1258" s="175" t="s">
        <v>12389</v>
      </c>
      <c r="D1258" s="176">
        <v>1537.79</v>
      </c>
      <c r="E1258" s="176">
        <v>101.7</v>
      </c>
      <c r="F1258" s="176">
        <v>1639.49</v>
      </c>
      <c r="G1258" s="169">
        <f t="shared" si="19"/>
        <v>9</v>
      </c>
    </row>
    <row r="1259" spans="1:7" x14ac:dyDescent="0.2">
      <c r="A1259" s="173" t="s">
        <v>14798</v>
      </c>
      <c r="B1259" s="174" t="s">
        <v>14799</v>
      </c>
      <c r="C1259" s="175" t="s">
        <v>12389</v>
      </c>
      <c r="D1259" s="176">
        <v>1568.49</v>
      </c>
      <c r="E1259" s="176">
        <v>101.7</v>
      </c>
      <c r="F1259" s="176">
        <v>1670.19</v>
      </c>
      <c r="G1259" s="169">
        <f t="shared" si="19"/>
        <v>9</v>
      </c>
    </row>
    <row r="1260" spans="1:7" x14ac:dyDescent="0.2">
      <c r="A1260" s="173" t="s">
        <v>14800</v>
      </c>
      <c r="B1260" s="174" t="s">
        <v>14801</v>
      </c>
      <c r="C1260" s="175" t="s">
        <v>12389</v>
      </c>
      <c r="D1260" s="176">
        <v>1614.98</v>
      </c>
      <c r="E1260" s="176">
        <v>101.7</v>
      </c>
      <c r="F1260" s="176">
        <v>1716.68</v>
      </c>
      <c r="G1260" s="169">
        <f t="shared" si="19"/>
        <v>9</v>
      </c>
    </row>
    <row r="1261" spans="1:7" x14ac:dyDescent="0.2">
      <c r="A1261" s="173" t="s">
        <v>14802</v>
      </c>
      <c r="B1261" s="174" t="s">
        <v>14803</v>
      </c>
      <c r="C1261" s="175" t="s">
        <v>12389</v>
      </c>
      <c r="D1261" s="176">
        <v>1881.48</v>
      </c>
      <c r="E1261" s="176">
        <v>133.02000000000001</v>
      </c>
      <c r="F1261" s="176">
        <v>2014.5</v>
      </c>
      <c r="G1261" s="169">
        <f t="shared" si="19"/>
        <v>9</v>
      </c>
    </row>
    <row r="1262" spans="1:7" x14ac:dyDescent="0.2">
      <c r="A1262" s="173" t="s">
        <v>14804</v>
      </c>
      <c r="B1262" s="174" t="s">
        <v>14805</v>
      </c>
      <c r="C1262" s="175" t="s">
        <v>12389</v>
      </c>
      <c r="D1262" s="176">
        <v>2000.36</v>
      </c>
      <c r="E1262" s="176">
        <v>133.02000000000001</v>
      </c>
      <c r="F1262" s="176">
        <v>2133.38</v>
      </c>
      <c r="G1262" s="169">
        <f t="shared" si="19"/>
        <v>9</v>
      </c>
    </row>
    <row r="1263" spans="1:7" x14ac:dyDescent="0.2">
      <c r="A1263" s="173" t="s">
        <v>14806</v>
      </c>
      <c r="B1263" s="174" t="s">
        <v>14807</v>
      </c>
      <c r="C1263" s="175" t="s">
        <v>12389</v>
      </c>
      <c r="D1263" s="176">
        <v>1273.06</v>
      </c>
      <c r="E1263" s="176">
        <v>54.77</v>
      </c>
      <c r="F1263" s="176">
        <v>1327.83</v>
      </c>
      <c r="G1263" s="169">
        <f t="shared" si="19"/>
        <v>9</v>
      </c>
    </row>
    <row r="1264" spans="1:7" x14ac:dyDescent="0.2">
      <c r="A1264" s="173" t="s">
        <v>14808</v>
      </c>
      <c r="B1264" s="174" t="s">
        <v>14809</v>
      </c>
      <c r="C1264" s="175" t="s">
        <v>12389</v>
      </c>
      <c r="D1264" s="176">
        <v>1509.06</v>
      </c>
      <c r="E1264" s="176">
        <v>54.77</v>
      </c>
      <c r="F1264" s="176">
        <v>1563.83</v>
      </c>
      <c r="G1264" s="169">
        <f t="shared" si="19"/>
        <v>9</v>
      </c>
    </row>
    <row r="1265" spans="1:7" x14ac:dyDescent="0.2">
      <c r="A1265" s="173" t="s">
        <v>14810</v>
      </c>
      <c r="B1265" s="174" t="s">
        <v>14811</v>
      </c>
      <c r="C1265" s="175" t="s">
        <v>12389</v>
      </c>
      <c r="D1265" s="176">
        <v>757.68</v>
      </c>
      <c r="E1265" s="176">
        <v>136.91999999999999</v>
      </c>
      <c r="F1265" s="176">
        <v>894.6</v>
      </c>
      <c r="G1265" s="169">
        <f t="shared" si="19"/>
        <v>9</v>
      </c>
    </row>
    <row r="1266" spans="1:7" x14ac:dyDescent="0.2">
      <c r="A1266" s="173" t="s">
        <v>14812</v>
      </c>
      <c r="B1266" s="174" t="s">
        <v>14813</v>
      </c>
      <c r="C1266" s="175"/>
      <c r="D1266" s="176"/>
      <c r="E1266" s="176"/>
      <c r="F1266" s="176"/>
      <c r="G1266" s="169">
        <f t="shared" si="19"/>
        <v>5</v>
      </c>
    </row>
    <row r="1267" spans="1:7" ht="25.5" x14ac:dyDescent="0.2">
      <c r="A1267" s="173" t="s">
        <v>14814</v>
      </c>
      <c r="B1267" s="174" t="s">
        <v>14815</v>
      </c>
      <c r="C1267" s="175" t="s">
        <v>12441</v>
      </c>
      <c r="D1267" s="176">
        <v>244.48</v>
      </c>
      <c r="E1267" s="176">
        <v>53.99</v>
      </c>
      <c r="F1267" s="176">
        <v>298.47000000000003</v>
      </c>
      <c r="G1267" s="169">
        <f t="shared" si="19"/>
        <v>9</v>
      </c>
    </row>
    <row r="1268" spans="1:7" ht="25.5" x14ac:dyDescent="0.2">
      <c r="A1268" s="173" t="s">
        <v>14816</v>
      </c>
      <c r="B1268" s="174" t="s">
        <v>14817</v>
      </c>
      <c r="C1268" s="175" t="s">
        <v>12389</v>
      </c>
      <c r="D1268" s="176">
        <v>484.87</v>
      </c>
      <c r="E1268" s="176">
        <v>109.53</v>
      </c>
      <c r="F1268" s="176">
        <v>594.4</v>
      </c>
      <c r="G1268" s="169">
        <f t="shared" si="19"/>
        <v>9</v>
      </c>
    </row>
    <row r="1269" spans="1:7" ht="25.5" x14ac:dyDescent="0.2">
      <c r="A1269" s="173" t="s">
        <v>14818</v>
      </c>
      <c r="B1269" s="174" t="s">
        <v>14819</v>
      </c>
      <c r="C1269" s="175" t="s">
        <v>12389</v>
      </c>
      <c r="D1269" s="176">
        <v>491.42</v>
      </c>
      <c r="E1269" s="176">
        <v>109.53</v>
      </c>
      <c r="F1269" s="176">
        <v>600.95000000000005</v>
      </c>
      <c r="G1269" s="169">
        <f t="shared" si="19"/>
        <v>9</v>
      </c>
    </row>
    <row r="1270" spans="1:7" ht="25.5" x14ac:dyDescent="0.2">
      <c r="A1270" s="173" t="s">
        <v>14820</v>
      </c>
      <c r="B1270" s="174" t="s">
        <v>14821</v>
      </c>
      <c r="C1270" s="175" t="s">
        <v>12389</v>
      </c>
      <c r="D1270" s="176">
        <v>520.03</v>
      </c>
      <c r="E1270" s="176">
        <v>109.53</v>
      </c>
      <c r="F1270" s="176">
        <v>629.55999999999995</v>
      </c>
      <c r="G1270" s="169">
        <f t="shared" si="19"/>
        <v>9</v>
      </c>
    </row>
    <row r="1271" spans="1:7" x14ac:dyDescent="0.2">
      <c r="A1271" s="173" t="s">
        <v>14822</v>
      </c>
      <c r="B1271" s="174" t="s">
        <v>14823</v>
      </c>
      <c r="C1271" s="175"/>
      <c r="D1271" s="176"/>
      <c r="E1271" s="176"/>
      <c r="F1271" s="176"/>
      <c r="G1271" s="169">
        <f t="shared" si="19"/>
        <v>5</v>
      </c>
    </row>
    <row r="1272" spans="1:7" ht="38.25" x14ac:dyDescent="0.2">
      <c r="A1272" s="173" t="s">
        <v>14824</v>
      </c>
      <c r="B1272" s="174" t="s">
        <v>14825</v>
      </c>
      <c r="C1272" s="175" t="s">
        <v>12389</v>
      </c>
      <c r="D1272" s="176">
        <v>594.07000000000005</v>
      </c>
      <c r="E1272" s="176"/>
      <c r="F1272" s="176">
        <v>594.07000000000005</v>
      </c>
      <c r="G1272" s="169">
        <f t="shared" si="19"/>
        <v>9</v>
      </c>
    </row>
    <row r="1273" spans="1:7" ht="25.5" x14ac:dyDescent="0.2">
      <c r="A1273" s="173" t="s">
        <v>14826</v>
      </c>
      <c r="B1273" s="174" t="s">
        <v>14827</v>
      </c>
      <c r="C1273" s="175"/>
      <c r="D1273" s="176"/>
      <c r="E1273" s="176"/>
      <c r="F1273" s="176"/>
      <c r="G1273" s="169">
        <f t="shared" si="19"/>
        <v>5</v>
      </c>
    </row>
    <row r="1274" spans="1:7" ht="38.25" x14ac:dyDescent="0.2">
      <c r="A1274" s="173" t="s">
        <v>14828</v>
      </c>
      <c r="B1274" s="174" t="s">
        <v>14829</v>
      </c>
      <c r="C1274" s="175" t="s">
        <v>12389</v>
      </c>
      <c r="D1274" s="176">
        <v>594.07000000000005</v>
      </c>
      <c r="E1274" s="176"/>
      <c r="F1274" s="176">
        <v>594.07000000000005</v>
      </c>
      <c r="G1274" s="169">
        <f t="shared" si="19"/>
        <v>9</v>
      </c>
    </row>
    <row r="1275" spans="1:7" ht="38.25" x14ac:dyDescent="0.2">
      <c r="A1275" s="173" t="s">
        <v>14830</v>
      </c>
      <c r="B1275" s="174" t="s">
        <v>14831</v>
      </c>
      <c r="C1275" s="175" t="s">
        <v>12389</v>
      </c>
      <c r="D1275" s="176">
        <v>610.76</v>
      </c>
      <c r="E1275" s="176"/>
      <c r="F1275" s="176">
        <v>610.76</v>
      </c>
      <c r="G1275" s="169">
        <f t="shared" si="19"/>
        <v>9</v>
      </c>
    </row>
    <row r="1276" spans="1:7" ht="38.25" x14ac:dyDescent="0.2">
      <c r="A1276" s="173" t="s">
        <v>14832</v>
      </c>
      <c r="B1276" s="174" t="s">
        <v>14833</v>
      </c>
      <c r="C1276" s="175" t="s">
        <v>12389</v>
      </c>
      <c r="D1276" s="176">
        <v>594.07000000000005</v>
      </c>
      <c r="E1276" s="176"/>
      <c r="F1276" s="176">
        <v>594.07000000000005</v>
      </c>
      <c r="G1276" s="169">
        <f t="shared" si="19"/>
        <v>9</v>
      </c>
    </row>
    <row r="1277" spans="1:7" ht="51" x14ac:dyDescent="0.2">
      <c r="A1277" s="173" t="s">
        <v>14834</v>
      </c>
      <c r="B1277" s="174" t="s">
        <v>14835</v>
      </c>
      <c r="C1277" s="175" t="s">
        <v>12389</v>
      </c>
      <c r="D1277" s="176">
        <v>737.98</v>
      </c>
      <c r="E1277" s="176"/>
      <c r="F1277" s="176">
        <v>737.98</v>
      </c>
      <c r="G1277" s="169">
        <f t="shared" si="19"/>
        <v>9</v>
      </c>
    </row>
    <row r="1278" spans="1:7" ht="38.25" x14ac:dyDescent="0.2">
      <c r="A1278" s="173" t="s">
        <v>14836</v>
      </c>
      <c r="B1278" s="174" t="s">
        <v>14837</v>
      </c>
      <c r="C1278" s="175" t="s">
        <v>12389</v>
      </c>
      <c r="D1278" s="176">
        <v>773.41</v>
      </c>
      <c r="E1278" s="176"/>
      <c r="F1278" s="176">
        <v>773.41</v>
      </c>
      <c r="G1278" s="169">
        <f t="shared" si="19"/>
        <v>9</v>
      </c>
    </row>
    <row r="1279" spans="1:7" ht="51" x14ac:dyDescent="0.2">
      <c r="A1279" s="173" t="s">
        <v>14838</v>
      </c>
      <c r="B1279" s="174" t="s">
        <v>14839</v>
      </c>
      <c r="C1279" s="175" t="s">
        <v>12389</v>
      </c>
      <c r="D1279" s="176">
        <v>864.49</v>
      </c>
      <c r="E1279" s="176"/>
      <c r="F1279" s="176">
        <v>864.49</v>
      </c>
      <c r="G1279" s="169">
        <f t="shared" si="19"/>
        <v>9</v>
      </c>
    </row>
    <row r="1280" spans="1:7" x14ac:dyDescent="0.2">
      <c r="A1280" s="173" t="s">
        <v>14840</v>
      </c>
      <c r="B1280" s="174" t="s">
        <v>14841</v>
      </c>
      <c r="C1280" s="175"/>
      <c r="D1280" s="176"/>
      <c r="E1280" s="176"/>
      <c r="F1280" s="176"/>
      <c r="G1280" s="169">
        <f t="shared" si="19"/>
        <v>5</v>
      </c>
    </row>
    <row r="1281" spans="1:7" x14ac:dyDescent="0.2">
      <c r="A1281" s="173" t="s">
        <v>14842</v>
      </c>
      <c r="B1281" s="174" t="s">
        <v>14843</v>
      </c>
      <c r="C1281" s="175" t="s">
        <v>12389</v>
      </c>
      <c r="D1281" s="176"/>
      <c r="E1281" s="176">
        <v>50.85</v>
      </c>
      <c r="F1281" s="176">
        <v>50.85</v>
      </c>
      <c r="G1281" s="169">
        <f t="shared" si="19"/>
        <v>9</v>
      </c>
    </row>
    <row r="1282" spans="1:7" x14ac:dyDescent="0.2">
      <c r="A1282" s="173" t="s">
        <v>14844</v>
      </c>
      <c r="B1282" s="174" t="s">
        <v>14845</v>
      </c>
      <c r="C1282" s="175" t="s">
        <v>12389</v>
      </c>
      <c r="D1282" s="176"/>
      <c r="E1282" s="176">
        <v>62.59</v>
      </c>
      <c r="F1282" s="176">
        <v>62.59</v>
      </c>
      <c r="G1282" s="169">
        <f t="shared" si="19"/>
        <v>9</v>
      </c>
    </row>
    <row r="1283" spans="1:7" x14ac:dyDescent="0.2">
      <c r="A1283" s="173" t="s">
        <v>14846</v>
      </c>
      <c r="B1283" s="174" t="s">
        <v>14847</v>
      </c>
      <c r="C1283" s="175" t="s">
        <v>12497</v>
      </c>
      <c r="D1283" s="176"/>
      <c r="E1283" s="176">
        <v>1.95</v>
      </c>
      <c r="F1283" s="176">
        <v>1.95</v>
      </c>
      <c r="G1283" s="169">
        <f t="shared" si="19"/>
        <v>9</v>
      </c>
    </row>
    <row r="1284" spans="1:7" x14ac:dyDescent="0.2">
      <c r="A1284" s="173" t="s">
        <v>14848</v>
      </c>
      <c r="B1284" s="174" t="s">
        <v>14849</v>
      </c>
      <c r="C1284" s="175" t="s">
        <v>12497</v>
      </c>
      <c r="D1284" s="176">
        <v>42.22</v>
      </c>
      <c r="E1284" s="176">
        <v>11.73</v>
      </c>
      <c r="F1284" s="176">
        <v>53.95</v>
      </c>
      <c r="G1284" s="169">
        <f t="shared" si="19"/>
        <v>9</v>
      </c>
    </row>
    <row r="1285" spans="1:7" x14ac:dyDescent="0.2">
      <c r="A1285" s="173" t="s">
        <v>14850</v>
      </c>
      <c r="B1285" s="174" t="s">
        <v>14851</v>
      </c>
      <c r="C1285" s="175" t="s">
        <v>12441</v>
      </c>
      <c r="D1285" s="176">
        <v>1503.52</v>
      </c>
      <c r="E1285" s="176">
        <v>156.47999999999999</v>
      </c>
      <c r="F1285" s="176">
        <v>1660</v>
      </c>
      <c r="G1285" s="169">
        <f t="shared" si="19"/>
        <v>9</v>
      </c>
    </row>
    <row r="1286" spans="1:7" x14ac:dyDescent="0.2">
      <c r="A1286" s="173" t="s">
        <v>14852</v>
      </c>
      <c r="B1286" s="174" t="s">
        <v>14853</v>
      </c>
      <c r="C1286" s="175" t="s">
        <v>12497</v>
      </c>
      <c r="D1286" s="176">
        <v>6.72</v>
      </c>
      <c r="E1286" s="176">
        <v>1.95</v>
      </c>
      <c r="F1286" s="176">
        <v>8.67</v>
      </c>
      <c r="G1286" s="169">
        <f t="shared" si="19"/>
        <v>9</v>
      </c>
    </row>
    <row r="1287" spans="1:7" x14ac:dyDescent="0.2">
      <c r="A1287" s="173" t="s">
        <v>14854</v>
      </c>
      <c r="B1287" s="174" t="s">
        <v>14855</v>
      </c>
      <c r="C1287" s="175" t="s">
        <v>12389</v>
      </c>
      <c r="D1287" s="176">
        <v>274.55</v>
      </c>
      <c r="E1287" s="176"/>
      <c r="F1287" s="176">
        <v>274.55</v>
      </c>
      <c r="G1287" s="169">
        <f t="shared" si="19"/>
        <v>9</v>
      </c>
    </row>
    <row r="1288" spans="1:7" x14ac:dyDescent="0.2">
      <c r="A1288" s="173" t="s">
        <v>14856</v>
      </c>
      <c r="B1288" s="174" t="s">
        <v>14857</v>
      </c>
      <c r="C1288" s="175" t="s">
        <v>12441</v>
      </c>
      <c r="D1288" s="176">
        <v>1068.9000000000001</v>
      </c>
      <c r="E1288" s="176">
        <v>19.559999999999999</v>
      </c>
      <c r="F1288" s="176">
        <v>1088.46</v>
      </c>
      <c r="G1288" s="169">
        <f t="shared" si="19"/>
        <v>9</v>
      </c>
    </row>
    <row r="1289" spans="1:7" x14ac:dyDescent="0.2">
      <c r="A1289" s="173" t="s">
        <v>14858</v>
      </c>
      <c r="B1289" s="174" t="s">
        <v>14859</v>
      </c>
      <c r="C1289" s="175" t="s">
        <v>12441</v>
      </c>
      <c r="D1289" s="176">
        <v>122.55</v>
      </c>
      <c r="E1289" s="176">
        <v>19.559999999999999</v>
      </c>
      <c r="F1289" s="176">
        <v>142.11000000000001</v>
      </c>
      <c r="G1289" s="169">
        <f t="shared" si="19"/>
        <v>9</v>
      </c>
    </row>
    <row r="1290" spans="1:7" x14ac:dyDescent="0.2">
      <c r="A1290" s="173" t="s">
        <v>14860</v>
      </c>
      <c r="B1290" s="174" t="s">
        <v>14861</v>
      </c>
      <c r="C1290" s="175" t="s">
        <v>12441</v>
      </c>
      <c r="D1290" s="176">
        <v>450.03</v>
      </c>
      <c r="E1290" s="176">
        <v>19.559999999999999</v>
      </c>
      <c r="F1290" s="176">
        <v>469.59</v>
      </c>
      <c r="G1290" s="169">
        <f t="shared" si="19"/>
        <v>9</v>
      </c>
    </row>
    <row r="1291" spans="1:7" x14ac:dyDescent="0.2">
      <c r="A1291" s="173" t="s">
        <v>14862</v>
      </c>
      <c r="B1291" s="174" t="s">
        <v>14863</v>
      </c>
      <c r="C1291" s="175" t="s">
        <v>12389</v>
      </c>
      <c r="D1291" s="176">
        <v>214.18</v>
      </c>
      <c r="E1291" s="176">
        <v>58.68</v>
      </c>
      <c r="F1291" s="176">
        <v>272.86</v>
      </c>
      <c r="G1291" s="169">
        <f t="shared" ref="G1291:G1354" si="20">LEN(A1291)</f>
        <v>9</v>
      </c>
    </row>
    <row r="1292" spans="1:7" x14ac:dyDescent="0.2">
      <c r="A1292" s="173" t="s">
        <v>14864</v>
      </c>
      <c r="B1292" s="174" t="s">
        <v>14865</v>
      </c>
      <c r="C1292" s="175" t="s">
        <v>12389</v>
      </c>
      <c r="D1292" s="176">
        <v>216.54</v>
      </c>
      <c r="E1292" s="176">
        <v>58.68</v>
      </c>
      <c r="F1292" s="176">
        <v>275.22000000000003</v>
      </c>
      <c r="G1292" s="169">
        <f t="shared" si="20"/>
        <v>9</v>
      </c>
    </row>
    <row r="1293" spans="1:7" x14ac:dyDescent="0.2">
      <c r="A1293" s="173" t="s">
        <v>14866</v>
      </c>
      <c r="B1293" s="174" t="s">
        <v>14867</v>
      </c>
      <c r="C1293" s="175" t="s">
        <v>12389</v>
      </c>
      <c r="D1293" s="176">
        <v>220.87</v>
      </c>
      <c r="E1293" s="176">
        <v>58.68</v>
      </c>
      <c r="F1293" s="176">
        <v>279.55</v>
      </c>
      <c r="G1293" s="169">
        <f t="shared" si="20"/>
        <v>9</v>
      </c>
    </row>
    <row r="1294" spans="1:7" x14ac:dyDescent="0.2">
      <c r="A1294" s="173" t="s">
        <v>14868</v>
      </c>
      <c r="B1294" s="174" t="s">
        <v>14869</v>
      </c>
      <c r="C1294" s="175" t="s">
        <v>12389</v>
      </c>
      <c r="D1294" s="176">
        <v>240.98</v>
      </c>
      <c r="E1294" s="176">
        <v>58.68</v>
      </c>
      <c r="F1294" s="176">
        <v>299.66000000000003</v>
      </c>
      <c r="G1294" s="169">
        <f t="shared" si="20"/>
        <v>9</v>
      </c>
    </row>
    <row r="1295" spans="1:7" ht="25.5" x14ac:dyDescent="0.2">
      <c r="A1295" s="173" t="s">
        <v>14870</v>
      </c>
      <c r="B1295" s="174" t="s">
        <v>14871</v>
      </c>
      <c r="C1295" s="175" t="s">
        <v>12389</v>
      </c>
      <c r="D1295" s="176">
        <v>983.92</v>
      </c>
      <c r="E1295" s="176">
        <v>58.68</v>
      </c>
      <c r="F1295" s="176">
        <v>1042.5999999999999</v>
      </c>
      <c r="G1295" s="169">
        <f t="shared" si="20"/>
        <v>9</v>
      </c>
    </row>
    <row r="1296" spans="1:7" ht="25.5" x14ac:dyDescent="0.2">
      <c r="A1296" s="173" t="s">
        <v>14872</v>
      </c>
      <c r="B1296" s="174" t="s">
        <v>14873</v>
      </c>
      <c r="C1296" s="175" t="s">
        <v>12389</v>
      </c>
      <c r="D1296" s="176">
        <v>1100.56</v>
      </c>
      <c r="E1296" s="176">
        <v>58.68</v>
      </c>
      <c r="F1296" s="176">
        <v>1159.24</v>
      </c>
      <c r="G1296" s="169">
        <f t="shared" si="20"/>
        <v>9</v>
      </c>
    </row>
    <row r="1297" spans="1:7" ht="25.5" x14ac:dyDescent="0.2">
      <c r="A1297" s="173" t="s">
        <v>14874</v>
      </c>
      <c r="B1297" s="174" t="s">
        <v>14875</v>
      </c>
      <c r="C1297" s="175" t="s">
        <v>12389</v>
      </c>
      <c r="D1297" s="176">
        <v>1085.26</v>
      </c>
      <c r="E1297" s="176">
        <v>58.68</v>
      </c>
      <c r="F1297" s="176">
        <v>1143.94</v>
      </c>
      <c r="G1297" s="169">
        <f t="shared" si="20"/>
        <v>9</v>
      </c>
    </row>
    <row r="1298" spans="1:7" x14ac:dyDescent="0.2">
      <c r="A1298" s="173" t="s">
        <v>14876</v>
      </c>
      <c r="B1298" s="174" t="s">
        <v>14877</v>
      </c>
      <c r="C1298" s="175" t="s">
        <v>12441</v>
      </c>
      <c r="D1298" s="176">
        <v>1199.53</v>
      </c>
      <c r="E1298" s="176">
        <v>58.68</v>
      </c>
      <c r="F1298" s="176">
        <v>1258.21</v>
      </c>
      <c r="G1298" s="169">
        <f t="shared" si="20"/>
        <v>9</v>
      </c>
    </row>
    <row r="1299" spans="1:7" x14ac:dyDescent="0.2">
      <c r="A1299" s="173" t="s">
        <v>14878</v>
      </c>
      <c r="B1299" s="174" t="s">
        <v>14879</v>
      </c>
      <c r="C1299" s="175"/>
      <c r="D1299" s="176"/>
      <c r="E1299" s="176"/>
      <c r="F1299" s="176"/>
      <c r="G1299" s="169">
        <f t="shared" si="20"/>
        <v>2</v>
      </c>
    </row>
    <row r="1300" spans="1:7" x14ac:dyDescent="0.2">
      <c r="A1300" s="173" t="s">
        <v>14880</v>
      </c>
      <c r="B1300" s="174" t="s">
        <v>14881</v>
      </c>
      <c r="C1300" s="175"/>
      <c r="D1300" s="176"/>
      <c r="E1300" s="176"/>
      <c r="F1300" s="176"/>
      <c r="G1300" s="169">
        <f t="shared" si="20"/>
        <v>5</v>
      </c>
    </row>
    <row r="1301" spans="1:7" x14ac:dyDescent="0.2">
      <c r="A1301" s="173" t="s">
        <v>14882</v>
      </c>
      <c r="B1301" s="174" t="s">
        <v>14883</v>
      </c>
      <c r="C1301" s="175" t="s">
        <v>12441</v>
      </c>
      <c r="D1301" s="176">
        <v>452.81</v>
      </c>
      <c r="E1301" s="176">
        <v>24.83</v>
      </c>
      <c r="F1301" s="176">
        <v>477.64</v>
      </c>
      <c r="G1301" s="169">
        <f t="shared" si="20"/>
        <v>9</v>
      </c>
    </row>
    <row r="1302" spans="1:7" x14ac:dyDescent="0.2">
      <c r="A1302" s="173" t="s">
        <v>14884</v>
      </c>
      <c r="B1302" s="174" t="s">
        <v>14885</v>
      </c>
      <c r="C1302" s="175" t="s">
        <v>12441</v>
      </c>
      <c r="D1302" s="176">
        <v>1223.44</v>
      </c>
      <c r="E1302" s="176">
        <v>24.83</v>
      </c>
      <c r="F1302" s="176">
        <v>1248.27</v>
      </c>
      <c r="G1302" s="169">
        <f t="shared" si="20"/>
        <v>9</v>
      </c>
    </row>
    <row r="1303" spans="1:7" x14ac:dyDescent="0.2">
      <c r="A1303" s="173" t="s">
        <v>14886</v>
      </c>
      <c r="B1303" s="174" t="s">
        <v>14887</v>
      </c>
      <c r="C1303" s="175" t="s">
        <v>12441</v>
      </c>
      <c r="D1303" s="176">
        <v>859.36</v>
      </c>
      <c r="E1303" s="176">
        <v>24.83</v>
      </c>
      <c r="F1303" s="176">
        <v>884.19</v>
      </c>
      <c r="G1303" s="169">
        <f t="shared" si="20"/>
        <v>9</v>
      </c>
    </row>
    <row r="1304" spans="1:7" x14ac:dyDescent="0.2">
      <c r="A1304" s="173" t="s">
        <v>14888</v>
      </c>
      <c r="B1304" s="174" t="s">
        <v>14889</v>
      </c>
      <c r="C1304" s="175" t="s">
        <v>12441</v>
      </c>
      <c r="D1304" s="176">
        <v>835.64</v>
      </c>
      <c r="E1304" s="176">
        <v>24.83</v>
      </c>
      <c r="F1304" s="176">
        <v>860.47</v>
      </c>
      <c r="G1304" s="169">
        <f t="shared" si="20"/>
        <v>9</v>
      </c>
    </row>
    <row r="1305" spans="1:7" x14ac:dyDescent="0.2">
      <c r="A1305" s="173" t="s">
        <v>14890</v>
      </c>
      <c r="B1305" s="174" t="s">
        <v>14891</v>
      </c>
      <c r="C1305" s="175" t="s">
        <v>12441</v>
      </c>
      <c r="D1305" s="176">
        <v>497.4</v>
      </c>
      <c r="E1305" s="176">
        <v>24.83</v>
      </c>
      <c r="F1305" s="176">
        <v>522.23</v>
      </c>
      <c r="G1305" s="169">
        <f t="shared" si="20"/>
        <v>9</v>
      </c>
    </row>
    <row r="1306" spans="1:7" x14ac:dyDescent="0.2">
      <c r="A1306" s="173" t="s">
        <v>14892</v>
      </c>
      <c r="B1306" s="174" t="s">
        <v>14893</v>
      </c>
      <c r="C1306" s="175" t="s">
        <v>12441</v>
      </c>
      <c r="D1306" s="176">
        <v>918.76</v>
      </c>
      <c r="E1306" s="176">
        <v>24.83</v>
      </c>
      <c r="F1306" s="176">
        <v>943.59</v>
      </c>
      <c r="G1306" s="169">
        <f t="shared" si="20"/>
        <v>9</v>
      </c>
    </row>
    <row r="1307" spans="1:7" ht="25.5" x14ac:dyDescent="0.2">
      <c r="A1307" s="173" t="s">
        <v>14894</v>
      </c>
      <c r="B1307" s="174" t="s">
        <v>14895</v>
      </c>
      <c r="C1307" s="175" t="s">
        <v>12441</v>
      </c>
      <c r="D1307" s="176">
        <v>263.77999999999997</v>
      </c>
      <c r="E1307" s="176"/>
      <c r="F1307" s="176">
        <v>263.77999999999997</v>
      </c>
      <c r="G1307" s="169">
        <f t="shared" si="20"/>
        <v>9</v>
      </c>
    </row>
    <row r="1308" spans="1:7" ht="38.25" x14ac:dyDescent="0.2">
      <c r="A1308" s="173" t="s">
        <v>14896</v>
      </c>
      <c r="B1308" s="174" t="s">
        <v>14897</v>
      </c>
      <c r="C1308" s="175" t="s">
        <v>12441</v>
      </c>
      <c r="D1308" s="176">
        <v>768.69</v>
      </c>
      <c r="E1308" s="176">
        <v>23.9</v>
      </c>
      <c r="F1308" s="176">
        <v>792.59</v>
      </c>
      <c r="G1308" s="169">
        <f t="shared" si="20"/>
        <v>9</v>
      </c>
    </row>
    <row r="1309" spans="1:7" ht="38.25" x14ac:dyDescent="0.2">
      <c r="A1309" s="173" t="s">
        <v>14898</v>
      </c>
      <c r="B1309" s="174" t="s">
        <v>14899</v>
      </c>
      <c r="C1309" s="175" t="s">
        <v>12441</v>
      </c>
      <c r="D1309" s="176">
        <v>733.22</v>
      </c>
      <c r="E1309" s="176">
        <v>23.9</v>
      </c>
      <c r="F1309" s="176">
        <v>757.12</v>
      </c>
      <c r="G1309" s="169">
        <f t="shared" si="20"/>
        <v>9</v>
      </c>
    </row>
    <row r="1310" spans="1:7" ht="25.5" x14ac:dyDescent="0.2">
      <c r="A1310" s="173" t="s">
        <v>14900</v>
      </c>
      <c r="B1310" s="174" t="s">
        <v>14901</v>
      </c>
      <c r="C1310" s="175" t="s">
        <v>12441</v>
      </c>
      <c r="D1310" s="176">
        <v>1690.92</v>
      </c>
      <c r="E1310" s="176">
        <v>63.26</v>
      </c>
      <c r="F1310" s="176">
        <v>1754.18</v>
      </c>
      <c r="G1310" s="169">
        <f t="shared" si="20"/>
        <v>9</v>
      </c>
    </row>
    <row r="1311" spans="1:7" x14ac:dyDescent="0.2">
      <c r="A1311" s="173" t="s">
        <v>14902</v>
      </c>
      <c r="B1311" s="174" t="s">
        <v>14903</v>
      </c>
      <c r="C1311" s="175" t="s">
        <v>12441</v>
      </c>
      <c r="D1311" s="176">
        <v>1117.1600000000001</v>
      </c>
      <c r="E1311" s="176">
        <v>74.400000000000006</v>
      </c>
      <c r="F1311" s="176">
        <v>1191.56</v>
      </c>
      <c r="G1311" s="169">
        <f t="shared" si="20"/>
        <v>9</v>
      </c>
    </row>
    <row r="1312" spans="1:7" x14ac:dyDescent="0.2">
      <c r="A1312" s="173" t="s">
        <v>14904</v>
      </c>
      <c r="B1312" s="174" t="s">
        <v>14905</v>
      </c>
      <c r="C1312" s="175"/>
      <c r="D1312" s="176"/>
      <c r="E1312" s="176"/>
      <c r="F1312" s="176"/>
      <c r="G1312" s="169">
        <f t="shared" si="20"/>
        <v>5</v>
      </c>
    </row>
    <row r="1313" spans="1:7" x14ac:dyDescent="0.2">
      <c r="A1313" s="173" t="s">
        <v>14906</v>
      </c>
      <c r="B1313" s="174" t="s">
        <v>14907</v>
      </c>
      <c r="C1313" s="175" t="s">
        <v>12441</v>
      </c>
      <c r="D1313" s="176">
        <v>977.63</v>
      </c>
      <c r="E1313" s="176">
        <v>74.400000000000006</v>
      </c>
      <c r="F1313" s="176">
        <v>1052.03</v>
      </c>
      <c r="G1313" s="169">
        <f t="shared" si="20"/>
        <v>9</v>
      </c>
    </row>
    <row r="1314" spans="1:7" x14ac:dyDescent="0.2">
      <c r="A1314" s="173" t="s">
        <v>14908</v>
      </c>
      <c r="B1314" s="174" t="s">
        <v>14909</v>
      </c>
      <c r="C1314" s="175" t="s">
        <v>12441</v>
      </c>
      <c r="D1314" s="176">
        <v>850.14</v>
      </c>
      <c r="E1314" s="176">
        <v>74.400000000000006</v>
      </c>
      <c r="F1314" s="176">
        <v>924.54</v>
      </c>
      <c r="G1314" s="169">
        <f t="shared" si="20"/>
        <v>9</v>
      </c>
    </row>
    <row r="1315" spans="1:7" ht="25.5" x14ac:dyDescent="0.2">
      <c r="A1315" s="173" t="s">
        <v>14910</v>
      </c>
      <c r="B1315" s="174" t="s">
        <v>14911</v>
      </c>
      <c r="C1315" s="175" t="s">
        <v>12389</v>
      </c>
      <c r="D1315" s="176">
        <v>1511</v>
      </c>
      <c r="E1315" s="176">
        <v>131.16</v>
      </c>
      <c r="F1315" s="176">
        <v>1642.16</v>
      </c>
      <c r="G1315" s="169">
        <f t="shared" si="20"/>
        <v>9</v>
      </c>
    </row>
    <row r="1316" spans="1:7" ht="25.5" x14ac:dyDescent="0.2">
      <c r="A1316" s="173" t="s">
        <v>14912</v>
      </c>
      <c r="B1316" s="174" t="s">
        <v>14913</v>
      </c>
      <c r="C1316" s="175" t="s">
        <v>12389</v>
      </c>
      <c r="D1316" s="176">
        <v>1387.37</v>
      </c>
      <c r="E1316" s="176">
        <v>131.16</v>
      </c>
      <c r="F1316" s="176">
        <v>1518.53</v>
      </c>
      <c r="G1316" s="169">
        <f t="shared" si="20"/>
        <v>9</v>
      </c>
    </row>
    <row r="1317" spans="1:7" ht="25.5" x14ac:dyDescent="0.2">
      <c r="A1317" s="173" t="s">
        <v>14914</v>
      </c>
      <c r="B1317" s="174" t="s">
        <v>14915</v>
      </c>
      <c r="C1317" s="175" t="s">
        <v>12441</v>
      </c>
      <c r="D1317" s="176">
        <v>1031.8699999999999</v>
      </c>
      <c r="E1317" s="176">
        <v>74.400000000000006</v>
      </c>
      <c r="F1317" s="176">
        <v>1106.27</v>
      </c>
      <c r="G1317" s="169">
        <f t="shared" si="20"/>
        <v>9</v>
      </c>
    </row>
    <row r="1318" spans="1:7" ht="25.5" x14ac:dyDescent="0.2">
      <c r="A1318" s="173" t="s">
        <v>14916</v>
      </c>
      <c r="B1318" s="174" t="s">
        <v>14917</v>
      </c>
      <c r="C1318" s="175" t="s">
        <v>12389</v>
      </c>
      <c r="D1318" s="176">
        <v>2210.0700000000002</v>
      </c>
      <c r="E1318" s="176">
        <v>131.16</v>
      </c>
      <c r="F1318" s="176">
        <v>2341.23</v>
      </c>
      <c r="G1318" s="169">
        <f t="shared" si="20"/>
        <v>9</v>
      </c>
    </row>
    <row r="1319" spans="1:7" ht="25.5" x14ac:dyDescent="0.2">
      <c r="A1319" s="173" t="s">
        <v>14918</v>
      </c>
      <c r="B1319" s="174" t="s">
        <v>14919</v>
      </c>
      <c r="C1319" s="175" t="s">
        <v>12389</v>
      </c>
      <c r="D1319" s="176">
        <v>2285.62</v>
      </c>
      <c r="E1319" s="176">
        <v>131.16</v>
      </c>
      <c r="F1319" s="176">
        <v>2416.7800000000002</v>
      </c>
      <c r="G1319" s="169">
        <f t="shared" si="20"/>
        <v>9</v>
      </c>
    </row>
    <row r="1320" spans="1:7" x14ac:dyDescent="0.2">
      <c r="A1320" s="173" t="s">
        <v>14920</v>
      </c>
      <c r="B1320" s="174" t="s">
        <v>14921</v>
      </c>
      <c r="C1320" s="175" t="s">
        <v>12441</v>
      </c>
      <c r="D1320" s="176">
        <v>901.44</v>
      </c>
      <c r="E1320" s="176">
        <v>74.400000000000006</v>
      </c>
      <c r="F1320" s="176">
        <v>975.84</v>
      </c>
      <c r="G1320" s="169">
        <f t="shared" si="20"/>
        <v>9</v>
      </c>
    </row>
    <row r="1321" spans="1:7" x14ac:dyDescent="0.2">
      <c r="A1321" s="173" t="s">
        <v>14922</v>
      </c>
      <c r="B1321" s="174" t="s">
        <v>14923</v>
      </c>
      <c r="C1321" s="175" t="s">
        <v>12441</v>
      </c>
      <c r="D1321" s="176">
        <v>549.91999999999996</v>
      </c>
      <c r="E1321" s="176">
        <v>74.400000000000006</v>
      </c>
      <c r="F1321" s="176">
        <v>624.32000000000005</v>
      </c>
      <c r="G1321" s="169">
        <f t="shared" si="20"/>
        <v>9</v>
      </c>
    </row>
    <row r="1322" spans="1:7" x14ac:dyDescent="0.2">
      <c r="A1322" s="173" t="s">
        <v>14924</v>
      </c>
      <c r="B1322" s="174" t="s">
        <v>14925</v>
      </c>
      <c r="C1322" s="175" t="s">
        <v>12441</v>
      </c>
      <c r="D1322" s="176">
        <v>1551.18</v>
      </c>
      <c r="E1322" s="176">
        <v>74.400000000000006</v>
      </c>
      <c r="F1322" s="176">
        <v>1625.58</v>
      </c>
      <c r="G1322" s="169">
        <f t="shared" si="20"/>
        <v>9</v>
      </c>
    </row>
    <row r="1323" spans="1:7" ht="25.5" x14ac:dyDescent="0.2">
      <c r="A1323" s="173" t="s">
        <v>14926</v>
      </c>
      <c r="B1323" s="174" t="s">
        <v>14927</v>
      </c>
      <c r="C1323" s="175" t="s">
        <v>12441</v>
      </c>
      <c r="D1323" s="176">
        <v>871.25</v>
      </c>
      <c r="E1323" s="176">
        <v>56.76</v>
      </c>
      <c r="F1323" s="176">
        <v>928.01</v>
      </c>
      <c r="G1323" s="169">
        <f t="shared" si="20"/>
        <v>9</v>
      </c>
    </row>
    <row r="1324" spans="1:7" ht="25.5" x14ac:dyDescent="0.2">
      <c r="A1324" s="173" t="s">
        <v>14928</v>
      </c>
      <c r="B1324" s="174" t="s">
        <v>14929</v>
      </c>
      <c r="C1324" s="175" t="s">
        <v>12441</v>
      </c>
      <c r="D1324" s="176">
        <v>812.83</v>
      </c>
      <c r="E1324" s="176">
        <v>74.400000000000006</v>
      </c>
      <c r="F1324" s="176">
        <v>887.23</v>
      </c>
      <c r="G1324" s="169">
        <f t="shared" si="20"/>
        <v>9</v>
      </c>
    </row>
    <row r="1325" spans="1:7" ht="25.5" x14ac:dyDescent="0.2">
      <c r="A1325" s="173" t="s">
        <v>14930</v>
      </c>
      <c r="B1325" s="174" t="s">
        <v>14931</v>
      </c>
      <c r="C1325" s="175" t="s">
        <v>12441</v>
      </c>
      <c r="D1325" s="176">
        <v>627.92999999999995</v>
      </c>
      <c r="E1325" s="176">
        <v>74.400000000000006</v>
      </c>
      <c r="F1325" s="176">
        <v>702.33</v>
      </c>
      <c r="G1325" s="169">
        <f t="shared" si="20"/>
        <v>9</v>
      </c>
    </row>
    <row r="1326" spans="1:7" x14ac:dyDescent="0.2">
      <c r="A1326" s="173" t="s">
        <v>14932</v>
      </c>
      <c r="B1326" s="174" t="s">
        <v>14933</v>
      </c>
      <c r="C1326" s="175" t="s">
        <v>12441</v>
      </c>
      <c r="D1326" s="176">
        <v>1299.1300000000001</v>
      </c>
      <c r="E1326" s="176">
        <v>74.400000000000006</v>
      </c>
      <c r="F1326" s="176">
        <v>1373.53</v>
      </c>
      <c r="G1326" s="169">
        <f t="shared" si="20"/>
        <v>9</v>
      </c>
    </row>
    <row r="1327" spans="1:7" x14ac:dyDescent="0.2">
      <c r="A1327" s="173" t="s">
        <v>14934</v>
      </c>
      <c r="B1327" s="174" t="s">
        <v>14935</v>
      </c>
      <c r="C1327" s="175" t="s">
        <v>12441</v>
      </c>
      <c r="D1327" s="176">
        <v>1945.41</v>
      </c>
      <c r="E1327" s="176">
        <v>74.400000000000006</v>
      </c>
      <c r="F1327" s="176">
        <v>2019.81</v>
      </c>
      <c r="G1327" s="169">
        <f t="shared" si="20"/>
        <v>9</v>
      </c>
    </row>
    <row r="1328" spans="1:7" ht="25.5" x14ac:dyDescent="0.2">
      <c r="A1328" s="173" t="s">
        <v>14936</v>
      </c>
      <c r="B1328" s="174" t="s">
        <v>14937</v>
      </c>
      <c r="C1328" s="175" t="s">
        <v>12441</v>
      </c>
      <c r="D1328" s="176">
        <v>1499.64</v>
      </c>
      <c r="E1328" s="176">
        <v>74.400000000000006</v>
      </c>
      <c r="F1328" s="176">
        <v>1574.04</v>
      </c>
      <c r="G1328" s="169">
        <f t="shared" si="20"/>
        <v>9</v>
      </c>
    </row>
    <row r="1329" spans="1:7" x14ac:dyDescent="0.2">
      <c r="A1329" s="173" t="s">
        <v>14938</v>
      </c>
      <c r="B1329" s="174" t="s">
        <v>14939</v>
      </c>
      <c r="C1329" s="175" t="s">
        <v>12441</v>
      </c>
      <c r="D1329" s="176">
        <v>940.74</v>
      </c>
      <c r="E1329" s="176">
        <v>49.44</v>
      </c>
      <c r="F1329" s="176">
        <v>990.18</v>
      </c>
      <c r="G1329" s="169">
        <f t="shared" si="20"/>
        <v>9</v>
      </c>
    </row>
    <row r="1330" spans="1:7" x14ac:dyDescent="0.2">
      <c r="A1330" s="173" t="s">
        <v>14940</v>
      </c>
      <c r="B1330" s="177" t="s">
        <v>14941</v>
      </c>
      <c r="C1330" s="175" t="s">
        <v>12441</v>
      </c>
      <c r="D1330" s="176">
        <v>907.52</v>
      </c>
      <c r="E1330" s="176">
        <v>56.76</v>
      </c>
      <c r="F1330" s="176">
        <v>964.28</v>
      </c>
      <c r="G1330" s="169">
        <f t="shared" si="20"/>
        <v>9</v>
      </c>
    </row>
    <row r="1331" spans="1:7" ht="25.5" x14ac:dyDescent="0.2">
      <c r="A1331" s="173" t="s">
        <v>14942</v>
      </c>
      <c r="B1331" s="174" t="s">
        <v>14943</v>
      </c>
      <c r="C1331" s="175" t="s">
        <v>12441</v>
      </c>
      <c r="D1331" s="176">
        <v>2008.55</v>
      </c>
      <c r="E1331" s="176">
        <v>49.44</v>
      </c>
      <c r="F1331" s="176">
        <v>2057.9899999999998</v>
      </c>
      <c r="G1331" s="169">
        <f t="shared" si="20"/>
        <v>9</v>
      </c>
    </row>
    <row r="1332" spans="1:7" ht="25.5" x14ac:dyDescent="0.2">
      <c r="A1332" s="173" t="s">
        <v>14944</v>
      </c>
      <c r="B1332" s="174" t="s">
        <v>14945</v>
      </c>
      <c r="C1332" s="175" t="s">
        <v>12441</v>
      </c>
      <c r="D1332" s="176">
        <v>1419.64</v>
      </c>
      <c r="E1332" s="176">
        <v>49.44</v>
      </c>
      <c r="F1332" s="176">
        <v>1469.08</v>
      </c>
      <c r="G1332" s="169">
        <f t="shared" si="20"/>
        <v>9</v>
      </c>
    </row>
    <row r="1333" spans="1:7" x14ac:dyDescent="0.2">
      <c r="A1333" s="173" t="s">
        <v>14946</v>
      </c>
      <c r="B1333" s="174" t="s">
        <v>14947</v>
      </c>
      <c r="C1333" s="175" t="s">
        <v>12441</v>
      </c>
      <c r="D1333" s="176">
        <v>1603.37</v>
      </c>
      <c r="E1333" s="176">
        <v>24.83</v>
      </c>
      <c r="F1333" s="176">
        <v>1628.2</v>
      </c>
      <c r="G1333" s="169">
        <f t="shared" si="20"/>
        <v>9</v>
      </c>
    </row>
    <row r="1334" spans="1:7" x14ac:dyDescent="0.2">
      <c r="A1334" s="173" t="s">
        <v>14948</v>
      </c>
      <c r="B1334" s="174" t="s">
        <v>14949</v>
      </c>
      <c r="C1334" s="175" t="s">
        <v>12441</v>
      </c>
      <c r="D1334" s="176">
        <v>357.36</v>
      </c>
      <c r="E1334" s="176">
        <v>39.119999999999997</v>
      </c>
      <c r="F1334" s="176">
        <v>396.48</v>
      </c>
      <c r="G1334" s="169">
        <f t="shared" si="20"/>
        <v>9</v>
      </c>
    </row>
    <row r="1335" spans="1:7" ht="25.5" x14ac:dyDescent="0.2">
      <c r="A1335" s="173" t="s">
        <v>14950</v>
      </c>
      <c r="B1335" s="174" t="s">
        <v>14951</v>
      </c>
      <c r="C1335" s="175" t="s">
        <v>12441</v>
      </c>
      <c r="D1335" s="176">
        <v>803.97</v>
      </c>
      <c r="E1335" s="176">
        <v>74.400000000000006</v>
      </c>
      <c r="F1335" s="176">
        <v>878.37</v>
      </c>
      <c r="G1335" s="169">
        <f t="shared" si="20"/>
        <v>9</v>
      </c>
    </row>
    <row r="1336" spans="1:7" ht="25.5" x14ac:dyDescent="0.2">
      <c r="A1336" s="173" t="s">
        <v>14952</v>
      </c>
      <c r="B1336" s="174" t="s">
        <v>14953</v>
      </c>
      <c r="C1336" s="175" t="s">
        <v>12441</v>
      </c>
      <c r="D1336" s="176">
        <v>1184.9100000000001</v>
      </c>
      <c r="E1336" s="176">
        <v>118.06</v>
      </c>
      <c r="F1336" s="176">
        <v>1302.97</v>
      </c>
      <c r="G1336" s="169">
        <f t="shared" si="20"/>
        <v>9</v>
      </c>
    </row>
    <row r="1337" spans="1:7" ht="25.5" x14ac:dyDescent="0.2">
      <c r="A1337" s="173" t="s">
        <v>14954</v>
      </c>
      <c r="B1337" s="174" t="s">
        <v>14955</v>
      </c>
      <c r="C1337" s="175" t="s">
        <v>12441</v>
      </c>
      <c r="D1337" s="176">
        <v>6445.89</v>
      </c>
      <c r="E1337" s="176">
        <v>145.72999999999999</v>
      </c>
      <c r="F1337" s="176">
        <v>6591.62</v>
      </c>
      <c r="G1337" s="169">
        <f t="shared" si="20"/>
        <v>9</v>
      </c>
    </row>
    <row r="1338" spans="1:7" ht="25.5" x14ac:dyDescent="0.2">
      <c r="A1338" s="173" t="s">
        <v>14956</v>
      </c>
      <c r="B1338" s="174" t="s">
        <v>14957</v>
      </c>
      <c r="C1338" s="175" t="s">
        <v>12441</v>
      </c>
      <c r="D1338" s="176">
        <v>938.75</v>
      </c>
      <c r="E1338" s="176">
        <v>49.44</v>
      </c>
      <c r="F1338" s="176">
        <v>988.19</v>
      </c>
      <c r="G1338" s="169">
        <f t="shared" si="20"/>
        <v>9</v>
      </c>
    </row>
    <row r="1339" spans="1:7" ht="25.5" x14ac:dyDescent="0.2">
      <c r="A1339" s="173" t="s">
        <v>14958</v>
      </c>
      <c r="B1339" s="174" t="s">
        <v>14959</v>
      </c>
      <c r="C1339" s="175" t="s">
        <v>12441</v>
      </c>
      <c r="D1339" s="176">
        <v>1574.48</v>
      </c>
      <c r="E1339" s="176">
        <v>56.5</v>
      </c>
      <c r="F1339" s="176">
        <v>1630.98</v>
      </c>
      <c r="G1339" s="169">
        <f t="shared" si="20"/>
        <v>9</v>
      </c>
    </row>
    <row r="1340" spans="1:7" ht="25.5" x14ac:dyDescent="0.2">
      <c r="A1340" s="173" t="s">
        <v>14960</v>
      </c>
      <c r="B1340" s="174" t="s">
        <v>14961</v>
      </c>
      <c r="C1340" s="175" t="s">
        <v>12441</v>
      </c>
      <c r="D1340" s="176">
        <v>1308.31</v>
      </c>
      <c r="E1340" s="176">
        <v>74.400000000000006</v>
      </c>
      <c r="F1340" s="176">
        <v>1382.71</v>
      </c>
      <c r="G1340" s="169">
        <f t="shared" si="20"/>
        <v>9</v>
      </c>
    </row>
    <row r="1341" spans="1:7" x14ac:dyDescent="0.2">
      <c r="A1341" s="173" t="s">
        <v>14962</v>
      </c>
      <c r="B1341" s="174" t="s">
        <v>14963</v>
      </c>
      <c r="C1341" s="175"/>
      <c r="D1341" s="176"/>
      <c r="E1341" s="176"/>
      <c r="F1341" s="176"/>
      <c r="G1341" s="169">
        <f t="shared" si="20"/>
        <v>5</v>
      </c>
    </row>
    <row r="1342" spans="1:7" ht="25.5" x14ac:dyDescent="0.2">
      <c r="A1342" s="173" t="s">
        <v>14964</v>
      </c>
      <c r="B1342" s="174" t="s">
        <v>14965</v>
      </c>
      <c r="C1342" s="175" t="s">
        <v>12497</v>
      </c>
      <c r="D1342" s="176">
        <v>863.85</v>
      </c>
      <c r="E1342" s="176">
        <v>39.119999999999997</v>
      </c>
      <c r="F1342" s="176">
        <v>902.97</v>
      </c>
      <c r="G1342" s="169">
        <f t="shared" si="20"/>
        <v>9</v>
      </c>
    </row>
    <row r="1343" spans="1:7" x14ac:dyDescent="0.2">
      <c r="A1343" s="173" t="s">
        <v>14966</v>
      </c>
      <c r="B1343" s="174" t="s">
        <v>20484</v>
      </c>
      <c r="C1343" s="175" t="s">
        <v>12497</v>
      </c>
      <c r="D1343" s="176">
        <v>787.4</v>
      </c>
      <c r="E1343" s="176">
        <v>15.65</v>
      </c>
      <c r="F1343" s="176">
        <v>803.05</v>
      </c>
      <c r="G1343" s="169">
        <f t="shared" si="20"/>
        <v>9</v>
      </c>
    </row>
    <row r="1344" spans="1:7" x14ac:dyDescent="0.2">
      <c r="A1344" s="173" t="s">
        <v>14967</v>
      </c>
      <c r="B1344" s="174" t="s">
        <v>20485</v>
      </c>
      <c r="C1344" s="175" t="s">
        <v>12497</v>
      </c>
      <c r="D1344" s="176">
        <v>1287.99</v>
      </c>
      <c r="E1344" s="176">
        <v>39.119999999999997</v>
      </c>
      <c r="F1344" s="176">
        <v>1327.11</v>
      </c>
      <c r="G1344" s="169">
        <f t="shared" si="20"/>
        <v>9</v>
      </c>
    </row>
    <row r="1345" spans="1:7" x14ac:dyDescent="0.2">
      <c r="A1345" s="173" t="s">
        <v>14968</v>
      </c>
      <c r="B1345" s="174" t="s">
        <v>14969</v>
      </c>
      <c r="C1345" s="175" t="s">
        <v>12441</v>
      </c>
      <c r="D1345" s="176">
        <v>1254.53</v>
      </c>
      <c r="E1345" s="176">
        <v>78.239999999999995</v>
      </c>
      <c r="F1345" s="176">
        <v>1332.77</v>
      </c>
      <c r="G1345" s="169">
        <f t="shared" si="20"/>
        <v>9</v>
      </c>
    </row>
    <row r="1346" spans="1:7" ht="25.5" x14ac:dyDescent="0.2">
      <c r="A1346" s="173" t="s">
        <v>14970</v>
      </c>
      <c r="B1346" s="174" t="s">
        <v>14971</v>
      </c>
      <c r="C1346" s="175" t="s">
        <v>12441</v>
      </c>
      <c r="D1346" s="176">
        <v>1066.21</v>
      </c>
      <c r="E1346" s="176">
        <v>12.91</v>
      </c>
      <c r="F1346" s="176">
        <v>1079.1199999999999</v>
      </c>
      <c r="G1346" s="169">
        <f t="shared" si="20"/>
        <v>9</v>
      </c>
    </row>
    <row r="1347" spans="1:7" ht="25.5" x14ac:dyDescent="0.2">
      <c r="A1347" s="173" t="s">
        <v>14972</v>
      </c>
      <c r="B1347" s="174" t="s">
        <v>14973</v>
      </c>
      <c r="C1347" s="175" t="s">
        <v>12441</v>
      </c>
      <c r="D1347" s="176">
        <v>1469.99</v>
      </c>
      <c r="E1347" s="176">
        <v>39.119999999999997</v>
      </c>
      <c r="F1347" s="176">
        <v>1509.11</v>
      </c>
      <c r="G1347" s="169">
        <f t="shared" si="20"/>
        <v>9</v>
      </c>
    </row>
    <row r="1348" spans="1:7" ht="25.5" x14ac:dyDescent="0.2">
      <c r="A1348" s="173" t="s">
        <v>14974</v>
      </c>
      <c r="B1348" s="174" t="s">
        <v>14975</v>
      </c>
      <c r="C1348" s="175" t="s">
        <v>12441</v>
      </c>
      <c r="D1348" s="176">
        <v>1110.28</v>
      </c>
      <c r="E1348" s="176">
        <v>24.83</v>
      </c>
      <c r="F1348" s="176">
        <v>1135.1099999999999</v>
      </c>
      <c r="G1348" s="169">
        <f t="shared" si="20"/>
        <v>9</v>
      </c>
    </row>
    <row r="1349" spans="1:7" ht="25.5" x14ac:dyDescent="0.2">
      <c r="A1349" s="173" t="s">
        <v>14976</v>
      </c>
      <c r="B1349" s="174" t="s">
        <v>14977</v>
      </c>
      <c r="C1349" s="175" t="s">
        <v>12441</v>
      </c>
      <c r="D1349" s="176">
        <v>696.15</v>
      </c>
      <c r="E1349" s="176">
        <v>49.44</v>
      </c>
      <c r="F1349" s="176">
        <v>745.59</v>
      </c>
      <c r="G1349" s="169">
        <f t="shared" si="20"/>
        <v>9</v>
      </c>
    </row>
    <row r="1350" spans="1:7" x14ac:dyDescent="0.2">
      <c r="A1350" s="173" t="s">
        <v>14978</v>
      </c>
      <c r="B1350" s="174" t="s">
        <v>14979</v>
      </c>
      <c r="C1350" s="175" t="s">
        <v>12497</v>
      </c>
      <c r="D1350" s="176">
        <v>195.57</v>
      </c>
      <c r="E1350" s="176">
        <v>19.559999999999999</v>
      </c>
      <c r="F1350" s="176">
        <v>215.13</v>
      </c>
      <c r="G1350" s="169">
        <f t="shared" si="20"/>
        <v>9</v>
      </c>
    </row>
    <row r="1351" spans="1:7" x14ac:dyDescent="0.2">
      <c r="A1351" s="173" t="s">
        <v>14980</v>
      </c>
      <c r="B1351" s="174" t="s">
        <v>14981</v>
      </c>
      <c r="C1351" s="175" t="s">
        <v>12497</v>
      </c>
      <c r="D1351" s="176">
        <v>228.65</v>
      </c>
      <c r="E1351" s="176">
        <v>19.559999999999999</v>
      </c>
      <c r="F1351" s="176">
        <v>248.21</v>
      </c>
      <c r="G1351" s="169">
        <f t="shared" si="20"/>
        <v>9</v>
      </c>
    </row>
    <row r="1352" spans="1:7" ht="25.5" x14ac:dyDescent="0.2">
      <c r="A1352" s="173" t="s">
        <v>14982</v>
      </c>
      <c r="B1352" s="174" t="s">
        <v>14983</v>
      </c>
      <c r="C1352" s="175" t="s">
        <v>12441</v>
      </c>
      <c r="D1352" s="176">
        <v>1281.17</v>
      </c>
      <c r="E1352" s="176">
        <v>56.76</v>
      </c>
      <c r="F1352" s="176">
        <v>1337.93</v>
      </c>
      <c r="G1352" s="169">
        <f t="shared" si="20"/>
        <v>9</v>
      </c>
    </row>
    <row r="1353" spans="1:7" ht="25.5" x14ac:dyDescent="0.2">
      <c r="A1353" s="173" t="s">
        <v>14984</v>
      </c>
      <c r="B1353" s="174" t="s">
        <v>14985</v>
      </c>
      <c r="C1353" s="175" t="s">
        <v>12441</v>
      </c>
      <c r="D1353" s="176">
        <v>1502.07</v>
      </c>
      <c r="E1353" s="176">
        <v>24.83</v>
      </c>
      <c r="F1353" s="176">
        <v>1526.9</v>
      </c>
      <c r="G1353" s="169">
        <f t="shared" si="20"/>
        <v>9</v>
      </c>
    </row>
    <row r="1354" spans="1:7" ht="25.5" x14ac:dyDescent="0.2">
      <c r="A1354" s="173" t="s">
        <v>14986</v>
      </c>
      <c r="B1354" s="174" t="s">
        <v>14987</v>
      </c>
      <c r="C1354" s="175" t="s">
        <v>12441</v>
      </c>
      <c r="D1354" s="176">
        <v>1226.29</v>
      </c>
      <c r="E1354" s="176">
        <v>49.44</v>
      </c>
      <c r="F1354" s="176">
        <v>1275.73</v>
      </c>
      <c r="G1354" s="169">
        <f t="shared" si="20"/>
        <v>9</v>
      </c>
    </row>
    <row r="1355" spans="1:7" ht="25.5" x14ac:dyDescent="0.2">
      <c r="A1355" s="173" t="s">
        <v>14988</v>
      </c>
      <c r="B1355" s="174" t="s">
        <v>14989</v>
      </c>
      <c r="C1355" s="175" t="s">
        <v>12441</v>
      </c>
      <c r="D1355" s="176">
        <v>661.34</v>
      </c>
      <c r="E1355" s="176">
        <v>15.65</v>
      </c>
      <c r="F1355" s="176">
        <v>676.99</v>
      </c>
      <c r="G1355" s="169">
        <f t="shared" ref="G1355:G1418" si="21">LEN(A1355)</f>
        <v>9</v>
      </c>
    </row>
    <row r="1356" spans="1:7" ht="25.5" x14ac:dyDescent="0.2">
      <c r="A1356" s="173" t="s">
        <v>14990</v>
      </c>
      <c r="B1356" s="174" t="s">
        <v>14991</v>
      </c>
      <c r="C1356" s="175" t="s">
        <v>12441</v>
      </c>
      <c r="D1356" s="176">
        <v>575.80999999999995</v>
      </c>
      <c r="E1356" s="176"/>
      <c r="F1356" s="176">
        <v>575.80999999999995</v>
      </c>
      <c r="G1356" s="169">
        <f t="shared" si="21"/>
        <v>9</v>
      </c>
    </row>
    <row r="1357" spans="1:7" x14ac:dyDescent="0.2">
      <c r="A1357" s="173" t="s">
        <v>14992</v>
      </c>
      <c r="B1357" s="174" t="s">
        <v>14993</v>
      </c>
      <c r="C1357" s="175"/>
      <c r="D1357" s="176"/>
      <c r="E1357" s="176"/>
      <c r="F1357" s="176"/>
      <c r="G1357" s="169">
        <f t="shared" si="21"/>
        <v>5</v>
      </c>
    </row>
    <row r="1358" spans="1:7" ht="25.5" x14ac:dyDescent="0.2">
      <c r="A1358" s="173" t="s">
        <v>14994</v>
      </c>
      <c r="B1358" s="174" t="s">
        <v>14995</v>
      </c>
      <c r="C1358" s="175" t="s">
        <v>12441</v>
      </c>
      <c r="D1358" s="176">
        <v>3058.01</v>
      </c>
      <c r="E1358" s="176">
        <v>55.1</v>
      </c>
      <c r="F1358" s="176">
        <v>3113.11</v>
      </c>
      <c r="G1358" s="169">
        <f t="shared" si="21"/>
        <v>9</v>
      </c>
    </row>
    <row r="1359" spans="1:7" ht="25.5" x14ac:dyDescent="0.2">
      <c r="A1359" s="173" t="s">
        <v>14996</v>
      </c>
      <c r="B1359" s="174" t="s">
        <v>14997</v>
      </c>
      <c r="C1359" s="175" t="s">
        <v>12441</v>
      </c>
      <c r="D1359" s="176">
        <v>1800.34</v>
      </c>
      <c r="E1359" s="176">
        <v>55.1</v>
      </c>
      <c r="F1359" s="176">
        <v>1855.44</v>
      </c>
      <c r="G1359" s="169">
        <f t="shared" si="21"/>
        <v>9</v>
      </c>
    </row>
    <row r="1360" spans="1:7" ht="25.5" x14ac:dyDescent="0.2">
      <c r="A1360" s="173" t="s">
        <v>14998</v>
      </c>
      <c r="B1360" s="174" t="s">
        <v>14999</v>
      </c>
      <c r="C1360" s="175" t="s">
        <v>12441</v>
      </c>
      <c r="D1360" s="176">
        <v>1930.97</v>
      </c>
      <c r="E1360" s="176">
        <v>55.1</v>
      </c>
      <c r="F1360" s="176">
        <v>1986.07</v>
      </c>
      <c r="G1360" s="169">
        <f t="shared" si="21"/>
        <v>9</v>
      </c>
    </row>
    <row r="1361" spans="1:7" ht="25.5" x14ac:dyDescent="0.2">
      <c r="A1361" s="173" t="s">
        <v>15000</v>
      </c>
      <c r="B1361" s="174" t="s">
        <v>15001</v>
      </c>
      <c r="C1361" s="175" t="s">
        <v>12441</v>
      </c>
      <c r="D1361" s="176">
        <v>2925.02</v>
      </c>
      <c r="E1361" s="176">
        <v>55.1</v>
      </c>
      <c r="F1361" s="176">
        <v>2980.12</v>
      </c>
      <c r="G1361" s="169">
        <f t="shared" si="21"/>
        <v>9</v>
      </c>
    </row>
    <row r="1362" spans="1:7" ht="25.5" x14ac:dyDescent="0.2">
      <c r="A1362" s="173" t="s">
        <v>15002</v>
      </c>
      <c r="B1362" s="174" t="s">
        <v>15003</v>
      </c>
      <c r="C1362" s="175" t="s">
        <v>12441</v>
      </c>
      <c r="D1362" s="176">
        <v>2357.9299999999998</v>
      </c>
      <c r="E1362" s="176">
        <v>100.96</v>
      </c>
      <c r="F1362" s="176">
        <v>2458.89</v>
      </c>
      <c r="G1362" s="169">
        <f t="shared" si="21"/>
        <v>9</v>
      </c>
    </row>
    <row r="1363" spans="1:7" ht="25.5" x14ac:dyDescent="0.2">
      <c r="A1363" s="173" t="s">
        <v>15004</v>
      </c>
      <c r="B1363" s="174" t="s">
        <v>15005</v>
      </c>
      <c r="C1363" s="175" t="s">
        <v>12441</v>
      </c>
      <c r="D1363" s="176">
        <v>3552.7</v>
      </c>
      <c r="E1363" s="176">
        <v>100.96</v>
      </c>
      <c r="F1363" s="176">
        <v>3653.66</v>
      </c>
      <c r="G1363" s="169">
        <f t="shared" si="21"/>
        <v>9</v>
      </c>
    </row>
    <row r="1364" spans="1:7" ht="38.25" x14ac:dyDescent="0.2">
      <c r="A1364" s="173" t="s">
        <v>15006</v>
      </c>
      <c r="B1364" s="174" t="s">
        <v>15007</v>
      </c>
      <c r="C1364" s="175" t="s">
        <v>12441</v>
      </c>
      <c r="D1364" s="176">
        <v>2841.51</v>
      </c>
      <c r="E1364" s="176">
        <v>100.96</v>
      </c>
      <c r="F1364" s="176">
        <v>2942.47</v>
      </c>
      <c r="G1364" s="169">
        <f t="shared" si="21"/>
        <v>9</v>
      </c>
    </row>
    <row r="1365" spans="1:7" ht="38.25" x14ac:dyDescent="0.2">
      <c r="A1365" s="173" t="s">
        <v>15008</v>
      </c>
      <c r="B1365" s="174" t="s">
        <v>15009</v>
      </c>
      <c r="C1365" s="175" t="s">
        <v>12441</v>
      </c>
      <c r="D1365" s="176">
        <v>3596.38</v>
      </c>
      <c r="E1365" s="176">
        <v>100.96</v>
      </c>
      <c r="F1365" s="176">
        <v>3697.34</v>
      </c>
      <c r="G1365" s="169">
        <f t="shared" si="21"/>
        <v>9</v>
      </c>
    </row>
    <row r="1366" spans="1:7" ht="25.5" x14ac:dyDescent="0.2">
      <c r="A1366" s="173" t="s">
        <v>15010</v>
      </c>
      <c r="B1366" s="174" t="s">
        <v>15011</v>
      </c>
      <c r="C1366" s="175" t="s">
        <v>12441</v>
      </c>
      <c r="D1366" s="176">
        <v>2335.52</v>
      </c>
      <c r="E1366" s="176">
        <v>55.1</v>
      </c>
      <c r="F1366" s="176">
        <v>2390.62</v>
      </c>
      <c r="G1366" s="169">
        <f t="shared" si="21"/>
        <v>9</v>
      </c>
    </row>
    <row r="1367" spans="1:7" ht="25.5" x14ac:dyDescent="0.2">
      <c r="A1367" s="173" t="s">
        <v>15012</v>
      </c>
      <c r="B1367" s="174" t="s">
        <v>15013</v>
      </c>
      <c r="C1367" s="175" t="s">
        <v>12441</v>
      </c>
      <c r="D1367" s="176">
        <v>2357.04</v>
      </c>
      <c r="E1367" s="176">
        <v>55.1</v>
      </c>
      <c r="F1367" s="176">
        <v>2412.14</v>
      </c>
      <c r="G1367" s="169">
        <f t="shared" si="21"/>
        <v>9</v>
      </c>
    </row>
    <row r="1368" spans="1:7" ht="25.5" x14ac:dyDescent="0.2">
      <c r="A1368" s="173" t="s">
        <v>15014</v>
      </c>
      <c r="B1368" s="174" t="s">
        <v>15015</v>
      </c>
      <c r="C1368" s="175" t="s">
        <v>12441</v>
      </c>
      <c r="D1368" s="176">
        <v>3497.6</v>
      </c>
      <c r="E1368" s="176">
        <v>55.1</v>
      </c>
      <c r="F1368" s="176">
        <v>3552.7</v>
      </c>
      <c r="G1368" s="169">
        <f t="shared" si="21"/>
        <v>9</v>
      </c>
    </row>
    <row r="1369" spans="1:7" ht="25.5" x14ac:dyDescent="0.2">
      <c r="A1369" s="173" t="s">
        <v>15016</v>
      </c>
      <c r="B1369" s="174" t="s">
        <v>15017</v>
      </c>
      <c r="C1369" s="175" t="s">
        <v>12441</v>
      </c>
      <c r="D1369" s="176">
        <v>2909.21</v>
      </c>
      <c r="E1369" s="176">
        <v>100.96</v>
      </c>
      <c r="F1369" s="176">
        <v>3010.17</v>
      </c>
      <c r="G1369" s="169">
        <f t="shared" si="21"/>
        <v>9</v>
      </c>
    </row>
    <row r="1370" spans="1:7" ht="25.5" x14ac:dyDescent="0.2">
      <c r="A1370" s="173" t="s">
        <v>15018</v>
      </c>
      <c r="B1370" s="174" t="s">
        <v>15019</v>
      </c>
      <c r="C1370" s="175" t="s">
        <v>12441</v>
      </c>
      <c r="D1370" s="176">
        <v>4117.59</v>
      </c>
      <c r="E1370" s="176">
        <v>100.96</v>
      </c>
      <c r="F1370" s="176">
        <v>4218.55</v>
      </c>
      <c r="G1370" s="169">
        <f t="shared" si="21"/>
        <v>9</v>
      </c>
    </row>
    <row r="1371" spans="1:7" ht="38.25" x14ac:dyDescent="0.2">
      <c r="A1371" s="173" t="s">
        <v>15020</v>
      </c>
      <c r="B1371" s="174" t="s">
        <v>15021</v>
      </c>
      <c r="C1371" s="175" t="s">
        <v>12441</v>
      </c>
      <c r="D1371" s="176">
        <v>3151.68</v>
      </c>
      <c r="E1371" s="176">
        <v>100.96</v>
      </c>
      <c r="F1371" s="176">
        <v>3252.64</v>
      </c>
      <c r="G1371" s="169">
        <f t="shared" si="21"/>
        <v>9</v>
      </c>
    </row>
    <row r="1372" spans="1:7" ht="38.25" x14ac:dyDescent="0.2">
      <c r="A1372" s="173" t="s">
        <v>15022</v>
      </c>
      <c r="B1372" s="174" t="s">
        <v>15023</v>
      </c>
      <c r="C1372" s="175" t="s">
        <v>12441</v>
      </c>
      <c r="D1372" s="176">
        <v>4152.3500000000004</v>
      </c>
      <c r="E1372" s="176">
        <v>100.96</v>
      </c>
      <c r="F1372" s="176">
        <v>4253.3100000000004</v>
      </c>
      <c r="G1372" s="169">
        <f t="shared" si="21"/>
        <v>9</v>
      </c>
    </row>
    <row r="1373" spans="1:7" ht="38.25" x14ac:dyDescent="0.2">
      <c r="A1373" s="173" t="s">
        <v>15024</v>
      </c>
      <c r="B1373" s="174" t="s">
        <v>15025</v>
      </c>
      <c r="C1373" s="175" t="s">
        <v>12441</v>
      </c>
      <c r="D1373" s="176">
        <v>4213.91</v>
      </c>
      <c r="E1373" s="176">
        <v>100.96</v>
      </c>
      <c r="F1373" s="176">
        <v>4314.87</v>
      </c>
      <c r="G1373" s="169">
        <f t="shared" si="21"/>
        <v>9</v>
      </c>
    </row>
    <row r="1374" spans="1:7" ht="38.25" x14ac:dyDescent="0.2">
      <c r="A1374" s="173" t="s">
        <v>15026</v>
      </c>
      <c r="B1374" s="174" t="s">
        <v>15027</v>
      </c>
      <c r="C1374" s="175" t="s">
        <v>12441</v>
      </c>
      <c r="D1374" s="176">
        <v>4044.01</v>
      </c>
      <c r="E1374" s="176">
        <v>55.1</v>
      </c>
      <c r="F1374" s="176">
        <v>4099.1099999999997</v>
      </c>
      <c r="G1374" s="169">
        <f t="shared" si="21"/>
        <v>9</v>
      </c>
    </row>
    <row r="1375" spans="1:7" ht="25.5" x14ac:dyDescent="0.2">
      <c r="A1375" s="173" t="s">
        <v>15028</v>
      </c>
      <c r="B1375" s="174" t="s">
        <v>15029</v>
      </c>
      <c r="C1375" s="175" t="s">
        <v>12441</v>
      </c>
      <c r="D1375" s="176">
        <v>2560.75</v>
      </c>
      <c r="E1375" s="176">
        <v>55.1</v>
      </c>
      <c r="F1375" s="176">
        <v>2615.85</v>
      </c>
      <c r="G1375" s="169">
        <f t="shared" si="21"/>
        <v>9</v>
      </c>
    </row>
    <row r="1376" spans="1:7" ht="38.25" x14ac:dyDescent="0.2">
      <c r="A1376" s="173" t="s">
        <v>15030</v>
      </c>
      <c r="B1376" s="174" t="s">
        <v>15031</v>
      </c>
      <c r="C1376" s="175" t="s">
        <v>12441</v>
      </c>
      <c r="D1376" s="176">
        <v>4343.07</v>
      </c>
      <c r="E1376" s="176">
        <v>55.1</v>
      </c>
      <c r="F1376" s="176">
        <v>4398.17</v>
      </c>
      <c r="G1376" s="169">
        <f t="shared" si="21"/>
        <v>9</v>
      </c>
    </row>
    <row r="1377" spans="1:7" ht="25.5" x14ac:dyDescent="0.2">
      <c r="A1377" s="173" t="s">
        <v>15032</v>
      </c>
      <c r="B1377" s="174" t="s">
        <v>15033</v>
      </c>
      <c r="C1377" s="175" t="s">
        <v>12441</v>
      </c>
      <c r="D1377" s="176">
        <v>3830.78</v>
      </c>
      <c r="E1377" s="176">
        <v>221.16</v>
      </c>
      <c r="F1377" s="176">
        <v>4051.94</v>
      </c>
      <c r="G1377" s="169">
        <f t="shared" si="21"/>
        <v>9</v>
      </c>
    </row>
    <row r="1378" spans="1:7" ht="25.5" x14ac:dyDescent="0.2">
      <c r="A1378" s="173" t="s">
        <v>15034</v>
      </c>
      <c r="B1378" s="174" t="s">
        <v>15035</v>
      </c>
      <c r="C1378" s="175" t="s">
        <v>12441</v>
      </c>
      <c r="D1378" s="176">
        <v>3365.75</v>
      </c>
      <c r="E1378" s="176">
        <v>55.1</v>
      </c>
      <c r="F1378" s="176">
        <v>3420.85</v>
      </c>
      <c r="G1378" s="169">
        <f t="shared" si="21"/>
        <v>9</v>
      </c>
    </row>
    <row r="1379" spans="1:7" ht="25.5" x14ac:dyDescent="0.2">
      <c r="A1379" s="173" t="s">
        <v>15036</v>
      </c>
      <c r="B1379" s="174" t="s">
        <v>15037</v>
      </c>
      <c r="C1379" s="175" t="s">
        <v>12441</v>
      </c>
      <c r="D1379" s="176">
        <v>1651.05</v>
      </c>
      <c r="E1379" s="176">
        <v>55.1</v>
      </c>
      <c r="F1379" s="176">
        <v>1706.15</v>
      </c>
      <c r="G1379" s="169">
        <f t="shared" si="21"/>
        <v>9</v>
      </c>
    </row>
    <row r="1380" spans="1:7" ht="25.5" x14ac:dyDescent="0.2">
      <c r="A1380" s="173" t="s">
        <v>15038</v>
      </c>
      <c r="B1380" s="174" t="s">
        <v>15039</v>
      </c>
      <c r="C1380" s="175" t="s">
        <v>12441</v>
      </c>
      <c r="D1380" s="176">
        <v>2679.11</v>
      </c>
      <c r="E1380" s="176">
        <v>55.1</v>
      </c>
      <c r="F1380" s="176">
        <v>2734.21</v>
      </c>
      <c r="G1380" s="169">
        <f t="shared" si="21"/>
        <v>9</v>
      </c>
    </row>
    <row r="1381" spans="1:7" ht="25.5" x14ac:dyDescent="0.2">
      <c r="A1381" s="173" t="s">
        <v>15040</v>
      </c>
      <c r="B1381" s="174" t="s">
        <v>15041</v>
      </c>
      <c r="C1381" s="175" t="s">
        <v>12441</v>
      </c>
      <c r="D1381" s="176">
        <v>2194.92</v>
      </c>
      <c r="E1381" s="176">
        <v>55.1</v>
      </c>
      <c r="F1381" s="176">
        <v>2250.02</v>
      </c>
      <c r="G1381" s="169">
        <f t="shared" si="21"/>
        <v>9</v>
      </c>
    </row>
    <row r="1382" spans="1:7" x14ac:dyDescent="0.2">
      <c r="A1382" s="173" t="s">
        <v>15042</v>
      </c>
      <c r="B1382" s="174" t="s">
        <v>15043</v>
      </c>
      <c r="C1382" s="175"/>
      <c r="D1382" s="176"/>
      <c r="E1382" s="176"/>
      <c r="F1382" s="176"/>
      <c r="G1382" s="169">
        <f t="shared" si="21"/>
        <v>5</v>
      </c>
    </row>
    <row r="1383" spans="1:7" ht="25.5" x14ac:dyDescent="0.2">
      <c r="A1383" s="173" t="s">
        <v>15044</v>
      </c>
      <c r="B1383" s="174" t="s">
        <v>15045</v>
      </c>
      <c r="C1383" s="175" t="s">
        <v>12497</v>
      </c>
      <c r="D1383" s="176">
        <v>1017.01</v>
      </c>
      <c r="E1383" s="176">
        <v>45.86</v>
      </c>
      <c r="F1383" s="176">
        <v>1062.8699999999999</v>
      </c>
      <c r="G1383" s="169">
        <f t="shared" si="21"/>
        <v>9</v>
      </c>
    </row>
    <row r="1384" spans="1:7" x14ac:dyDescent="0.2">
      <c r="A1384" s="173" t="s">
        <v>15046</v>
      </c>
      <c r="B1384" s="174" t="s">
        <v>15047</v>
      </c>
      <c r="C1384" s="175"/>
      <c r="D1384" s="176"/>
      <c r="E1384" s="176"/>
      <c r="F1384" s="176"/>
      <c r="G1384" s="169">
        <f t="shared" si="21"/>
        <v>5</v>
      </c>
    </row>
    <row r="1385" spans="1:7" ht="25.5" x14ac:dyDescent="0.2">
      <c r="A1385" s="173" t="s">
        <v>15048</v>
      </c>
      <c r="B1385" s="174" t="s">
        <v>15049</v>
      </c>
      <c r="C1385" s="175" t="s">
        <v>12441</v>
      </c>
      <c r="D1385" s="176">
        <v>694.16</v>
      </c>
      <c r="E1385" s="176">
        <v>39.119999999999997</v>
      </c>
      <c r="F1385" s="176">
        <v>733.28</v>
      </c>
      <c r="G1385" s="169">
        <f t="shared" si="21"/>
        <v>9</v>
      </c>
    </row>
    <row r="1386" spans="1:7" ht="25.5" x14ac:dyDescent="0.2">
      <c r="A1386" s="173" t="s">
        <v>15050</v>
      </c>
      <c r="B1386" s="174" t="s">
        <v>15051</v>
      </c>
      <c r="C1386" s="175" t="s">
        <v>12441</v>
      </c>
      <c r="D1386" s="176">
        <v>925.63</v>
      </c>
      <c r="E1386" s="176">
        <v>109.86</v>
      </c>
      <c r="F1386" s="176">
        <v>1035.49</v>
      </c>
      <c r="G1386" s="169">
        <f t="shared" si="21"/>
        <v>9</v>
      </c>
    </row>
    <row r="1387" spans="1:7" x14ac:dyDescent="0.2">
      <c r="A1387" s="173" t="s">
        <v>15052</v>
      </c>
      <c r="B1387" s="174" t="s">
        <v>15053</v>
      </c>
      <c r="C1387" s="175"/>
      <c r="D1387" s="176"/>
      <c r="E1387" s="176"/>
      <c r="F1387" s="176"/>
      <c r="G1387" s="169">
        <f t="shared" si="21"/>
        <v>5</v>
      </c>
    </row>
    <row r="1388" spans="1:7" ht="25.5" x14ac:dyDescent="0.2">
      <c r="A1388" s="173" t="s">
        <v>15054</v>
      </c>
      <c r="B1388" s="174" t="s">
        <v>15055</v>
      </c>
      <c r="C1388" s="175" t="s">
        <v>12497</v>
      </c>
      <c r="D1388" s="176">
        <v>746.07</v>
      </c>
      <c r="E1388" s="176">
        <v>46.95</v>
      </c>
      <c r="F1388" s="176">
        <v>793.02</v>
      </c>
      <c r="G1388" s="169">
        <f t="shared" si="21"/>
        <v>9</v>
      </c>
    </row>
    <row r="1389" spans="1:7" x14ac:dyDescent="0.2">
      <c r="A1389" s="173" t="s">
        <v>15056</v>
      </c>
      <c r="B1389" s="174" t="s">
        <v>15057</v>
      </c>
      <c r="C1389" s="175" t="s">
        <v>12497</v>
      </c>
      <c r="D1389" s="176">
        <v>523.33000000000004</v>
      </c>
      <c r="E1389" s="176">
        <v>19.559999999999999</v>
      </c>
      <c r="F1389" s="176">
        <v>542.89</v>
      </c>
      <c r="G1389" s="169">
        <f t="shared" si="21"/>
        <v>9</v>
      </c>
    </row>
    <row r="1390" spans="1:7" ht="25.5" x14ac:dyDescent="0.2">
      <c r="A1390" s="173" t="s">
        <v>15058</v>
      </c>
      <c r="B1390" s="174" t="s">
        <v>15059</v>
      </c>
      <c r="C1390" s="175" t="s">
        <v>12497</v>
      </c>
      <c r="D1390" s="176">
        <v>643.37</v>
      </c>
      <c r="E1390" s="176">
        <v>39.119999999999997</v>
      </c>
      <c r="F1390" s="176">
        <v>682.49</v>
      </c>
      <c r="G1390" s="169">
        <f t="shared" si="21"/>
        <v>9</v>
      </c>
    </row>
    <row r="1391" spans="1:7" x14ac:dyDescent="0.2">
      <c r="A1391" s="173" t="s">
        <v>15060</v>
      </c>
      <c r="B1391" s="174" t="s">
        <v>15061</v>
      </c>
      <c r="C1391" s="175"/>
      <c r="D1391" s="176"/>
      <c r="E1391" s="176"/>
      <c r="F1391" s="176"/>
      <c r="G1391" s="169">
        <f t="shared" si="21"/>
        <v>5</v>
      </c>
    </row>
    <row r="1392" spans="1:7" x14ac:dyDescent="0.2">
      <c r="A1392" s="173" t="s">
        <v>15062</v>
      </c>
      <c r="B1392" s="174" t="s">
        <v>15063</v>
      </c>
      <c r="C1392" s="175" t="s">
        <v>12441</v>
      </c>
      <c r="D1392" s="176"/>
      <c r="E1392" s="176">
        <v>39.119999999999997</v>
      </c>
      <c r="F1392" s="176">
        <v>39.119999999999997</v>
      </c>
      <c r="G1392" s="169">
        <f t="shared" si="21"/>
        <v>9</v>
      </c>
    </row>
    <row r="1393" spans="1:7" x14ac:dyDescent="0.2">
      <c r="A1393" s="173" t="s">
        <v>15064</v>
      </c>
      <c r="B1393" s="174" t="s">
        <v>15065</v>
      </c>
      <c r="C1393" s="175" t="s">
        <v>12497</v>
      </c>
      <c r="D1393" s="176">
        <v>1.86</v>
      </c>
      <c r="E1393" s="176">
        <v>10.17</v>
      </c>
      <c r="F1393" s="176">
        <v>12.03</v>
      </c>
      <c r="G1393" s="169">
        <f t="shared" si="21"/>
        <v>9</v>
      </c>
    </row>
    <row r="1394" spans="1:7" x14ac:dyDescent="0.2">
      <c r="A1394" s="173" t="s">
        <v>15066</v>
      </c>
      <c r="B1394" s="174" t="s">
        <v>15067</v>
      </c>
      <c r="C1394" s="175" t="s">
        <v>12497</v>
      </c>
      <c r="D1394" s="176"/>
      <c r="E1394" s="176">
        <v>23.47</v>
      </c>
      <c r="F1394" s="176">
        <v>23.47</v>
      </c>
      <c r="G1394" s="169">
        <f t="shared" si="21"/>
        <v>9</v>
      </c>
    </row>
    <row r="1395" spans="1:7" x14ac:dyDescent="0.2">
      <c r="A1395" s="173" t="s">
        <v>15068</v>
      </c>
      <c r="B1395" s="174" t="s">
        <v>15069</v>
      </c>
      <c r="C1395" s="175" t="s">
        <v>12497</v>
      </c>
      <c r="D1395" s="176">
        <v>32.119999999999997</v>
      </c>
      <c r="E1395" s="176">
        <v>24.44</v>
      </c>
      <c r="F1395" s="176">
        <v>56.56</v>
      </c>
      <c r="G1395" s="169">
        <f t="shared" si="21"/>
        <v>9</v>
      </c>
    </row>
    <row r="1396" spans="1:7" x14ac:dyDescent="0.2">
      <c r="A1396" s="173" t="s">
        <v>15070</v>
      </c>
      <c r="B1396" s="174" t="s">
        <v>15071</v>
      </c>
      <c r="C1396" s="175" t="s">
        <v>12690</v>
      </c>
      <c r="D1396" s="176">
        <v>3803.63</v>
      </c>
      <c r="E1396" s="176">
        <v>91.72</v>
      </c>
      <c r="F1396" s="176">
        <v>3895.35</v>
      </c>
      <c r="G1396" s="169">
        <f t="shared" si="21"/>
        <v>9</v>
      </c>
    </row>
    <row r="1397" spans="1:7" x14ac:dyDescent="0.2">
      <c r="A1397" s="173" t="s">
        <v>15072</v>
      </c>
      <c r="B1397" s="174" t="s">
        <v>15073</v>
      </c>
      <c r="C1397" s="175" t="s">
        <v>12497</v>
      </c>
      <c r="D1397" s="176">
        <v>266.43</v>
      </c>
      <c r="E1397" s="176">
        <v>10.17</v>
      </c>
      <c r="F1397" s="176">
        <v>276.60000000000002</v>
      </c>
      <c r="G1397" s="169">
        <f t="shared" si="21"/>
        <v>9</v>
      </c>
    </row>
    <row r="1398" spans="1:7" ht="25.5" x14ac:dyDescent="0.2">
      <c r="A1398" s="173" t="s">
        <v>15074</v>
      </c>
      <c r="B1398" s="174" t="s">
        <v>15075</v>
      </c>
      <c r="C1398" s="175" t="s">
        <v>12497</v>
      </c>
      <c r="D1398" s="176">
        <v>311.08999999999997</v>
      </c>
      <c r="E1398" s="176">
        <v>10.17</v>
      </c>
      <c r="F1398" s="176">
        <v>321.26</v>
      </c>
      <c r="G1398" s="169">
        <f t="shared" si="21"/>
        <v>9</v>
      </c>
    </row>
    <row r="1399" spans="1:7" x14ac:dyDescent="0.2">
      <c r="A1399" s="173" t="s">
        <v>15076</v>
      </c>
      <c r="B1399" s="174" t="s">
        <v>15077</v>
      </c>
      <c r="C1399" s="175" t="s">
        <v>12441</v>
      </c>
      <c r="D1399" s="176">
        <v>266.08999999999997</v>
      </c>
      <c r="E1399" s="176">
        <v>46.95</v>
      </c>
      <c r="F1399" s="176">
        <v>313.04000000000002</v>
      </c>
      <c r="G1399" s="169">
        <f t="shared" si="21"/>
        <v>9</v>
      </c>
    </row>
    <row r="1400" spans="1:7" x14ac:dyDescent="0.2">
      <c r="A1400" s="173" t="s">
        <v>15078</v>
      </c>
      <c r="B1400" s="174" t="s">
        <v>15079</v>
      </c>
      <c r="C1400" s="175" t="s">
        <v>12441</v>
      </c>
      <c r="D1400" s="176">
        <v>102.1</v>
      </c>
      <c r="E1400" s="176">
        <v>8.51</v>
      </c>
      <c r="F1400" s="176">
        <v>110.61</v>
      </c>
      <c r="G1400" s="169">
        <f t="shared" si="21"/>
        <v>9</v>
      </c>
    </row>
    <row r="1401" spans="1:7" ht="25.5" x14ac:dyDescent="0.2">
      <c r="A1401" s="173" t="s">
        <v>15080</v>
      </c>
      <c r="B1401" s="174" t="s">
        <v>15081</v>
      </c>
      <c r="C1401" s="175" t="s">
        <v>12441</v>
      </c>
      <c r="D1401" s="176">
        <v>40.24</v>
      </c>
      <c r="E1401" s="176">
        <v>8.51</v>
      </c>
      <c r="F1401" s="176">
        <v>48.75</v>
      </c>
      <c r="G1401" s="169">
        <f t="shared" si="21"/>
        <v>9</v>
      </c>
    </row>
    <row r="1402" spans="1:7" ht="25.5" x14ac:dyDescent="0.2">
      <c r="A1402" s="173" t="s">
        <v>15082</v>
      </c>
      <c r="B1402" s="174" t="s">
        <v>15083</v>
      </c>
      <c r="C1402" s="175" t="s">
        <v>12441</v>
      </c>
      <c r="D1402" s="176">
        <v>607.6</v>
      </c>
      <c r="E1402" s="176">
        <v>83.78</v>
      </c>
      <c r="F1402" s="176">
        <v>691.38</v>
      </c>
      <c r="G1402" s="169">
        <f t="shared" si="21"/>
        <v>9</v>
      </c>
    </row>
    <row r="1403" spans="1:7" ht="25.5" x14ac:dyDescent="0.2">
      <c r="A1403" s="173" t="s">
        <v>15084</v>
      </c>
      <c r="B1403" s="174" t="s">
        <v>15085</v>
      </c>
      <c r="C1403" s="175" t="s">
        <v>12441</v>
      </c>
      <c r="D1403" s="176">
        <v>1002.19</v>
      </c>
      <c r="E1403" s="176">
        <v>83.78</v>
      </c>
      <c r="F1403" s="176">
        <v>1085.97</v>
      </c>
      <c r="G1403" s="169">
        <f t="shared" si="21"/>
        <v>9</v>
      </c>
    </row>
    <row r="1404" spans="1:7" x14ac:dyDescent="0.2">
      <c r="A1404" s="173" t="s">
        <v>15086</v>
      </c>
      <c r="B1404" s="174" t="s">
        <v>15087</v>
      </c>
      <c r="C1404" s="175"/>
      <c r="D1404" s="176"/>
      <c r="E1404" s="176"/>
      <c r="F1404" s="176"/>
      <c r="G1404" s="169">
        <f t="shared" si="21"/>
        <v>2</v>
      </c>
    </row>
    <row r="1405" spans="1:7" x14ac:dyDescent="0.2">
      <c r="A1405" s="173" t="s">
        <v>15088</v>
      </c>
      <c r="B1405" s="174" t="s">
        <v>15089</v>
      </c>
      <c r="C1405" s="175"/>
      <c r="D1405" s="176"/>
      <c r="E1405" s="176"/>
      <c r="F1405" s="176"/>
      <c r="G1405" s="169">
        <f t="shared" si="21"/>
        <v>5</v>
      </c>
    </row>
    <row r="1406" spans="1:7" x14ac:dyDescent="0.2">
      <c r="A1406" s="173" t="s">
        <v>15090</v>
      </c>
      <c r="B1406" s="174" t="s">
        <v>15091</v>
      </c>
      <c r="C1406" s="175" t="s">
        <v>12441</v>
      </c>
      <c r="D1406" s="176">
        <v>790.92</v>
      </c>
      <c r="E1406" s="176">
        <v>58.68</v>
      </c>
      <c r="F1406" s="176">
        <v>849.6</v>
      </c>
      <c r="G1406" s="169">
        <f t="shared" si="21"/>
        <v>9</v>
      </c>
    </row>
    <row r="1407" spans="1:7" x14ac:dyDescent="0.2">
      <c r="A1407" s="173" t="s">
        <v>15092</v>
      </c>
      <c r="B1407" s="174" t="s">
        <v>15093</v>
      </c>
      <c r="C1407" s="175" t="s">
        <v>12441</v>
      </c>
      <c r="D1407" s="176">
        <v>367.2</v>
      </c>
      <c r="E1407" s="176">
        <v>58.68</v>
      </c>
      <c r="F1407" s="176">
        <v>425.88</v>
      </c>
      <c r="G1407" s="169">
        <f t="shared" si="21"/>
        <v>9</v>
      </c>
    </row>
    <row r="1408" spans="1:7" x14ac:dyDescent="0.2">
      <c r="A1408" s="173" t="s">
        <v>15094</v>
      </c>
      <c r="B1408" s="174" t="s">
        <v>15095</v>
      </c>
      <c r="C1408" s="175" t="s">
        <v>12441</v>
      </c>
      <c r="D1408" s="176">
        <v>1157.81</v>
      </c>
      <c r="E1408" s="176">
        <v>58.68</v>
      </c>
      <c r="F1408" s="176">
        <v>1216.49</v>
      </c>
      <c r="G1408" s="169">
        <f t="shared" si="21"/>
        <v>9</v>
      </c>
    </row>
    <row r="1409" spans="1:7" x14ac:dyDescent="0.2">
      <c r="A1409" s="173" t="s">
        <v>15096</v>
      </c>
      <c r="B1409" s="174" t="s">
        <v>15097</v>
      </c>
      <c r="C1409" s="175" t="s">
        <v>12441</v>
      </c>
      <c r="D1409" s="176">
        <v>540.72</v>
      </c>
      <c r="E1409" s="176">
        <v>58.68</v>
      </c>
      <c r="F1409" s="176">
        <v>599.4</v>
      </c>
      <c r="G1409" s="169">
        <f t="shared" si="21"/>
        <v>9</v>
      </c>
    </row>
    <row r="1410" spans="1:7" x14ac:dyDescent="0.2">
      <c r="A1410" s="173" t="s">
        <v>15098</v>
      </c>
      <c r="B1410" s="174" t="s">
        <v>15099</v>
      </c>
      <c r="C1410" s="175" t="s">
        <v>12441</v>
      </c>
      <c r="D1410" s="176">
        <v>861.25</v>
      </c>
      <c r="E1410" s="176">
        <v>58.68</v>
      </c>
      <c r="F1410" s="176">
        <v>919.93</v>
      </c>
      <c r="G1410" s="169">
        <f t="shared" si="21"/>
        <v>9</v>
      </c>
    </row>
    <row r="1411" spans="1:7" x14ac:dyDescent="0.2">
      <c r="A1411" s="173" t="s">
        <v>15100</v>
      </c>
      <c r="B1411" s="174" t="s">
        <v>15101</v>
      </c>
      <c r="C1411" s="175" t="s">
        <v>12441</v>
      </c>
      <c r="D1411" s="176">
        <v>239.55</v>
      </c>
      <c r="E1411" s="176">
        <v>58.68</v>
      </c>
      <c r="F1411" s="176">
        <v>298.23</v>
      </c>
      <c r="G1411" s="169">
        <f t="shared" si="21"/>
        <v>9</v>
      </c>
    </row>
    <row r="1412" spans="1:7" x14ac:dyDescent="0.2">
      <c r="A1412" s="173" t="s">
        <v>15102</v>
      </c>
      <c r="B1412" s="174" t="s">
        <v>15103</v>
      </c>
      <c r="C1412" s="175" t="s">
        <v>12441</v>
      </c>
      <c r="D1412" s="176">
        <v>847.55</v>
      </c>
      <c r="E1412" s="176">
        <v>58.68</v>
      </c>
      <c r="F1412" s="176">
        <v>906.23</v>
      </c>
      <c r="G1412" s="169">
        <f t="shared" si="21"/>
        <v>9</v>
      </c>
    </row>
    <row r="1413" spans="1:7" x14ac:dyDescent="0.2">
      <c r="A1413" s="173" t="s">
        <v>15104</v>
      </c>
      <c r="B1413" s="174" t="s">
        <v>15105</v>
      </c>
      <c r="C1413" s="175" t="s">
        <v>12441</v>
      </c>
      <c r="D1413" s="176">
        <v>335.96</v>
      </c>
      <c r="E1413" s="176">
        <v>58.68</v>
      </c>
      <c r="F1413" s="176">
        <v>394.64</v>
      </c>
      <c r="G1413" s="169">
        <f t="shared" si="21"/>
        <v>9</v>
      </c>
    </row>
    <row r="1414" spans="1:7" x14ac:dyDescent="0.2">
      <c r="A1414" s="173" t="s">
        <v>15106</v>
      </c>
      <c r="B1414" s="174" t="s">
        <v>15107</v>
      </c>
      <c r="C1414" s="175" t="s">
        <v>12441</v>
      </c>
      <c r="D1414" s="176">
        <v>1197.94</v>
      </c>
      <c r="E1414" s="176">
        <v>58.68</v>
      </c>
      <c r="F1414" s="176">
        <v>1256.6199999999999</v>
      </c>
      <c r="G1414" s="169">
        <f t="shared" si="21"/>
        <v>9</v>
      </c>
    </row>
    <row r="1415" spans="1:7" x14ac:dyDescent="0.2">
      <c r="A1415" s="173" t="s">
        <v>15108</v>
      </c>
      <c r="B1415" s="174" t="s">
        <v>15109</v>
      </c>
      <c r="C1415" s="175" t="s">
        <v>12441</v>
      </c>
      <c r="D1415" s="176">
        <v>1084.03</v>
      </c>
      <c r="E1415" s="176">
        <v>58.68</v>
      </c>
      <c r="F1415" s="176">
        <v>1142.71</v>
      </c>
      <c r="G1415" s="169">
        <f t="shared" si="21"/>
        <v>9</v>
      </c>
    </row>
    <row r="1416" spans="1:7" ht="25.5" x14ac:dyDescent="0.2">
      <c r="A1416" s="173" t="s">
        <v>15110</v>
      </c>
      <c r="B1416" s="174" t="s">
        <v>15111</v>
      </c>
      <c r="C1416" s="175" t="s">
        <v>12441</v>
      </c>
      <c r="D1416" s="176">
        <v>491.69</v>
      </c>
      <c r="E1416" s="176"/>
      <c r="F1416" s="176">
        <v>491.69</v>
      </c>
      <c r="G1416" s="169">
        <f t="shared" si="21"/>
        <v>9</v>
      </c>
    </row>
    <row r="1417" spans="1:7" x14ac:dyDescent="0.2">
      <c r="A1417" s="173" t="s">
        <v>15112</v>
      </c>
      <c r="B1417" s="174" t="s">
        <v>15113</v>
      </c>
      <c r="C1417" s="175" t="s">
        <v>12441</v>
      </c>
      <c r="D1417" s="176">
        <v>1118.03</v>
      </c>
      <c r="E1417" s="176">
        <v>45.1</v>
      </c>
      <c r="F1417" s="176">
        <v>1163.1300000000001</v>
      </c>
      <c r="G1417" s="169">
        <f t="shared" si="21"/>
        <v>9</v>
      </c>
    </row>
    <row r="1418" spans="1:7" x14ac:dyDescent="0.2">
      <c r="A1418" s="173" t="s">
        <v>15114</v>
      </c>
      <c r="B1418" s="174" t="s">
        <v>15115</v>
      </c>
      <c r="C1418" s="175" t="s">
        <v>12441</v>
      </c>
      <c r="D1418" s="176">
        <v>1616.86</v>
      </c>
      <c r="E1418" s="176">
        <v>58.68</v>
      </c>
      <c r="F1418" s="176">
        <v>1675.54</v>
      </c>
      <c r="G1418" s="169">
        <f t="shared" si="21"/>
        <v>9</v>
      </c>
    </row>
    <row r="1419" spans="1:7" x14ac:dyDescent="0.2">
      <c r="A1419" s="173" t="s">
        <v>15116</v>
      </c>
      <c r="B1419" s="174" t="s">
        <v>15117</v>
      </c>
      <c r="C1419" s="175" t="s">
        <v>12441</v>
      </c>
      <c r="D1419" s="176">
        <v>1394.88</v>
      </c>
      <c r="E1419" s="176">
        <v>58.68</v>
      </c>
      <c r="F1419" s="176">
        <v>1453.56</v>
      </c>
      <c r="G1419" s="169">
        <f t="shared" ref="G1419:G1482" si="22">LEN(A1419)</f>
        <v>9</v>
      </c>
    </row>
    <row r="1420" spans="1:7" x14ac:dyDescent="0.2">
      <c r="A1420" s="173" t="s">
        <v>15118</v>
      </c>
      <c r="B1420" s="174" t="s">
        <v>15119</v>
      </c>
      <c r="C1420" s="175" t="s">
        <v>12441</v>
      </c>
      <c r="D1420" s="176">
        <v>784.71</v>
      </c>
      <c r="E1420" s="176">
        <v>58.68</v>
      </c>
      <c r="F1420" s="176">
        <v>843.39</v>
      </c>
      <c r="G1420" s="169">
        <f t="shared" si="22"/>
        <v>9</v>
      </c>
    </row>
    <row r="1421" spans="1:7" x14ac:dyDescent="0.2">
      <c r="A1421" s="173" t="s">
        <v>15120</v>
      </c>
      <c r="B1421" s="174" t="s">
        <v>15121</v>
      </c>
      <c r="C1421" s="175" t="s">
        <v>12441</v>
      </c>
      <c r="D1421" s="176">
        <v>665.99</v>
      </c>
      <c r="E1421" s="176">
        <v>45.1</v>
      </c>
      <c r="F1421" s="176">
        <v>711.09</v>
      </c>
      <c r="G1421" s="169">
        <f t="shared" si="22"/>
        <v>9</v>
      </c>
    </row>
    <row r="1422" spans="1:7" x14ac:dyDescent="0.2">
      <c r="A1422" s="173" t="s">
        <v>15122</v>
      </c>
      <c r="B1422" s="174" t="s">
        <v>15123</v>
      </c>
      <c r="C1422" s="175" t="s">
        <v>12441</v>
      </c>
      <c r="D1422" s="176">
        <v>970.61</v>
      </c>
      <c r="E1422" s="176">
        <v>45.1</v>
      </c>
      <c r="F1422" s="176">
        <v>1015.71</v>
      </c>
      <c r="G1422" s="169">
        <f t="shared" si="22"/>
        <v>9</v>
      </c>
    </row>
    <row r="1423" spans="1:7" x14ac:dyDescent="0.2">
      <c r="A1423" s="173" t="s">
        <v>15124</v>
      </c>
      <c r="B1423" s="174" t="s">
        <v>15125</v>
      </c>
      <c r="C1423" s="175" t="s">
        <v>12441</v>
      </c>
      <c r="D1423" s="176">
        <v>939.33</v>
      </c>
      <c r="E1423" s="176">
        <v>33.83</v>
      </c>
      <c r="F1423" s="176">
        <v>973.16</v>
      </c>
      <c r="G1423" s="169">
        <f t="shared" si="22"/>
        <v>9</v>
      </c>
    </row>
    <row r="1424" spans="1:7" x14ac:dyDescent="0.2">
      <c r="A1424" s="173" t="s">
        <v>15126</v>
      </c>
      <c r="B1424" s="174" t="s">
        <v>15127</v>
      </c>
      <c r="C1424" s="175" t="s">
        <v>12441</v>
      </c>
      <c r="D1424" s="176">
        <v>921.97</v>
      </c>
      <c r="E1424" s="176">
        <v>33.83</v>
      </c>
      <c r="F1424" s="176">
        <v>955.8</v>
      </c>
      <c r="G1424" s="169">
        <f t="shared" si="22"/>
        <v>9</v>
      </c>
    </row>
    <row r="1425" spans="1:7" x14ac:dyDescent="0.2">
      <c r="A1425" s="173" t="s">
        <v>15128</v>
      </c>
      <c r="B1425" s="174" t="s">
        <v>15129</v>
      </c>
      <c r="C1425" s="175" t="s">
        <v>12441</v>
      </c>
      <c r="D1425" s="176">
        <v>1223.1099999999999</v>
      </c>
      <c r="E1425" s="176">
        <v>33.83</v>
      </c>
      <c r="F1425" s="176">
        <v>1256.94</v>
      </c>
      <c r="G1425" s="169">
        <f t="shared" si="22"/>
        <v>9</v>
      </c>
    </row>
    <row r="1426" spans="1:7" x14ac:dyDescent="0.2">
      <c r="A1426" s="173" t="s">
        <v>15130</v>
      </c>
      <c r="B1426" s="174" t="s">
        <v>15131</v>
      </c>
      <c r="C1426" s="175" t="s">
        <v>12441</v>
      </c>
      <c r="D1426" s="176">
        <v>661.97</v>
      </c>
      <c r="E1426" s="176"/>
      <c r="F1426" s="176">
        <v>661.97</v>
      </c>
      <c r="G1426" s="169">
        <f t="shared" si="22"/>
        <v>9</v>
      </c>
    </row>
    <row r="1427" spans="1:7" ht="25.5" x14ac:dyDescent="0.2">
      <c r="A1427" s="173" t="s">
        <v>15132</v>
      </c>
      <c r="B1427" s="174" t="s">
        <v>15133</v>
      </c>
      <c r="C1427" s="175" t="s">
        <v>12441</v>
      </c>
      <c r="D1427" s="176">
        <v>1491.8</v>
      </c>
      <c r="E1427" s="176"/>
      <c r="F1427" s="176">
        <v>1491.8</v>
      </c>
      <c r="G1427" s="169">
        <f t="shared" si="22"/>
        <v>9</v>
      </c>
    </row>
    <row r="1428" spans="1:7" ht="25.5" x14ac:dyDescent="0.2">
      <c r="A1428" s="173" t="s">
        <v>15134</v>
      </c>
      <c r="B1428" s="174" t="s">
        <v>15135</v>
      </c>
      <c r="C1428" s="175" t="s">
        <v>12441</v>
      </c>
      <c r="D1428" s="176">
        <v>932.83</v>
      </c>
      <c r="E1428" s="176"/>
      <c r="F1428" s="176">
        <v>932.83</v>
      </c>
      <c r="G1428" s="169">
        <f t="shared" si="22"/>
        <v>9</v>
      </c>
    </row>
    <row r="1429" spans="1:7" ht="25.5" x14ac:dyDescent="0.2">
      <c r="A1429" s="173" t="s">
        <v>15136</v>
      </c>
      <c r="B1429" s="174" t="s">
        <v>15137</v>
      </c>
      <c r="C1429" s="175" t="s">
        <v>12441</v>
      </c>
      <c r="D1429" s="176">
        <v>924.53</v>
      </c>
      <c r="E1429" s="176"/>
      <c r="F1429" s="176">
        <v>924.53</v>
      </c>
      <c r="G1429" s="169">
        <f t="shared" si="22"/>
        <v>9</v>
      </c>
    </row>
    <row r="1430" spans="1:7" x14ac:dyDescent="0.2">
      <c r="A1430" s="173" t="s">
        <v>15138</v>
      </c>
      <c r="B1430" s="174" t="s">
        <v>15139</v>
      </c>
      <c r="C1430" s="175" t="s">
        <v>12441</v>
      </c>
      <c r="D1430" s="176">
        <v>968.44</v>
      </c>
      <c r="E1430" s="176">
        <v>58.68</v>
      </c>
      <c r="F1430" s="176">
        <v>1027.1199999999999</v>
      </c>
      <c r="G1430" s="169">
        <f t="shared" si="22"/>
        <v>9</v>
      </c>
    </row>
    <row r="1431" spans="1:7" ht="25.5" x14ac:dyDescent="0.2">
      <c r="A1431" s="173" t="s">
        <v>15140</v>
      </c>
      <c r="B1431" s="174" t="s">
        <v>15141</v>
      </c>
      <c r="C1431" s="175" t="s">
        <v>12441</v>
      </c>
      <c r="D1431" s="176">
        <v>1097.3599999999999</v>
      </c>
      <c r="E1431" s="176">
        <v>58.68</v>
      </c>
      <c r="F1431" s="176">
        <v>1156.04</v>
      </c>
      <c r="G1431" s="169">
        <f t="shared" si="22"/>
        <v>9</v>
      </c>
    </row>
    <row r="1432" spans="1:7" ht="25.5" x14ac:dyDescent="0.2">
      <c r="A1432" s="173" t="s">
        <v>15142</v>
      </c>
      <c r="B1432" s="174" t="s">
        <v>15143</v>
      </c>
      <c r="C1432" s="175" t="s">
        <v>12441</v>
      </c>
      <c r="D1432" s="176">
        <v>1077.1400000000001</v>
      </c>
      <c r="E1432" s="176">
        <v>58.68</v>
      </c>
      <c r="F1432" s="176">
        <v>1135.82</v>
      </c>
      <c r="G1432" s="169">
        <f t="shared" si="22"/>
        <v>9</v>
      </c>
    </row>
    <row r="1433" spans="1:7" ht="25.5" x14ac:dyDescent="0.2">
      <c r="A1433" s="173" t="s">
        <v>15144</v>
      </c>
      <c r="B1433" s="174" t="s">
        <v>15145</v>
      </c>
      <c r="C1433" s="175" t="s">
        <v>12441</v>
      </c>
      <c r="D1433" s="176">
        <v>1045.55</v>
      </c>
      <c r="E1433" s="176">
        <v>58.68</v>
      </c>
      <c r="F1433" s="176">
        <v>1104.23</v>
      </c>
      <c r="G1433" s="169">
        <f t="shared" si="22"/>
        <v>9</v>
      </c>
    </row>
    <row r="1434" spans="1:7" x14ac:dyDescent="0.2">
      <c r="A1434" s="173" t="s">
        <v>15146</v>
      </c>
      <c r="B1434" s="174" t="s">
        <v>15147</v>
      </c>
      <c r="C1434" s="175"/>
      <c r="D1434" s="176"/>
      <c r="E1434" s="176"/>
      <c r="F1434" s="176"/>
      <c r="G1434" s="169">
        <f t="shared" si="22"/>
        <v>5</v>
      </c>
    </row>
    <row r="1435" spans="1:7" x14ac:dyDescent="0.2">
      <c r="A1435" s="173" t="s">
        <v>20353</v>
      </c>
      <c r="B1435" s="174" t="s">
        <v>20354</v>
      </c>
      <c r="C1435" s="175" t="s">
        <v>12441</v>
      </c>
      <c r="D1435" s="176">
        <v>393.78</v>
      </c>
      <c r="E1435" s="176">
        <v>117.36</v>
      </c>
      <c r="F1435" s="176">
        <v>511.14</v>
      </c>
      <c r="G1435" s="169">
        <f t="shared" si="22"/>
        <v>9</v>
      </c>
    </row>
    <row r="1436" spans="1:7" x14ac:dyDescent="0.2">
      <c r="A1436" s="173" t="s">
        <v>15148</v>
      </c>
      <c r="B1436" s="174" t="s">
        <v>15149</v>
      </c>
      <c r="C1436" s="175" t="s">
        <v>12441</v>
      </c>
      <c r="D1436" s="176">
        <v>883.47</v>
      </c>
      <c r="E1436" s="176">
        <v>117.36</v>
      </c>
      <c r="F1436" s="176">
        <v>1000.83</v>
      </c>
      <c r="G1436" s="169">
        <f t="shared" si="22"/>
        <v>9</v>
      </c>
    </row>
    <row r="1437" spans="1:7" x14ac:dyDescent="0.2">
      <c r="A1437" s="173" t="s">
        <v>15150</v>
      </c>
      <c r="B1437" s="174" t="s">
        <v>15151</v>
      </c>
      <c r="C1437" s="175" t="s">
        <v>12441</v>
      </c>
      <c r="D1437" s="176">
        <v>1015.05</v>
      </c>
      <c r="E1437" s="176">
        <v>117.36</v>
      </c>
      <c r="F1437" s="176">
        <v>1132.4100000000001</v>
      </c>
      <c r="G1437" s="169">
        <f t="shared" si="22"/>
        <v>9</v>
      </c>
    </row>
    <row r="1438" spans="1:7" x14ac:dyDescent="0.2">
      <c r="A1438" s="173" t="s">
        <v>15152</v>
      </c>
      <c r="B1438" s="174" t="s">
        <v>15153</v>
      </c>
      <c r="C1438" s="175" t="s">
        <v>12441</v>
      </c>
      <c r="D1438" s="176">
        <v>841.42</v>
      </c>
      <c r="E1438" s="176">
        <v>58.68</v>
      </c>
      <c r="F1438" s="176">
        <v>900.1</v>
      </c>
      <c r="G1438" s="169">
        <f t="shared" si="22"/>
        <v>9</v>
      </c>
    </row>
    <row r="1439" spans="1:7" x14ac:dyDescent="0.2">
      <c r="A1439" s="173" t="s">
        <v>15154</v>
      </c>
      <c r="B1439" s="174" t="s">
        <v>15155</v>
      </c>
      <c r="C1439" s="175" t="s">
        <v>12441</v>
      </c>
      <c r="D1439" s="176">
        <v>390.35</v>
      </c>
      <c r="E1439" s="176">
        <v>117.36</v>
      </c>
      <c r="F1439" s="176">
        <v>507.71</v>
      </c>
      <c r="G1439" s="169">
        <f t="shared" si="22"/>
        <v>9</v>
      </c>
    </row>
    <row r="1440" spans="1:7" x14ac:dyDescent="0.2">
      <c r="A1440" s="173" t="s">
        <v>15156</v>
      </c>
      <c r="B1440" s="174" t="s">
        <v>20592</v>
      </c>
      <c r="C1440" s="175" t="s">
        <v>12441</v>
      </c>
      <c r="D1440" s="176">
        <v>795.87</v>
      </c>
      <c r="E1440" s="176">
        <v>117.36</v>
      </c>
      <c r="F1440" s="176">
        <v>913.23</v>
      </c>
      <c r="G1440" s="169">
        <f t="shared" si="22"/>
        <v>9</v>
      </c>
    </row>
    <row r="1441" spans="1:7" x14ac:dyDescent="0.2">
      <c r="A1441" s="173" t="s">
        <v>15157</v>
      </c>
      <c r="B1441" s="174" t="s">
        <v>20593</v>
      </c>
      <c r="C1441" s="175" t="s">
        <v>12441</v>
      </c>
      <c r="D1441" s="176">
        <v>555.54</v>
      </c>
      <c r="E1441" s="176">
        <v>117.36</v>
      </c>
      <c r="F1441" s="176">
        <v>672.9</v>
      </c>
      <c r="G1441" s="169">
        <f t="shared" si="22"/>
        <v>9</v>
      </c>
    </row>
    <row r="1442" spans="1:7" x14ac:dyDescent="0.2">
      <c r="A1442" s="173" t="s">
        <v>15158</v>
      </c>
      <c r="B1442" s="174" t="s">
        <v>15159</v>
      </c>
      <c r="C1442" s="175" t="s">
        <v>12441</v>
      </c>
      <c r="D1442" s="176">
        <v>894.2</v>
      </c>
      <c r="E1442" s="176">
        <v>117.36</v>
      </c>
      <c r="F1442" s="176">
        <v>1011.56</v>
      </c>
      <c r="G1442" s="169">
        <f t="shared" si="22"/>
        <v>9</v>
      </c>
    </row>
    <row r="1443" spans="1:7" x14ac:dyDescent="0.2">
      <c r="A1443" s="173" t="s">
        <v>15160</v>
      </c>
      <c r="B1443" s="174" t="s">
        <v>15161</v>
      </c>
      <c r="C1443" s="175" t="s">
        <v>12441</v>
      </c>
      <c r="D1443" s="176">
        <v>588.80999999999995</v>
      </c>
      <c r="E1443" s="176">
        <v>117.36</v>
      </c>
      <c r="F1443" s="176">
        <v>706.17</v>
      </c>
      <c r="G1443" s="169">
        <f t="shared" si="22"/>
        <v>9</v>
      </c>
    </row>
    <row r="1444" spans="1:7" x14ac:dyDescent="0.2">
      <c r="A1444" s="173" t="s">
        <v>15162</v>
      </c>
      <c r="B1444" s="174" t="s">
        <v>15163</v>
      </c>
      <c r="C1444" s="175" t="s">
        <v>12441</v>
      </c>
      <c r="D1444" s="176">
        <v>646.91999999999996</v>
      </c>
      <c r="E1444" s="176">
        <v>117.36</v>
      </c>
      <c r="F1444" s="176">
        <v>764.28</v>
      </c>
      <c r="G1444" s="169">
        <f t="shared" si="22"/>
        <v>9</v>
      </c>
    </row>
    <row r="1445" spans="1:7" x14ac:dyDescent="0.2">
      <c r="A1445" s="173" t="s">
        <v>15164</v>
      </c>
      <c r="B1445" s="174" t="s">
        <v>15165</v>
      </c>
      <c r="C1445" s="175" t="s">
        <v>12441</v>
      </c>
      <c r="D1445" s="176">
        <v>1018.74</v>
      </c>
      <c r="E1445" s="176">
        <v>58.68</v>
      </c>
      <c r="F1445" s="176">
        <v>1077.42</v>
      </c>
      <c r="G1445" s="169">
        <f t="shared" si="22"/>
        <v>9</v>
      </c>
    </row>
    <row r="1446" spans="1:7" x14ac:dyDescent="0.2">
      <c r="A1446" s="173" t="s">
        <v>15166</v>
      </c>
      <c r="B1446" s="174" t="s">
        <v>15167</v>
      </c>
      <c r="C1446" s="175" t="s">
        <v>12441</v>
      </c>
      <c r="D1446" s="176">
        <v>942.25</v>
      </c>
      <c r="E1446" s="176">
        <v>58.68</v>
      </c>
      <c r="F1446" s="176">
        <v>1000.93</v>
      </c>
      <c r="G1446" s="169">
        <f t="shared" si="22"/>
        <v>9</v>
      </c>
    </row>
    <row r="1447" spans="1:7" ht="25.5" x14ac:dyDescent="0.2">
      <c r="A1447" s="173" t="s">
        <v>15168</v>
      </c>
      <c r="B1447" s="174" t="s">
        <v>15169</v>
      </c>
      <c r="C1447" s="175" t="s">
        <v>12441</v>
      </c>
      <c r="D1447" s="176">
        <v>902.98</v>
      </c>
      <c r="E1447" s="176">
        <v>58.68</v>
      </c>
      <c r="F1447" s="176">
        <v>961.66</v>
      </c>
      <c r="G1447" s="169">
        <f t="shared" si="22"/>
        <v>9</v>
      </c>
    </row>
    <row r="1448" spans="1:7" ht="25.5" x14ac:dyDescent="0.2">
      <c r="A1448" s="173" t="s">
        <v>15170</v>
      </c>
      <c r="B1448" s="174" t="s">
        <v>15171</v>
      </c>
      <c r="C1448" s="175" t="s">
        <v>12441</v>
      </c>
      <c r="D1448" s="176">
        <v>1241.9100000000001</v>
      </c>
      <c r="E1448" s="176">
        <v>58.68</v>
      </c>
      <c r="F1448" s="176">
        <v>1300.5899999999999</v>
      </c>
      <c r="G1448" s="169">
        <f t="shared" si="22"/>
        <v>9</v>
      </c>
    </row>
    <row r="1449" spans="1:7" ht="25.5" x14ac:dyDescent="0.2">
      <c r="A1449" s="173" t="s">
        <v>15172</v>
      </c>
      <c r="B1449" s="174" t="s">
        <v>15173</v>
      </c>
      <c r="C1449" s="175" t="s">
        <v>12441</v>
      </c>
      <c r="D1449" s="176">
        <v>1168.43</v>
      </c>
      <c r="E1449" s="176">
        <v>117.36</v>
      </c>
      <c r="F1449" s="176">
        <v>1285.79</v>
      </c>
      <c r="G1449" s="169">
        <f t="shared" si="22"/>
        <v>9</v>
      </c>
    </row>
    <row r="1450" spans="1:7" x14ac:dyDescent="0.2">
      <c r="A1450" s="173" t="s">
        <v>15174</v>
      </c>
      <c r="B1450" s="174" t="s">
        <v>15175</v>
      </c>
      <c r="C1450" s="175" t="s">
        <v>12441</v>
      </c>
      <c r="D1450" s="176">
        <v>1285.4000000000001</v>
      </c>
      <c r="E1450" s="176">
        <v>117.36</v>
      </c>
      <c r="F1450" s="176">
        <v>1402.76</v>
      </c>
      <c r="G1450" s="169">
        <f t="shared" si="22"/>
        <v>9</v>
      </c>
    </row>
    <row r="1451" spans="1:7" x14ac:dyDescent="0.2">
      <c r="A1451" s="173" t="s">
        <v>15176</v>
      </c>
      <c r="B1451" s="174" t="s">
        <v>15177</v>
      </c>
      <c r="C1451" s="175"/>
      <c r="D1451" s="176"/>
      <c r="E1451" s="176"/>
      <c r="F1451" s="176"/>
      <c r="G1451" s="169">
        <f t="shared" si="22"/>
        <v>5</v>
      </c>
    </row>
    <row r="1452" spans="1:7" ht="25.5" x14ac:dyDescent="0.2">
      <c r="A1452" s="173" t="s">
        <v>15178</v>
      </c>
      <c r="B1452" s="174" t="s">
        <v>15179</v>
      </c>
      <c r="C1452" s="175" t="s">
        <v>12441</v>
      </c>
      <c r="D1452" s="176">
        <v>189.15</v>
      </c>
      <c r="E1452" s="176"/>
      <c r="F1452" s="176">
        <v>189.15</v>
      </c>
      <c r="G1452" s="169">
        <f t="shared" si="22"/>
        <v>9</v>
      </c>
    </row>
    <row r="1453" spans="1:7" x14ac:dyDescent="0.2">
      <c r="A1453" s="173" t="s">
        <v>15180</v>
      </c>
      <c r="B1453" s="174" t="s">
        <v>15181</v>
      </c>
      <c r="C1453" s="175"/>
      <c r="D1453" s="176"/>
      <c r="E1453" s="176"/>
      <c r="F1453" s="176"/>
      <c r="G1453" s="169">
        <f t="shared" si="22"/>
        <v>2</v>
      </c>
    </row>
    <row r="1454" spans="1:7" x14ac:dyDescent="0.2">
      <c r="A1454" s="173" t="s">
        <v>15182</v>
      </c>
      <c r="B1454" s="174" t="s">
        <v>15183</v>
      </c>
      <c r="C1454" s="175"/>
      <c r="D1454" s="176"/>
      <c r="E1454" s="176"/>
      <c r="F1454" s="176"/>
      <c r="G1454" s="169">
        <f t="shared" si="22"/>
        <v>5</v>
      </c>
    </row>
    <row r="1455" spans="1:7" x14ac:dyDescent="0.2">
      <c r="A1455" s="173" t="s">
        <v>15184</v>
      </c>
      <c r="B1455" s="174" t="s">
        <v>15185</v>
      </c>
      <c r="C1455" s="175" t="s">
        <v>12441</v>
      </c>
      <c r="D1455" s="176">
        <v>99.13</v>
      </c>
      <c r="E1455" s="176">
        <v>18.739999999999998</v>
      </c>
      <c r="F1455" s="176">
        <v>117.87</v>
      </c>
      <c r="G1455" s="169">
        <f t="shared" si="22"/>
        <v>9</v>
      </c>
    </row>
    <row r="1456" spans="1:7" x14ac:dyDescent="0.2">
      <c r="A1456" s="173" t="s">
        <v>15186</v>
      </c>
      <c r="B1456" s="174" t="s">
        <v>15187</v>
      </c>
      <c r="C1456" s="175" t="s">
        <v>12441</v>
      </c>
      <c r="D1456" s="176">
        <v>137.63999999999999</v>
      </c>
      <c r="E1456" s="176">
        <v>18.739999999999998</v>
      </c>
      <c r="F1456" s="176">
        <v>156.38</v>
      </c>
      <c r="G1456" s="169">
        <f t="shared" si="22"/>
        <v>9</v>
      </c>
    </row>
    <row r="1457" spans="1:7" x14ac:dyDescent="0.2">
      <c r="A1457" s="173" t="s">
        <v>15188</v>
      </c>
      <c r="B1457" s="174" t="s">
        <v>15189</v>
      </c>
      <c r="C1457" s="175" t="s">
        <v>12441</v>
      </c>
      <c r="D1457" s="176">
        <v>135.31</v>
      </c>
      <c r="E1457" s="176">
        <v>18.739999999999998</v>
      </c>
      <c r="F1457" s="176">
        <v>154.05000000000001</v>
      </c>
      <c r="G1457" s="169">
        <f t="shared" si="22"/>
        <v>9</v>
      </c>
    </row>
    <row r="1458" spans="1:7" x14ac:dyDescent="0.2">
      <c r="A1458" s="173" t="s">
        <v>15190</v>
      </c>
      <c r="B1458" s="174" t="s">
        <v>15191</v>
      </c>
      <c r="C1458" s="175" t="s">
        <v>12441</v>
      </c>
      <c r="D1458" s="176">
        <v>148.05000000000001</v>
      </c>
      <c r="E1458" s="176">
        <v>24.52</v>
      </c>
      <c r="F1458" s="176">
        <v>172.57</v>
      </c>
      <c r="G1458" s="169">
        <f t="shared" si="22"/>
        <v>9</v>
      </c>
    </row>
    <row r="1459" spans="1:7" x14ac:dyDescent="0.2">
      <c r="A1459" s="173" t="s">
        <v>15192</v>
      </c>
      <c r="B1459" s="174" t="s">
        <v>15193</v>
      </c>
      <c r="C1459" s="175" t="s">
        <v>12441</v>
      </c>
      <c r="D1459" s="176">
        <v>388.54</v>
      </c>
      <c r="E1459" s="176">
        <v>24.52</v>
      </c>
      <c r="F1459" s="176">
        <v>413.06</v>
      </c>
      <c r="G1459" s="169">
        <f t="shared" si="22"/>
        <v>9</v>
      </c>
    </row>
    <row r="1460" spans="1:7" x14ac:dyDescent="0.2">
      <c r="A1460" s="173" t="s">
        <v>20252</v>
      </c>
      <c r="B1460" s="174" t="s">
        <v>20253</v>
      </c>
      <c r="C1460" s="175" t="s">
        <v>12441</v>
      </c>
      <c r="D1460" s="176">
        <v>341.6</v>
      </c>
      <c r="E1460" s="176">
        <v>28.12</v>
      </c>
      <c r="F1460" s="176">
        <v>369.72</v>
      </c>
      <c r="G1460" s="169">
        <f t="shared" si="22"/>
        <v>9</v>
      </c>
    </row>
    <row r="1461" spans="1:7" x14ac:dyDescent="0.2">
      <c r="A1461" s="173" t="s">
        <v>15194</v>
      </c>
      <c r="B1461" s="174" t="s">
        <v>15195</v>
      </c>
      <c r="C1461" s="175" t="s">
        <v>12441</v>
      </c>
      <c r="D1461" s="176">
        <v>451.82</v>
      </c>
      <c r="E1461" s="176">
        <v>29.59</v>
      </c>
      <c r="F1461" s="176">
        <v>481.41</v>
      </c>
      <c r="G1461" s="169">
        <f t="shared" si="22"/>
        <v>9</v>
      </c>
    </row>
    <row r="1462" spans="1:7" x14ac:dyDescent="0.2">
      <c r="A1462" s="173" t="s">
        <v>15196</v>
      </c>
      <c r="B1462" s="174" t="s">
        <v>15197</v>
      </c>
      <c r="C1462" s="175" t="s">
        <v>12441</v>
      </c>
      <c r="D1462" s="176">
        <v>401.68</v>
      </c>
      <c r="E1462" s="176">
        <v>24.52</v>
      </c>
      <c r="F1462" s="176">
        <v>426.2</v>
      </c>
      <c r="G1462" s="169">
        <f t="shared" si="22"/>
        <v>9</v>
      </c>
    </row>
    <row r="1463" spans="1:7" x14ac:dyDescent="0.2">
      <c r="A1463" s="173" t="s">
        <v>15198</v>
      </c>
      <c r="B1463" s="174" t="s">
        <v>15199</v>
      </c>
      <c r="C1463" s="175" t="s">
        <v>12441</v>
      </c>
      <c r="D1463" s="176">
        <v>246.19</v>
      </c>
      <c r="E1463" s="176">
        <v>24.52</v>
      </c>
      <c r="F1463" s="176">
        <v>270.70999999999998</v>
      </c>
      <c r="G1463" s="169">
        <f t="shared" si="22"/>
        <v>9</v>
      </c>
    </row>
    <row r="1464" spans="1:7" x14ac:dyDescent="0.2">
      <c r="A1464" s="173" t="s">
        <v>15200</v>
      </c>
      <c r="B1464" s="174" t="s">
        <v>15201</v>
      </c>
      <c r="C1464" s="175" t="s">
        <v>12441</v>
      </c>
      <c r="D1464" s="176">
        <v>284.92</v>
      </c>
      <c r="E1464" s="176">
        <v>28.12</v>
      </c>
      <c r="F1464" s="176">
        <v>313.04000000000002</v>
      </c>
      <c r="G1464" s="169">
        <f t="shared" si="22"/>
        <v>9</v>
      </c>
    </row>
    <row r="1465" spans="1:7" x14ac:dyDescent="0.2">
      <c r="A1465" s="173" t="s">
        <v>15202</v>
      </c>
      <c r="B1465" s="174" t="s">
        <v>15203</v>
      </c>
      <c r="C1465" s="175" t="s">
        <v>12441</v>
      </c>
      <c r="D1465" s="176">
        <v>350.54</v>
      </c>
      <c r="E1465" s="176">
        <v>29.58</v>
      </c>
      <c r="F1465" s="176">
        <v>380.12</v>
      </c>
      <c r="G1465" s="169">
        <f t="shared" si="22"/>
        <v>9</v>
      </c>
    </row>
    <row r="1466" spans="1:7" x14ac:dyDescent="0.2">
      <c r="A1466" s="173" t="s">
        <v>15204</v>
      </c>
      <c r="B1466" s="174" t="s">
        <v>15205</v>
      </c>
      <c r="C1466" s="175" t="s">
        <v>12441</v>
      </c>
      <c r="D1466" s="176">
        <v>154.08000000000001</v>
      </c>
      <c r="E1466" s="176">
        <v>18.739999999999998</v>
      </c>
      <c r="F1466" s="176">
        <v>172.82</v>
      </c>
      <c r="G1466" s="169">
        <f t="shared" si="22"/>
        <v>9</v>
      </c>
    </row>
    <row r="1467" spans="1:7" x14ac:dyDescent="0.2">
      <c r="A1467" s="173" t="s">
        <v>15206</v>
      </c>
      <c r="B1467" s="174" t="s">
        <v>15207</v>
      </c>
      <c r="C1467" s="175" t="s">
        <v>12441</v>
      </c>
      <c r="D1467" s="176">
        <v>3834.76</v>
      </c>
      <c r="E1467" s="176"/>
      <c r="F1467" s="176">
        <v>3834.76</v>
      </c>
      <c r="G1467" s="169">
        <f t="shared" si="22"/>
        <v>9</v>
      </c>
    </row>
    <row r="1468" spans="1:7" ht="25.5" x14ac:dyDescent="0.2">
      <c r="A1468" s="173" t="s">
        <v>15208</v>
      </c>
      <c r="B1468" s="174" t="s">
        <v>15209</v>
      </c>
      <c r="C1468" s="175" t="s">
        <v>12441</v>
      </c>
      <c r="D1468" s="176">
        <v>5794.48</v>
      </c>
      <c r="E1468" s="176">
        <v>73.81</v>
      </c>
      <c r="F1468" s="176">
        <v>5868.29</v>
      </c>
      <c r="G1468" s="169">
        <f t="shared" si="22"/>
        <v>9</v>
      </c>
    </row>
    <row r="1469" spans="1:7" x14ac:dyDescent="0.2">
      <c r="A1469" s="173" t="s">
        <v>15210</v>
      </c>
      <c r="B1469" s="174" t="s">
        <v>20486</v>
      </c>
      <c r="C1469" s="175" t="s">
        <v>12441</v>
      </c>
      <c r="D1469" s="176">
        <v>192.72</v>
      </c>
      <c r="E1469" s="176">
        <v>24.52</v>
      </c>
      <c r="F1469" s="176">
        <v>217.24</v>
      </c>
      <c r="G1469" s="169">
        <f t="shared" si="22"/>
        <v>9</v>
      </c>
    </row>
    <row r="1470" spans="1:7" x14ac:dyDescent="0.2">
      <c r="A1470" s="173" t="s">
        <v>15211</v>
      </c>
      <c r="B1470" s="174" t="s">
        <v>15212</v>
      </c>
      <c r="C1470" s="175"/>
      <c r="D1470" s="176"/>
      <c r="E1470" s="176"/>
      <c r="F1470" s="176"/>
      <c r="G1470" s="169">
        <f t="shared" si="22"/>
        <v>5</v>
      </c>
    </row>
    <row r="1471" spans="1:7" x14ac:dyDescent="0.2">
      <c r="A1471" s="173" t="s">
        <v>15213</v>
      </c>
      <c r="B1471" s="174" t="s">
        <v>15214</v>
      </c>
      <c r="C1471" s="175" t="s">
        <v>12441</v>
      </c>
      <c r="D1471" s="176">
        <v>204.48</v>
      </c>
      <c r="E1471" s="176">
        <v>24.52</v>
      </c>
      <c r="F1471" s="176">
        <v>229</v>
      </c>
      <c r="G1471" s="169">
        <f t="shared" si="22"/>
        <v>9</v>
      </c>
    </row>
    <row r="1472" spans="1:7" x14ac:dyDescent="0.2">
      <c r="A1472" s="173" t="s">
        <v>15215</v>
      </c>
      <c r="B1472" s="174" t="s">
        <v>15216</v>
      </c>
      <c r="C1472" s="175" t="s">
        <v>12441</v>
      </c>
      <c r="D1472" s="176">
        <v>217.59</v>
      </c>
      <c r="E1472" s="176">
        <v>28.12</v>
      </c>
      <c r="F1472" s="176">
        <v>245.71</v>
      </c>
      <c r="G1472" s="169">
        <f t="shared" si="22"/>
        <v>9</v>
      </c>
    </row>
    <row r="1473" spans="1:7" x14ac:dyDescent="0.2">
      <c r="A1473" s="173" t="s">
        <v>15217</v>
      </c>
      <c r="B1473" s="174" t="s">
        <v>15218</v>
      </c>
      <c r="C1473" s="175" t="s">
        <v>12441</v>
      </c>
      <c r="D1473" s="176">
        <v>254.49</v>
      </c>
      <c r="E1473" s="176">
        <v>29.58</v>
      </c>
      <c r="F1473" s="176">
        <v>284.07</v>
      </c>
      <c r="G1473" s="169">
        <f t="shared" si="22"/>
        <v>9</v>
      </c>
    </row>
    <row r="1474" spans="1:7" x14ac:dyDescent="0.2">
      <c r="A1474" s="173" t="s">
        <v>15219</v>
      </c>
      <c r="B1474" s="174" t="s">
        <v>15220</v>
      </c>
      <c r="C1474" s="175" t="s">
        <v>12441</v>
      </c>
      <c r="D1474" s="176">
        <v>252</v>
      </c>
      <c r="E1474" s="176">
        <v>24.5</v>
      </c>
      <c r="F1474" s="176">
        <v>276.5</v>
      </c>
      <c r="G1474" s="169">
        <f t="shared" si="22"/>
        <v>9</v>
      </c>
    </row>
    <row r="1475" spans="1:7" x14ac:dyDescent="0.2">
      <c r="A1475" s="173" t="s">
        <v>15221</v>
      </c>
      <c r="B1475" s="174" t="s">
        <v>15222</v>
      </c>
      <c r="C1475" s="175" t="s">
        <v>12441</v>
      </c>
      <c r="D1475" s="176">
        <v>308.11</v>
      </c>
      <c r="E1475" s="176">
        <v>28.12</v>
      </c>
      <c r="F1475" s="176">
        <v>336.23</v>
      </c>
      <c r="G1475" s="169">
        <f t="shared" si="22"/>
        <v>9</v>
      </c>
    </row>
    <row r="1476" spans="1:7" x14ac:dyDescent="0.2">
      <c r="A1476" s="173" t="s">
        <v>15223</v>
      </c>
      <c r="B1476" s="174" t="s">
        <v>15224</v>
      </c>
      <c r="C1476" s="175" t="s">
        <v>12441</v>
      </c>
      <c r="D1476" s="176">
        <v>400.54</v>
      </c>
      <c r="E1476" s="176">
        <v>29.58</v>
      </c>
      <c r="F1476" s="176">
        <v>430.12</v>
      </c>
      <c r="G1476" s="169">
        <f t="shared" si="22"/>
        <v>9</v>
      </c>
    </row>
    <row r="1477" spans="1:7" x14ac:dyDescent="0.2">
      <c r="A1477" s="173" t="s">
        <v>15225</v>
      </c>
      <c r="B1477" s="174" t="s">
        <v>15226</v>
      </c>
      <c r="C1477" s="175" t="s">
        <v>12441</v>
      </c>
      <c r="D1477" s="176">
        <v>604.11</v>
      </c>
      <c r="E1477" s="176">
        <v>28.12</v>
      </c>
      <c r="F1477" s="176">
        <v>632.23</v>
      </c>
      <c r="G1477" s="169">
        <f t="shared" si="22"/>
        <v>9</v>
      </c>
    </row>
    <row r="1478" spans="1:7" x14ac:dyDescent="0.2">
      <c r="A1478" s="173" t="s">
        <v>15227</v>
      </c>
      <c r="B1478" s="174" t="s">
        <v>15228</v>
      </c>
      <c r="C1478" s="175" t="s">
        <v>12441</v>
      </c>
      <c r="D1478" s="176">
        <v>433.2</v>
      </c>
      <c r="E1478" s="176">
        <v>29.58</v>
      </c>
      <c r="F1478" s="176">
        <v>462.78</v>
      </c>
      <c r="G1478" s="169">
        <f t="shared" si="22"/>
        <v>9</v>
      </c>
    </row>
    <row r="1479" spans="1:7" x14ac:dyDescent="0.2">
      <c r="A1479" s="173" t="s">
        <v>15229</v>
      </c>
      <c r="B1479" s="174" t="s">
        <v>15230</v>
      </c>
      <c r="C1479" s="175"/>
      <c r="D1479" s="176"/>
      <c r="E1479" s="176"/>
      <c r="F1479" s="176"/>
      <c r="G1479" s="169">
        <f t="shared" si="22"/>
        <v>5</v>
      </c>
    </row>
    <row r="1480" spans="1:7" x14ac:dyDescent="0.2">
      <c r="A1480" s="173" t="s">
        <v>15231</v>
      </c>
      <c r="B1480" s="174" t="s">
        <v>15232</v>
      </c>
      <c r="C1480" s="175" t="s">
        <v>12441</v>
      </c>
      <c r="D1480" s="176">
        <v>395.31</v>
      </c>
      <c r="E1480" s="176">
        <v>28.12</v>
      </c>
      <c r="F1480" s="176">
        <v>423.43</v>
      </c>
      <c r="G1480" s="169">
        <f t="shared" si="22"/>
        <v>9</v>
      </c>
    </row>
    <row r="1481" spans="1:7" x14ac:dyDescent="0.2">
      <c r="A1481" s="173" t="s">
        <v>15233</v>
      </c>
      <c r="B1481" s="174" t="s">
        <v>15234</v>
      </c>
      <c r="C1481" s="175" t="s">
        <v>12441</v>
      </c>
      <c r="D1481" s="176">
        <v>962.03</v>
      </c>
      <c r="E1481" s="176">
        <v>37.5</v>
      </c>
      <c r="F1481" s="176">
        <v>999.53</v>
      </c>
      <c r="G1481" s="169">
        <f t="shared" si="22"/>
        <v>9</v>
      </c>
    </row>
    <row r="1482" spans="1:7" x14ac:dyDescent="0.2">
      <c r="A1482" s="173" t="s">
        <v>15235</v>
      </c>
      <c r="B1482" s="174" t="s">
        <v>15236</v>
      </c>
      <c r="C1482" s="175"/>
      <c r="D1482" s="176"/>
      <c r="E1482" s="176"/>
      <c r="F1482" s="176"/>
      <c r="G1482" s="169">
        <f t="shared" si="22"/>
        <v>5</v>
      </c>
    </row>
    <row r="1483" spans="1:7" x14ac:dyDescent="0.2">
      <c r="A1483" s="173" t="s">
        <v>15237</v>
      </c>
      <c r="B1483" s="174" t="s">
        <v>15238</v>
      </c>
      <c r="C1483" s="175" t="s">
        <v>12441</v>
      </c>
      <c r="D1483" s="176">
        <v>521.13</v>
      </c>
      <c r="E1483" s="176"/>
      <c r="F1483" s="176">
        <v>521.13</v>
      </c>
      <c r="G1483" s="169">
        <f t="shared" ref="G1483:G1546" si="23">LEN(A1483)</f>
        <v>9</v>
      </c>
    </row>
    <row r="1484" spans="1:7" x14ac:dyDescent="0.2">
      <c r="A1484" s="173" t="s">
        <v>15239</v>
      </c>
      <c r="B1484" s="174" t="s">
        <v>15240</v>
      </c>
      <c r="C1484" s="175" t="s">
        <v>12441</v>
      </c>
      <c r="D1484" s="176">
        <v>696.41</v>
      </c>
      <c r="E1484" s="176">
        <v>19.559999999999999</v>
      </c>
      <c r="F1484" s="176">
        <v>715.97</v>
      </c>
      <c r="G1484" s="169">
        <f t="shared" si="23"/>
        <v>9</v>
      </c>
    </row>
    <row r="1485" spans="1:7" x14ac:dyDescent="0.2">
      <c r="A1485" s="173" t="s">
        <v>15241</v>
      </c>
      <c r="B1485" s="174" t="s">
        <v>15242</v>
      </c>
      <c r="C1485" s="175"/>
      <c r="D1485" s="176"/>
      <c r="E1485" s="176"/>
      <c r="F1485" s="176"/>
      <c r="G1485" s="169">
        <f t="shared" si="23"/>
        <v>5</v>
      </c>
    </row>
    <row r="1486" spans="1:7" x14ac:dyDescent="0.2">
      <c r="A1486" s="173" t="s">
        <v>15243</v>
      </c>
      <c r="B1486" s="174" t="s">
        <v>15244</v>
      </c>
      <c r="C1486" s="175" t="s">
        <v>12497</v>
      </c>
      <c r="D1486" s="176">
        <v>1.71</v>
      </c>
      <c r="E1486" s="176">
        <v>3.86</v>
      </c>
      <c r="F1486" s="176">
        <v>5.57</v>
      </c>
      <c r="G1486" s="169">
        <f t="shared" si="23"/>
        <v>9</v>
      </c>
    </row>
    <row r="1487" spans="1:7" ht="25.5" x14ac:dyDescent="0.2">
      <c r="A1487" s="173" t="s">
        <v>15245</v>
      </c>
      <c r="B1487" s="174" t="s">
        <v>15246</v>
      </c>
      <c r="C1487" s="175" t="s">
        <v>12441</v>
      </c>
      <c r="D1487" s="176">
        <v>8.56</v>
      </c>
      <c r="E1487" s="176">
        <v>51.46</v>
      </c>
      <c r="F1487" s="176">
        <v>60.02</v>
      </c>
      <c r="G1487" s="169">
        <f t="shared" si="23"/>
        <v>9</v>
      </c>
    </row>
    <row r="1488" spans="1:7" x14ac:dyDescent="0.2">
      <c r="A1488" s="173" t="s">
        <v>15247</v>
      </c>
      <c r="B1488" s="174" t="s">
        <v>15248</v>
      </c>
      <c r="C1488" s="175"/>
      <c r="D1488" s="176"/>
      <c r="E1488" s="176"/>
      <c r="F1488" s="176"/>
      <c r="G1488" s="169">
        <f t="shared" si="23"/>
        <v>2</v>
      </c>
    </row>
    <row r="1489" spans="1:7" x14ac:dyDescent="0.2">
      <c r="A1489" s="173" t="s">
        <v>15249</v>
      </c>
      <c r="B1489" s="174" t="s">
        <v>15250</v>
      </c>
      <c r="C1489" s="175"/>
      <c r="D1489" s="176"/>
      <c r="E1489" s="176"/>
      <c r="F1489" s="176"/>
      <c r="G1489" s="169">
        <f t="shared" si="23"/>
        <v>5</v>
      </c>
    </row>
    <row r="1490" spans="1:7" x14ac:dyDescent="0.2">
      <c r="A1490" s="173" t="s">
        <v>15251</v>
      </c>
      <c r="B1490" s="174" t="s">
        <v>20355</v>
      </c>
      <c r="C1490" s="175" t="s">
        <v>12441</v>
      </c>
      <c r="D1490" s="176">
        <v>504.93</v>
      </c>
      <c r="E1490" s="176">
        <v>90.34</v>
      </c>
      <c r="F1490" s="176">
        <v>595.27</v>
      </c>
      <c r="G1490" s="169">
        <f t="shared" si="23"/>
        <v>9</v>
      </c>
    </row>
    <row r="1491" spans="1:7" x14ac:dyDescent="0.2">
      <c r="A1491" s="173" t="s">
        <v>15252</v>
      </c>
      <c r="B1491" s="174" t="s">
        <v>15253</v>
      </c>
      <c r="C1491" s="175" t="s">
        <v>12441</v>
      </c>
      <c r="D1491" s="176">
        <v>477.15</v>
      </c>
      <c r="E1491" s="176">
        <v>90.34</v>
      </c>
      <c r="F1491" s="176">
        <v>567.49</v>
      </c>
      <c r="G1491" s="169">
        <f t="shared" si="23"/>
        <v>9</v>
      </c>
    </row>
    <row r="1492" spans="1:7" x14ac:dyDescent="0.2">
      <c r="A1492" s="173" t="s">
        <v>15254</v>
      </c>
      <c r="B1492" s="174" t="s">
        <v>15255</v>
      </c>
      <c r="C1492" s="175" t="s">
        <v>12441</v>
      </c>
      <c r="D1492" s="176">
        <v>701.43</v>
      </c>
      <c r="E1492" s="176">
        <v>90.34</v>
      </c>
      <c r="F1492" s="176">
        <v>791.77</v>
      </c>
      <c r="G1492" s="169">
        <f t="shared" si="23"/>
        <v>9</v>
      </c>
    </row>
    <row r="1493" spans="1:7" x14ac:dyDescent="0.2">
      <c r="A1493" s="173" t="s">
        <v>15256</v>
      </c>
      <c r="B1493" s="174" t="s">
        <v>15257</v>
      </c>
      <c r="C1493" s="175" t="s">
        <v>12441</v>
      </c>
      <c r="D1493" s="176">
        <v>62.91</v>
      </c>
      <c r="E1493" s="176">
        <v>90.34</v>
      </c>
      <c r="F1493" s="176">
        <v>153.25</v>
      </c>
      <c r="G1493" s="169">
        <f t="shared" si="23"/>
        <v>9</v>
      </c>
    </row>
    <row r="1494" spans="1:7" x14ac:dyDescent="0.2">
      <c r="A1494" s="173" t="s">
        <v>15258</v>
      </c>
      <c r="B1494" s="174" t="s">
        <v>15259</v>
      </c>
      <c r="C1494" s="175"/>
      <c r="D1494" s="176"/>
      <c r="E1494" s="176"/>
      <c r="F1494" s="176"/>
      <c r="G1494" s="169">
        <f t="shared" si="23"/>
        <v>5</v>
      </c>
    </row>
    <row r="1495" spans="1:7" x14ac:dyDescent="0.2">
      <c r="A1495" s="173" t="s">
        <v>15260</v>
      </c>
      <c r="B1495" s="174" t="s">
        <v>15261</v>
      </c>
      <c r="C1495" s="175" t="s">
        <v>12441</v>
      </c>
      <c r="D1495" s="176">
        <v>185.67</v>
      </c>
      <c r="E1495" s="176">
        <v>51.46</v>
      </c>
      <c r="F1495" s="176">
        <v>237.13</v>
      </c>
      <c r="G1495" s="169">
        <f t="shared" si="23"/>
        <v>9</v>
      </c>
    </row>
    <row r="1496" spans="1:7" x14ac:dyDescent="0.2">
      <c r="A1496" s="173" t="s">
        <v>15262</v>
      </c>
      <c r="B1496" s="174" t="s">
        <v>15263</v>
      </c>
      <c r="C1496" s="175"/>
      <c r="D1496" s="176"/>
      <c r="E1496" s="176"/>
      <c r="F1496" s="176"/>
      <c r="G1496" s="169">
        <f t="shared" si="23"/>
        <v>5</v>
      </c>
    </row>
    <row r="1497" spans="1:7" x14ac:dyDescent="0.2">
      <c r="A1497" s="173" t="s">
        <v>15264</v>
      </c>
      <c r="B1497" s="174" t="s">
        <v>15265</v>
      </c>
      <c r="C1497" s="175" t="s">
        <v>12441</v>
      </c>
      <c r="D1497" s="176">
        <v>2641.17</v>
      </c>
      <c r="E1497" s="176">
        <v>89.25</v>
      </c>
      <c r="F1497" s="176">
        <v>2730.42</v>
      </c>
      <c r="G1497" s="169">
        <f t="shared" si="23"/>
        <v>9</v>
      </c>
    </row>
    <row r="1498" spans="1:7" ht="25.5" x14ac:dyDescent="0.2">
      <c r="A1498" s="173" t="s">
        <v>15266</v>
      </c>
      <c r="B1498" s="174" t="s">
        <v>15267</v>
      </c>
      <c r="C1498" s="175" t="s">
        <v>12497</v>
      </c>
      <c r="D1498" s="176">
        <v>574.75</v>
      </c>
      <c r="E1498" s="176">
        <v>72.180000000000007</v>
      </c>
      <c r="F1498" s="176">
        <v>646.92999999999995</v>
      </c>
      <c r="G1498" s="169">
        <f t="shared" si="23"/>
        <v>9</v>
      </c>
    </row>
    <row r="1499" spans="1:7" ht="25.5" x14ac:dyDescent="0.2">
      <c r="A1499" s="173" t="s">
        <v>15268</v>
      </c>
      <c r="B1499" s="174" t="s">
        <v>15269</v>
      </c>
      <c r="C1499" s="175" t="s">
        <v>12497</v>
      </c>
      <c r="D1499" s="176">
        <v>131.09</v>
      </c>
      <c r="E1499" s="176">
        <v>23.47</v>
      </c>
      <c r="F1499" s="176">
        <v>154.56</v>
      </c>
      <c r="G1499" s="169">
        <f t="shared" si="23"/>
        <v>9</v>
      </c>
    </row>
    <row r="1500" spans="1:7" ht="25.5" x14ac:dyDescent="0.2">
      <c r="A1500" s="173" t="s">
        <v>15270</v>
      </c>
      <c r="B1500" s="174" t="s">
        <v>15271</v>
      </c>
      <c r="C1500" s="175" t="s">
        <v>12497</v>
      </c>
      <c r="D1500" s="176">
        <v>71.59</v>
      </c>
      <c r="E1500" s="176">
        <v>10.74</v>
      </c>
      <c r="F1500" s="176">
        <v>82.33</v>
      </c>
      <c r="G1500" s="169">
        <f t="shared" si="23"/>
        <v>9</v>
      </c>
    </row>
    <row r="1501" spans="1:7" x14ac:dyDescent="0.2">
      <c r="A1501" s="173" t="s">
        <v>15272</v>
      </c>
      <c r="B1501" s="174" t="s">
        <v>15273</v>
      </c>
      <c r="C1501" s="175" t="s">
        <v>12497</v>
      </c>
      <c r="D1501" s="176">
        <v>58.44</v>
      </c>
      <c r="E1501" s="176">
        <v>5.87</v>
      </c>
      <c r="F1501" s="176">
        <v>64.31</v>
      </c>
      <c r="G1501" s="169">
        <f t="shared" si="23"/>
        <v>9</v>
      </c>
    </row>
    <row r="1502" spans="1:7" ht="25.5" x14ac:dyDescent="0.2">
      <c r="A1502" s="173" t="s">
        <v>15274</v>
      </c>
      <c r="B1502" s="174" t="s">
        <v>15275</v>
      </c>
      <c r="C1502" s="175" t="s">
        <v>12497</v>
      </c>
      <c r="D1502" s="176">
        <v>186.09</v>
      </c>
      <c r="E1502" s="176">
        <v>63.97</v>
      </c>
      <c r="F1502" s="176">
        <v>250.06</v>
      </c>
      <c r="G1502" s="169">
        <f t="shared" si="23"/>
        <v>9</v>
      </c>
    </row>
    <row r="1503" spans="1:7" ht="25.5" x14ac:dyDescent="0.2">
      <c r="A1503" s="173" t="s">
        <v>15276</v>
      </c>
      <c r="B1503" s="174" t="s">
        <v>15277</v>
      </c>
      <c r="C1503" s="175" t="s">
        <v>12497</v>
      </c>
      <c r="D1503" s="176">
        <v>121.96</v>
      </c>
      <c r="E1503" s="176">
        <v>32.68</v>
      </c>
      <c r="F1503" s="176">
        <v>154.63999999999999</v>
      </c>
      <c r="G1503" s="169">
        <f t="shared" si="23"/>
        <v>9</v>
      </c>
    </row>
    <row r="1504" spans="1:7" x14ac:dyDescent="0.2">
      <c r="A1504" s="173" t="s">
        <v>15278</v>
      </c>
      <c r="B1504" s="174" t="s">
        <v>15279</v>
      </c>
      <c r="C1504" s="175"/>
      <c r="D1504" s="176"/>
      <c r="E1504" s="176"/>
      <c r="F1504" s="176"/>
      <c r="G1504" s="169">
        <f t="shared" si="23"/>
        <v>2</v>
      </c>
    </row>
    <row r="1505" spans="1:7" x14ac:dyDescent="0.2">
      <c r="A1505" s="173" t="s">
        <v>15280</v>
      </c>
      <c r="B1505" s="174" t="s">
        <v>15281</v>
      </c>
      <c r="C1505" s="175"/>
      <c r="D1505" s="176"/>
      <c r="E1505" s="176"/>
      <c r="F1505" s="176"/>
      <c r="G1505" s="169">
        <f t="shared" si="23"/>
        <v>5</v>
      </c>
    </row>
    <row r="1506" spans="1:7" ht="25.5" x14ac:dyDescent="0.2">
      <c r="A1506" s="173" t="s">
        <v>15282</v>
      </c>
      <c r="B1506" s="174" t="s">
        <v>15283</v>
      </c>
      <c r="C1506" s="175" t="s">
        <v>12690</v>
      </c>
      <c r="D1506" s="176">
        <v>412.87</v>
      </c>
      <c r="E1506" s="176">
        <v>58.68</v>
      </c>
      <c r="F1506" s="176">
        <v>471.55</v>
      </c>
      <c r="G1506" s="169">
        <f t="shared" si="23"/>
        <v>9</v>
      </c>
    </row>
    <row r="1507" spans="1:7" ht="25.5" x14ac:dyDescent="0.2">
      <c r="A1507" s="173" t="s">
        <v>15284</v>
      </c>
      <c r="B1507" s="174" t="s">
        <v>15285</v>
      </c>
      <c r="C1507" s="175" t="s">
        <v>12690</v>
      </c>
      <c r="D1507" s="176">
        <v>743.56</v>
      </c>
      <c r="E1507" s="176">
        <v>78.239999999999995</v>
      </c>
      <c r="F1507" s="176">
        <v>821.8</v>
      </c>
      <c r="G1507" s="169">
        <f t="shared" si="23"/>
        <v>9</v>
      </c>
    </row>
    <row r="1508" spans="1:7" ht="25.5" x14ac:dyDescent="0.2">
      <c r="A1508" s="173" t="s">
        <v>15286</v>
      </c>
      <c r="B1508" s="174" t="s">
        <v>15287</v>
      </c>
      <c r="C1508" s="175" t="s">
        <v>12690</v>
      </c>
      <c r="D1508" s="176">
        <v>321.49</v>
      </c>
      <c r="E1508" s="176">
        <v>58.68</v>
      </c>
      <c r="F1508" s="176">
        <v>380.17</v>
      </c>
      <c r="G1508" s="169">
        <f t="shared" si="23"/>
        <v>9</v>
      </c>
    </row>
    <row r="1509" spans="1:7" ht="25.5" x14ac:dyDescent="0.2">
      <c r="A1509" s="173" t="s">
        <v>15288</v>
      </c>
      <c r="B1509" s="174" t="s">
        <v>15289</v>
      </c>
      <c r="C1509" s="175" t="s">
        <v>12690</v>
      </c>
      <c r="D1509" s="176">
        <v>609.01</v>
      </c>
      <c r="E1509" s="176">
        <v>78.239999999999995</v>
      </c>
      <c r="F1509" s="176">
        <v>687.25</v>
      </c>
      <c r="G1509" s="169">
        <f t="shared" si="23"/>
        <v>9</v>
      </c>
    </row>
    <row r="1510" spans="1:7" x14ac:dyDescent="0.2">
      <c r="A1510" s="173" t="s">
        <v>15290</v>
      </c>
      <c r="B1510" s="174" t="s">
        <v>15291</v>
      </c>
      <c r="C1510" s="175" t="s">
        <v>12690</v>
      </c>
      <c r="D1510" s="176">
        <v>241.99</v>
      </c>
      <c r="E1510" s="176">
        <v>58.68</v>
      </c>
      <c r="F1510" s="176">
        <v>300.67</v>
      </c>
      <c r="G1510" s="169">
        <f t="shared" si="23"/>
        <v>9</v>
      </c>
    </row>
    <row r="1511" spans="1:7" x14ac:dyDescent="0.2">
      <c r="A1511" s="173" t="s">
        <v>15292</v>
      </c>
      <c r="B1511" s="174" t="s">
        <v>15293</v>
      </c>
      <c r="C1511" s="175" t="s">
        <v>12690</v>
      </c>
      <c r="D1511" s="176">
        <v>261.56</v>
      </c>
      <c r="E1511" s="176"/>
      <c r="F1511" s="176">
        <v>261.56</v>
      </c>
      <c r="G1511" s="169">
        <f t="shared" si="23"/>
        <v>9</v>
      </c>
    </row>
    <row r="1512" spans="1:7" x14ac:dyDescent="0.2">
      <c r="A1512" s="173" t="s">
        <v>15294</v>
      </c>
      <c r="B1512" s="174" t="s">
        <v>15295</v>
      </c>
      <c r="C1512" s="175" t="s">
        <v>12690</v>
      </c>
      <c r="D1512" s="176">
        <v>380.37</v>
      </c>
      <c r="E1512" s="176"/>
      <c r="F1512" s="176">
        <v>380.37</v>
      </c>
      <c r="G1512" s="169">
        <f t="shared" si="23"/>
        <v>9</v>
      </c>
    </row>
    <row r="1513" spans="1:7" ht="25.5" x14ac:dyDescent="0.2">
      <c r="A1513" s="173" t="s">
        <v>15296</v>
      </c>
      <c r="B1513" s="174" t="s">
        <v>15297</v>
      </c>
      <c r="C1513" s="175" t="s">
        <v>12389</v>
      </c>
      <c r="D1513" s="176">
        <v>294.36</v>
      </c>
      <c r="E1513" s="176">
        <v>65.06</v>
      </c>
      <c r="F1513" s="176">
        <v>359.42</v>
      </c>
      <c r="G1513" s="169">
        <f t="shared" si="23"/>
        <v>9</v>
      </c>
    </row>
    <row r="1514" spans="1:7" ht="25.5" x14ac:dyDescent="0.2">
      <c r="A1514" s="173" t="s">
        <v>15298</v>
      </c>
      <c r="B1514" s="174" t="s">
        <v>15299</v>
      </c>
      <c r="C1514" s="175" t="s">
        <v>12690</v>
      </c>
      <c r="D1514" s="176">
        <v>503.29</v>
      </c>
      <c r="E1514" s="176">
        <v>65.06</v>
      </c>
      <c r="F1514" s="176">
        <v>568.35</v>
      </c>
      <c r="G1514" s="169">
        <f t="shared" si="23"/>
        <v>9</v>
      </c>
    </row>
    <row r="1515" spans="1:7" x14ac:dyDescent="0.2">
      <c r="A1515" s="173" t="s">
        <v>15300</v>
      </c>
      <c r="B1515" s="174" t="s">
        <v>15301</v>
      </c>
      <c r="C1515" s="175" t="s">
        <v>12389</v>
      </c>
      <c r="D1515" s="176">
        <v>284.81</v>
      </c>
      <c r="E1515" s="176">
        <v>18.350000000000001</v>
      </c>
      <c r="F1515" s="176">
        <v>303.16000000000003</v>
      </c>
      <c r="G1515" s="169">
        <f t="shared" si="23"/>
        <v>9</v>
      </c>
    </row>
    <row r="1516" spans="1:7" x14ac:dyDescent="0.2">
      <c r="A1516" s="173" t="s">
        <v>15302</v>
      </c>
      <c r="B1516" s="174" t="s">
        <v>15303</v>
      </c>
      <c r="C1516" s="175" t="s">
        <v>12389</v>
      </c>
      <c r="D1516" s="176">
        <v>304.77</v>
      </c>
      <c r="E1516" s="176">
        <v>18.350000000000001</v>
      </c>
      <c r="F1516" s="176">
        <v>323.12</v>
      </c>
      <c r="G1516" s="169">
        <f t="shared" si="23"/>
        <v>9</v>
      </c>
    </row>
    <row r="1517" spans="1:7" x14ac:dyDescent="0.2">
      <c r="A1517" s="173" t="s">
        <v>15304</v>
      </c>
      <c r="B1517" s="174" t="s">
        <v>15305</v>
      </c>
      <c r="C1517" s="175" t="s">
        <v>12389</v>
      </c>
      <c r="D1517" s="176">
        <v>2692.88</v>
      </c>
      <c r="E1517" s="176">
        <v>45.86</v>
      </c>
      <c r="F1517" s="176">
        <v>2738.74</v>
      </c>
      <c r="G1517" s="169">
        <f t="shared" si="23"/>
        <v>9</v>
      </c>
    </row>
    <row r="1518" spans="1:7" x14ac:dyDescent="0.2">
      <c r="A1518" s="173" t="s">
        <v>15306</v>
      </c>
      <c r="B1518" s="174" t="s">
        <v>15307</v>
      </c>
      <c r="C1518" s="175" t="s">
        <v>12389</v>
      </c>
      <c r="D1518" s="176">
        <v>557.54</v>
      </c>
      <c r="E1518" s="176">
        <v>34.4</v>
      </c>
      <c r="F1518" s="176">
        <v>591.94000000000005</v>
      </c>
      <c r="G1518" s="169">
        <f t="shared" si="23"/>
        <v>9</v>
      </c>
    </row>
    <row r="1519" spans="1:7" x14ac:dyDescent="0.2">
      <c r="A1519" s="173" t="s">
        <v>15308</v>
      </c>
      <c r="B1519" s="174" t="s">
        <v>15309</v>
      </c>
      <c r="C1519" s="175" t="s">
        <v>12389</v>
      </c>
      <c r="D1519" s="176">
        <v>28.87</v>
      </c>
      <c r="E1519" s="176">
        <v>11.73</v>
      </c>
      <c r="F1519" s="176">
        <v>40.6</v>
      </c>
      <c r="G1519" s="169">
        <f t="shared" si="23"/>
        <v>9</v>
      </c>
    </row>
    <row r="1520" spans="1:7" ht="25.5" x14ac:dyDescent="0.2">
      <c r="A1520" s="173" t="s">
        <v>15310</v>
      </c>
      <c r="B1520" s="174" t="s">
        <v>15311</v>
      </c>
      <c r="C1520" s="175" t="s">
        <v>12389</v>
      </c>
      <c r="D1520" s="176">
        <v>981.89</v>
      </c>
      <c r="E1520" s="176">
        <v>45.86</v>
      </c>
      <c r="F1520" s="176">
        <v>1027.75</v>
      </c>
      <c r="G1520" s="169">
        <f t="shared" si="23"/>
        <v>9</v>
      </c>
    </row>
    <row r="1521" spans="1:7" ht="25.5" x14ac:dyDescent="0.2">
      <c r="A1521" s="173" t="s">
        <v>15312</v>
      </c>
      <c r="B1521" s="174" t="s">
        <v>15313</v>
      </c>
      <c r="C1521" s="175" t="s">
        <v>12389</v>
      </c>
      <c r="D1521" s="176">
        <v>1004.95</v>
      </c>
      <c r="E1521" s="176">
        <v>91.72</v>
      </c>
      <c r="F1521" s="176">
        <v>1096.67</v>
      </c>
      <c r="G1521" s="169">
        <f t="shared" si="23"/>
        <v>9</v>
      </c>
    </row>
    <row r="1522" spans="1:7" ht="25.5" x14ac:dyDescent="0.2">
      <c r="A1522" s="173" t="s">
        <v>15314</v>
      </c>
      <c r="B1522" s="174" t="s">
        <v>15315</v>
      </c>
      <c r="C1522" s="175" t="s">
        <v>12389</v>
      </c>
      <c r="D1522" s="176">
        <v>263.24</v>
      </c>
      <c r="E1522" s="176">
        <v>58.68</v>
      </c>
      <c r="F1522" s="176">
        <v>321.92</v>
      </c>
      <c r="G1522" s="169">
        <f t="shared" si="23"/>
        <v>9</v>
      </c>
    </row>
    <row r="1523" spans="1:7" x14ac:dyDescent="0.2">
      <c r="A1523" s="173" t="s">
        <v>15316</v>
      </c>
      <c r="B1523" s="174" t="s">
        <v>15317</v>
      </c>
      <c r="C1523" s="175"/>
      <c r="D1523" s="176"/>
      <c r="E1523" s="176"/>
      <c r="F1523" s="176"/>
      <c r="G1523" s="169">
        <f t="shared" si="23"/>
        <v>5</v>
      </c>
    </row>
    <row r="1524" spans="1:7" x14ac:dyDescent="0.2">
      <c r="A1524" s="173" t="s">
        <v>15318</v>
      </c>
      <c r="B1524" s="174" t="s">
        <v>15319</v>
      </c>
      <c r="C1524" s="175" t="s">
        <v>12389</v>
      </c>
      <c r="D1524" s="176">
        <v>20.81</v>
      </c>
      <c r="E1524" s="176"/>
      <c r="F1524" s="176">
        <v>20.81</v>
      </c>
      <c r="G1524" s="169">
        <f t="shared" si="23"/>
        <v>9</v>
      </c>
    </row>
    <row r="1525" spans="1:7" x14ac:dyDescent="0.2">
      <c r="A1525" s="173" t="s">
        <v>15320</v>
      </c>
      <c r="B1525" s="174" t="s">
        <v>15321</v>
      </c>
      <c r="C1525" s="175" t="s">
        <v>12389</v>
      </c>
      <c r="D1525" s="176">
        <v>29.19</v>
      </c>
      <c r="E1525" s="176"/>
      <c r="F1525" s="176">
        <v>29.19</v>
      </c>
      <c r="G1525" s="169">
        <f t="shared" si="23"/>
        <v>9</v>
      </c>
    </row>
    <row r="1526" spans="1:7" x14ac:dyDescent="0.2">
      <c r="A1526" s="173" t="s">
        <v>15322</v>
      </c>
      <c r="B1526" s="174" t="s">
        <v>15323</v>
      </c>
      <c r="C1526" s="175" t="s">
        <v>12389</v>
      </c>
      <c r="D1526" s="176">
        <v>52.74</v>
      </c>
      <c r="E1526" s="176"/>
      <c r="F1526" s="176">
        <v>52.74</v>
      </c>
      <c r="G1526" s="169">
        <f t="shared" si="23"/>
        <v>9</v>
      </c>
    </row>
    <row r="1527" spans="1:7" ht="25.5" x14ac:dyDescent="0.2">
      <c r="A1527" s="173" t="s">
        <v>15324</v>
      </c>
      <c r="B1527" s="174" t="s">
        <v>15325</v>
      </c>
      <c r="C1527" s="175" t="s">
        <v>12389</v>
      </c>
      <c r="D1527" s="176">
        <v>211.18</v>
      </c>
      <c r="E1527" s="176"/>
      <c r="F1527" s="176">
        <v>211.18</v>
      </c>
      <c r="G1527" s="169">
        <f t="shared" si="23"/>
        <v>9</v>
      </c>
    </row>
    <row r="1528" spans="1:7" x14ac:dyDescent="0.2">
      <c r="A1528" s="173" t="s">
        <v>15326</v>
      </c>
      <c r="B1528" s="174" t="s">
        <v>15327</v>
      </c>
      <c r="C1528" s="175" t="s">
        <v>12389</v>
      </c>
      <c r="D1528" s="176">
        <v>80.680000000000007</v>
      </c>
      <c r="E1528" s="176"/>
      <c r="F1528" s="176">
        <v>80.680000000000007</v>
      </c>
      <c r="G1528" s="169">
        <f t="shared" si="23"/>
        <v>9</v>
      </c>
    </row>
    <row r="1529" spans="1:7" x14ac:dyDescent="0.2">
      <c r="A1529" s="173" t="s">
        <v>15328</v>
      </c>
      <c r="B1529" s="174" t="s">
        <v>15329</v>
      </c>
      <c r="C1529" s="175"/>
      <c r="D1529" s="176"/>
      <c r="E1529" s="176"/>
      <c r="F1529" s="176"/>
      <c r="G1529" s="169">
        <f t="shared" si="23"/>
        <v>5</v>
      </c>
    </row>
    <row r="1530" spans="1:7" x14ac:dyDescent="0.2">
      <c r="A1530" s="173" t="s">
        <v>15330</v>
      </c>
      <c r="B1530" s="174" t="s">
        <v>15331</v>
      </c>
      <c r="C1530" s="175" t="s">
        <v>12389</v>
      </c>
      <c r="D1530" s="176"/>
      <c r="E1530" s="176">
        <v>58.68</v>
      </c>
      <c r="F1530" s="176">
        <v>58.68</v>
      </c>
      <c r="G1530" s="169">
        <f t="shared" si="23"/>
        <v>9</v>
      </c>
    </row>
    <row r="1531" spans="1:7" x14ac:dyDescent="0.2">
      <c r="A1531" s="173" t="s">
        <v>15332</v>
      </c>
      <c r="B1531" s="174" t="s">
        <v>15333</v>
      </c>
      <c r="C1531" s="175" t="s">
        <v>12389</v>
      </c>
      <c r="D1531" s="176">
        <v>1153.99</v>
      </c>
      <c r="E1531" s="176">
        <v>45.86</v>
      </c>
      <c r="F1531" s="176">
        <v>1199.8499999999999</v>
      </c>
      <c r="G1531" s="169">
        <f t="shared" si="23"/>
        <v>9</v>
      </c>
    </row>
    <row r="1532" spans="1:7" x14ac:dyDescent="0.2">
      <c r="A1532" s="173" t="s">
        <v>15334</v>
      </c>
      <c r="B1532" s="174" t="s">
        <v>15335</v>
      </c>
      <c r="C1532" s="175" t="s">
        <v>12389</v>
      </c>
      <c r="D1532" s="176"/>
      <c r="E1532" s="176">
        <v>50.47</v>
      </c>
      <c r="F1532" s="176">
        <v>50.47</v>
      </c>
      <c r="G1532" s="169">
        <f t="shared" si="23"/>
        <v>9</v>
      </c>
    </row>
    <row r="1533" spans="1:7" ht="25.5" x14ac:dyDescent="0.2">
      <c r="A1533" s="173" t="s">
        <v>15336</v>
      </c>
      <c r="B1533" s="174" t="s">
        <v>15337</v>
      </c>
      <c r="C1533" s="175" t="s">
        <v>12690</v>
      </c>
      <c r="D1533" s="176">
        <v>1341.56</v>
      </c>
      <c r="E1533" s="176">
        <v>59.62</v>
      </c>
      <c r="F1533" s="176">
        <v>1401.18</v>
      </c>
      <c r="G1533" s="169">
        <f t="shared" si="23"/>
        <v>9</v>
      </c>
    </row>
    <row r="1534" spans="1:7" x14ac:dyDescent="0.2">
      <c r="A1534" s="173" t="s">
        <v>15338</v>
      </c>
      <c r="B1534" s="174" t="s">
        <v>15339</v>
      </c>
      <c r="C1534" s="175" t="s">
        <v>12389</v>
      </c>
      <c r="D1534" s="176"/>
      <c r="E1534" s="176">
        <v>6.65</v>
      </c>
      <c r="F1534" s="176">
        <v>6.65</v>
      </c>
      <c r="G1534" s="169">
        <f t="shared" si="23"/>
        <v>9</v>
      </c>
    </row>
    <row r="1535" spans="1:7" x14ac:dyDescent="0.2">
      <c r="A1535" s="173" t="s">
        <v>15340</v>
      </c>
      <c r="B1535" s="174" t="s">
        <v>15341</v>
      </c>
      <c r="C1535" s="175" t="s">
        <v>12690</v>
      </c>
      <c r="D1535" s="176">
        <v>590.66</v>
      </c>
      <c r="E1535" s="176">
        <v>117.36</v>
      </c>
      <c r="F1535" s="176">
        <v>708.02</v>
      </c>
      <c r="G1535" s="169">
        <f t="shared" si="23"/>
        <v>9</v>
      </c>
    </row>
    <row r="1536" spans="1:7" x14ac:dyDescent="0.2">
      <c r="A1536" s="173" t="s">
        <v>15342</v>
      </c>
      <c r="B1536" s="174" t="s">
        <v>15343</v>
      </c>
      <c r="C1536" s="175" t="s">
        <v>12389</v>
      </c>
      <c r="D1536" s="176">
        <v>161.44999999999999</v>
      </c>
      <c r="E1536" s="176">
        <v>22.23</v>
      </c>
      <c r="F1536" s="176">
        <v>183.68</v>
      </c>
      <c r="G1536" s="169">
        <f t="shared" si="23"/>
        <v>9</v>
      </c>
    </row>
    <row r="1537" spans="1:7" ht="25.5" x14ac:dyDescent="0.2">
      <c r="A1537" s="173" t="s">
        <v>15344</v>
      </c>
      <c r="B1537" s="174" t="s">
        <v>15345</v>
      </c>
      <c r="C1537" s="175" t="s">
        <v>12690</v>
      </c>
      <c r="D1537" s="176">
        <v>4167.6099999999997</v>
      </c>
      <c r="E1537" s="176">
        <v>137.58000000000001</v>
      </c>
      <c r="F1537" s="176">
        <v>4305.1899999999996</v>
      </c>
      <c r="G1537" s="169">
        <f t="shared" si="23"/>
        <v>9</v>
      </c>
    </row>
    <row r="1538" spans="1:7" x14ac:dyDescent="0.2">
      <c r="A1538" s="173" t="s">
        <v>15346</v>
      </c>
      <c r="B1538" s="174" t="s">
        <v>15347</v>
      </c>
      <c r="C1538" s="175" t="s">
        <v>12389</v>
      </c>
      <c r="D1538" s="176">
        <v>405</v>
      </c>
      <c r="E1538" s="176">
        <v>45.86</v>
      </c>
      <c r="F1538" s="176">
        <v>450.86</v>
      </c>
      <c r="G1538" s="169">
        <f t="shared" si="23"/>
        <v>9</v>
      </c>
    </row>
    <row r="1539" spans="1:7" ht="25.5" x14ac:dyDescent="0.2">
      <c r="A1539" s="173" t="s">
        <v>15348</v>
      </c>
      <c r="B1539" s="174" t="s">
        <v>15349</v>
      </c>
      <c r="C1539" s="175" t="s">
        <v>12389</v>
      </c>
      <c r="D1539" s="176">
        <v>167.25</v>
      </c>
      <c r="E1539" s="176">
        <v>34.4</v>
      </c>
      <c r="F1539" s="176">
        <v>201.65</v>
      </c>
      <c r="G1539" s="169">
        <f t="shared" si="23"/>
        <v>9</v>
      </c>
    </row>
    <row r="1540" spans="1:7" x14ac:dyDescent="0.2">
      <c r="A1540" s="173" t="s">
        <v>15350</v>
      </c>
      <c r="B1540" s="174" t="s">
        <v>15351</v>
      </c>
      <c r="C1540" s="175" t="s">
        <v>12389</v>
      </c>
      <c r="D1540" s="176">
        <v>105.51</v>
      </c>
      <c r="E1540" s="176">
        <v>7.8</v>
      </c>
      <c r="F1540" s="176">
        <v>113.31</v>
      </c>
      <c r="G1540" s="169">
        <f t="shared" si="23"/>
        <v>9</v>
      </c>
    </row>
    <row r="1541" spans="1:7" x14ac:dyDescent="0.2">
      <c r="A1541" s="173" t="s">
        <v>15352</v>
      </c>
      <c r="B1541" s="174" t="s">
        <v>15353</v>
      </c>
      <c r="C1541" s="175" t="s">
        <v>12389</v>
      </c>
      <c r="D1541" s="176">
        <v>71.13</v>
      </c>
      <c r="E1541" s="176">
        <v>7.8</v>
      </c>
      <c r="F1541" s="176">
        <v>78.930000000000007</v>
      </c>
      <c r="G1541" s="169">
        <f t="shared" si="23"/>
        <v>9</v>
      </c>
    </row>
    <row r="1542" spans="1:7" x14ac:dyDescent="0.2">
      <c r="A1542" s="173" t="s">
        <v>15354</v>
      </c>
      <c r="B1542" s="174" t="s">
        <v>15355</v>
      </c>
      <c r="C1542" s="175" t="s">
        <v>12389</v>
      </c>
      <c r="D1542" s="176">
        <v>175.23</v>
      </c>
      <c r="E1542" s="176">
        <v>7.8</v>
      </c>
      <c r="F1542" s="176">
        <v>183.03</v>
      </c>
      <c r="G1542" s="169">
        <f t="shared" si="23"/>
        <v>9</v>
      </c>
    </row>
    <row r="1543" spans="1:7" x14ac:dyDescent="0.2">
      <c r="A1543" s="173" t="s">
        <v>15356</v>
      </c>
      <c r="B1543" s="174" t="s">
        <v>15357</v>
      </c>
      <c r="C1543" s="175" t="s">
        <v>12690</v>
      </c>
      <c r="D1543" s="176">
        <v>28.62</v>
      </c>
      <c r="E1543" s="176">
        <v>6.65</v>
      </c>
      <c r="F1543" s="176">
        <v>35.270000000000003</v>
      </c>
      <c r="G1543" s="169">
        <f t="shared" si="23"/>
        <v>9</v>
      </c>
    </row>
    <row r="1544" spans="1:7" ht="25.5" x14ac:dyDescent="0.2">
      <c r="A1544" s="173" t="s">
        <v>15358</v>
      </c>
      <c r="B1544" s="174" t="s">
        <v>15359</v>
      </c>
      <c r="C1544" s="175" t="s">
        <v>12389</v>
      </c>
      <c r="D1544" s="176">
        <v>44.85</v>
      </c>
      <c r="E1544" s="176">
        <v>6.65</v>
      </c>
      <c r="F1544" s="176">
        <v>51.5</v>
      </c>
      <c r="G1544" s="169">
        <f t="shared" si="23"/>
        <v>9</v>
      </c>
    </row>
    <row r="1545" spans="1:7" ht="25.5" x14ac:dyDescent="0.2">
      <c r="A1545" s="173" t="s">
        <v>15360</v>
      </c>
      <c r="B1545" s="174" t="s">
        <v>15361</v>
      </c>
      <c r="C1545" s="175" t="s">
        <v>12389</v>
      </c>
      <c r="D1545" s="176">
        <v>83.67</v>
      </c>
      <c r="E1545" s="176">
        <v>6.65</v>
      </c>
      <c r="F1545" s="176">
        <v>90.32</v>
      </c>
      <c r="G1545" s="169">
        <f t="shared" si="23"/>
        <v>9</v>
      </c>
    </row>
    <row r="1546" spans="1:7" x14ac:dyDescent="0.2">
      <c r="A1546" s="173" t="s">
        <v>15362</v>
      </c>
      <c r="B1546" s="174" t="s">
        <v>15363</v>
      </c>
      <c r="C1546" s="175" t="s">
        <v>12690</v>
      </c>
      <c r="D1546" s="176">
        <v>235.63</v>
      </c>
      <c r="E1546" s="176">
        <v>14.08</v>
      </c>
      <c r="F1546" s="176">
        <v>249.71</v>
      </c>
      <c r="G1546" s="169">
        <f t="shared" si="23"/>
        <v>9</v>
      </c>
    </row>
    <row r="1547" spans="1:7" x14ac:dyDescent="0.2">
      <c r="A1547" s="173" t="s">
        <v>15364</v>
      </c>
      <c r="B1547" s="174" t="s">
        <v>15365</v>
      </c>
      <c r="C1547" s="175" t="s">
        <v>12389</v>
      </c>
      <c r="D1547" s="176">
        <v>72.98</v>
      </c>
      <c r="E1547" s="176">
        <v>7.8</v>
      </c>
      <c r="F1547" s="176">
        <v>80.78</v>
      </c>
      <c r="G1547" s="169">
        <f t="shared" ref="G1547:G1610" si="24">LEN(A1547)</f>
        <v>9</v>
      </c>
    </row>
    <row r="1548" spans="1:7" x14ac:dyDescent="0.2">
      <c r="A1548" s="173" t="s">
        <v>15366</v>
      </c>
      <c r="B1548" s="174" t="s">
        <v>15367</v>
      </c>
      <c r="C1548" s="175" t="s">
        <v>12389</v>
      </c>
      <c r="D1548" s="176">
        <v>89.78</v>
      </c>
      <c r="E1548" s="176">
        <v>7.8</v>
      </c>
      <c r="F1548" s="176">
        <v>97.58</v>
      </c>
      <c r="G1548" s="169">
        <f t="shared" si="24"/>
        <v>9</v>
      </c>
    </row>
    <row r="1549" spans="1:7" x14ac:dyDescent="0.2">
      <c r="A1549" s="173" t="s">
        <v>15368</v>
      </c>
      <c r="B1549" s="174" t="s">
        <v>15369</v>
      </c>
      <c r="C1549" s="175" t="s">
        <v>12389</v>
      </c>
      <c r="D1549" s="176">
        <v>191.64</v>
      </c>
      <c r="E1549" s="176">
        <v>5.64</v>
      </c>
      <c r="F1549" s="176">
        <v>197.28</v>
      </c>
      <c r="G1549" s="169">
        <f t="shared" si="24"/>
        <v>9</v>
      </c>
    </row>
    <row r="1550" spans="1:7" x14ac:dyDescent="0.2">
      <c r="A1550" s="173" t="s">
        <v>15370</v>
      </c>
      <c r="B1550" s="174" t="s">
        <v>15371</v>
      </c>
      <c r="C1550" s="175" t="s">
        <v>12389</v>
      </c>
      <c r="D1550" s="176">
        <v>217.92</v>
      </c>
      <c r="E1550" s="176">
        <v>7.8</v>
      </c>
      <c r="F1550" s="176">
        <v>225.72</v>
      </c>
      <c r="G1550" s="169">
        <f t="shared" si="24"/>
        <v>9</v>
      </c>
    </row>
    <row r="1551" spans="1:7" ht="25.5" x14ac:dyDescent="0.2">
      <c r="A1551" s="173" t="s">
        <v>15372</v>
      </c>
      <c r="B1551" s="174" t="s">
        <v>15373</v>
      </c>
      <c r="C1551" s="175" t="s">
        <v>12389</v>
      </c>
      <c r="D1551" s="176">
        <v>404.39</v>
      </c>
      <c r="E1551" s="176">
        <v>68.790000000000006</v>
      </c>
      <c r="F1551" s="176">
        <v>473.18</v>
      </c>
      <c r="G1551" s="169">
        <f t="shared" si="24"/>
        <v>9</v>
      </c>
    </row>
    <row r="1552" spans="1:7" x14ac:dyDescent="0.2">
      <c r="A1552" s="173" t="s">
        <v>15374</v>
      </c>
      <c r="B1552" s="174" t="s">
        <v>15375</v>
      </c>
      <c r="C1552" s="175" t="s">
        <v>12389</v>
      </c>
      <c r="D1552" s="176">
        <v>121.94</v>
      </c>
      <c r="E1552" s="176">
        <v>68.790000000000006</v>
      </c>
      <c r="F1552" s="176">
        <v>190.73</v>
      </c>
      <c r="G1552" s="169">
        <f t="shared" si="24"/>
        <v>9</v>
      </c>
    </row>
    <row r="1553" spans="1:7" x14ac:dyDescent="0.2">
      <c r="A1553" s="173" t="s">
        <v>15376</v>
      </c>
      <c r="B1553" s="174" t="s">
        <v>15377</v>
      </c>
      <c r="C1553" s="175" t="s">
        <v>12389</v>
      </c>
      <c r="D1553" s="176">
        <v>25.12</v>
      </c>
      <c r="E1553" s="176">
        <v>44.45</v>
      </c>
      <c r="F1553" s="176">
        <v>69.569999999999993</v>
      </c>
      <c r="G1553" s="169">
        <f t="shared" si="24"/>
        <v>9</v>
      </c>
    </row>
    <row r="1554" spans="1:7" x14ac:dyDescent="0.2">
      <c r="A1554" s="173" t="s">
        <v>15378</v>
      </c>
      <c r="B1554" s="174" t="s">
        <v>15379</v>
      </c>
      <c r="C1554" s="175" t="s">
        <v>12389</v>
      </c>
      <c r="D1554" s="176">
        <v>178.71</v>
      </c>
      <c r="E1554" s="176">
        <v>7.8</v>
      </c>
      <c r="F1554" s="176">
        <v>186.51</v>
      </c>
      <c r="G1554" s="169">
        <f t="shared" si="24"/>
        <v>9</v>
      </c>
    </row>
    <row r="1555" spans="1:7" ht="25.5" x14ac:dyDescent="0.2">
      <c r="A1555" s="173" t="s">
        <v>15380</v>
      </c>
      <c r="B1555" s="174" t="s">
        <v>15381</v>
      </c>
      <c r="C1555" s="175" t="s">
        <v>12389</v>
      </c>
      <c r="D1555" s="176">
        <v>12579.53</v>
      </c>
      <c r="E1555" s="176"/>
      <c r="F1555" s="176">
        <v>12579.53</v>
      </c>
      <c r="G1555" s="169">
        <f t="shared" si="24"/>
        <v>9</v>
      </c>
    </row>
    <row r="1556" spans="1:7" ht="25.5" x14ac:dyDescent="0.2">
      <c r="A1556" s="173" t="s">
        <v>15382</v>
      </c>
      <c r="B1556" s="174" t="s">
        <v>15383</v>
      </c>
      <c r="C1556" s="175" t="s">
        <v>12389</v>
      </c>
      <c r="D1556" s="176">
        <v>14912.41</v>
      </c>
      <c r="E1556" s="176"/>
      <c r="F1556" s="176">
        <v>14912.41</v>
      </c>
      <c r="G1556" s="169">
        <f t="shared" si="24"/>
        <v>9</v>
      </c>
    </row>
    <row r="1557" spans="1:7" ht="25.5" x14ac:dyDescent="0.2">
      <c r="A1557" s="173" t="s">
        <v>15384</v>
      </c>
      <c r="B1557" s="174" t="s">
        <v>15385</v>
      </c>
      <c r="C1557" s="175" t="s">
        <v>12690</v>
      </c>
      <c r="D1557" s="176">
        <v>515.79</v>
      </c>
      <c r="E1557" s="176">
        <v>91.72</v>
      </c>
      <c r="F1557" s="176">
        <v>607.51</v>
      </c>
      <c r="G1557" s="169">
        <f t="shared" si="24"/>
        <v>9</v>
      </c>
    </row>
    <row r="1558" spans="1:7" ht="25.5" x14ac:dyDescent="0.2">
      <c r="A1558" s="173" t="s">
        <v>15386</v>
      </c>
      <c r="B1558" s="174" t="s">
        <v>15387</v>
      </c>
      <c r="C1558" s="175" t="s">
        <v>12690</v>
      </c>
      <c r="D1558" s="176">
        <v>1230.57</v>
      </c>
      <c r="E1558" s="176">
        <v>183.44</v>
      </c>
      <c r="F1558" s="176">
        <v>1414.01</v>
      </c>
      <c r="G1558" s="169">
        <f t="shared" si="24"/>
        <v>9</v>
      </c>
    </row>
    <row r="1559" spans="1:7" ht="38.25" x14ac:dyDescent="0.2">
      <c r="A1559" s="173" t="s">
        <v>15388</v>
      </c>
      <c r="B1559" s="174" t="s">
        <v>15389</v>
      </c>
      <c r="C1559" s="175" t="s">
        <v>12690</v>
      </c>
      <c r="D1559" s="176">
        <v>1180.3399999999999</v>
      </c>
      <c r="E1559" s="176">
        <v>183.44</v>
      </c>
      <c r="F1559" s="176">
        <v>1363.78</v>
      </c>
      <c r="G1559" s="169">
        <f t="shared" si="24"/>
        <v>9</v>
      </c>
    </row>
    <row r="1560" spans="1:7" ht="38.25" x14ac:dyDescent="0.2">
      <c r="A1560" s="173" t="s">
        <v>15390</v>
      </c>
      <c r="B1560" s="174" t="s">
        <v>15391</v>
      </c>
      <c r="C1560" s="175" t="s">
        <v>12690</v>
      </c>
      <c r="D1560" s="176">
        <v>1239.58</v>
      </c>
      <c r="E1560" s="176">
        <v>183.44</v>
      </c>
      <c r="F1560" s="176">
        <v>1423.02</v>
      </c>
      <c r="G1560" s="169">
        <f t="shared" si="24"/>
        <v>9</v>
      </c>
    </row>
    <row r="1561" spans="1:7" x14ac:dyDescent="0.2">
      <c r="A1561" s="173" t="s">
        <v>15392</v>
      </c>
      <c r="B1561" s="174" t="s">
        <v>15393</v>
      </c>
      <c r="C1561" s="175" t="s">
        <v>12497</v>
      </c>
      <c r="D1561" s="176">
        <v>51.26</v>
      </c>
      <c r="E1561" s="176">
        <v>10.74</v>
      </c>
      <c r="F1561" s="176">
        <v>62</v>
      </c>
      <c r="G1561" s="169">
        <f t="shared" si="24"/>
        <v>9</v>
      </c>
    </row>
    <row r="1562" spans="1:7" x14ac:dyDescent="0.2">
      <c r="A1562" s="173" t="s">
        <v>15394</v>
      </c>
      <c r="B1562" s="174" t="s">
        <v>15395</v>
      </c>
      <c r="C1562" s="175"/>
      <c r="D1562" s="176"/>
      <c r="E1562" s="176"/>
      <c r="F1562" s="176"/>
      <c r="G1562" s="169">
        <f t="shared" si="24"/>
        <v>2</v>
      </c>
    </row>
    <row r="1563" spans="1:7" x14ac:dyDescent="0.2">
      <c r="A1563" s="173" t="s">
        <v>15396</v>
      </c>
      <c r="B1563" s="174" t="s">
        <v>15397</v>
      </c>
      <c r="C1563" s="175"/>
      <c r="D1563" s="176"/>
      <c r="E1563" s="176"/>
      <c r="F1563" s="176"/>
      <c r="G1563" s="169">
        <f t="shared" si="24"/>
        <v>5</v>
      </c>
    </row>
    <row r="1564" spans="1:7" x14ac:dyDescent="0.2">
      <c r="A1564" s="173" t="s">
        <v>15398</v>
      </c>
      <c r="B1564" s="174" t="s">
        <v>15399</v>
      </c>
      <c r="C1564" s="175" t="s">
        <v>12497</v>
      </c>
      <c r="D1564" s="176">
        <v>5.85</v>
      </c>
      <c r="E1564" s="176">
        <v>13.88</v>
      </c>
      <c r="F1564" s="176">
        <v>19.73</v>
      </c>
      <c r="G1564" s="169">
        <f t="shared" si="24"/>
        <v>9</v>
      </c>
    </row>
    <row r="1565" spans="1:7" x14ac:dyDescent="0.2">
      <c r="A1565" s="173" t="s">
        <v>15400</v>
      </c>
      <c r="B1565" s="174" t="s">
        <v>15401</v>
      </c>
      <c r="C1565" s="175" t="s">
        <v>12943</v>
      </c>
      <c r="D1565" s="176">
        <v>33.67</v>
      </c>
      <c r="E1565" s="176">
        <v>62.1</v>
      </c>
      <c r="F1565" s="176">
        <v>95.77</v>
      </c>
      <c r="G1565" s="169">
        <f t="shared" si="24"/>
        <v>9</v>
      </c>
    </row>
    <row r="1566" spans="1:7" x14ac:dyDescent="0.2">
      <c r="A1566" s="173" t="s">
        <v>15402</v>
      </c>
      <c r="B1566" s="174" t="s">
        <v>15403</v>
      </c>
      <c r="C1566" s="175" t="s">
        <v>12497</v>
      </c>
      <c r="D1566" s="176">
        <v>7.36</v>
      </c>
      <c r="E1566" s="176">
        <v>13.88</v>
      </c>
      <c r="F1566" s="176">
        <v>21.24</v>
      </c>
      <c r="G1566" s="169">
        <f t="shared" si="24"/>
        <v>9</v>
      </c>
    </row>
    <row r="1567" spans="1:7" x14ac:dyDescent="0.2">
      <c r="A1567" s="173" t="s">
        <v>15404</v>
      </c>
      <c r="B1567" s="174" t="s">
        <v>15405</v>
      </c>
      <c r="C1567" s="175" t="s">
        <v>12943</v>
      </c>
      <c r="D1567" s="176">
        <v>15.01</v>
      </c>
      <c r="E1567" s="176">
        <v>13.88</v>
      </c>
      <c r="F1567" s="176">
        <v>28.89</v>
      </c>
      <c r="G1567" s="169">
        <f t="shared" si="24"/>
        <v>9</v>
      </c>
    </row>
    <row r="1568" spans="1:7" x14ac:dyDescent="0.2">
      <c r="A1568" s="173" t="s">
        <v>15406</v>
      </c>
      <c r="B1568" s="174" t="s">
        <v>15407</v>
      </c>
      <c r="C1568" s="175" t="s">
        <v>12943</v>
      </c>
      <c r="D1568" s="176">
        <v>10.73</v>
      </c>
      <c r="E1568" s="176">
        <v>13.88</v>
      </c>
      <c r="F1568" s="176">
        <v>24.61</v>
      </c>
      <c r="G1568" s="169">
        <f t="shared" si="24"/>
        <v>9</v>
      </c>
    </row>
    <row r="1569" spans="1:7" x14ac:dyDescent="0.2">
      <c r="A1569" s="173" t="s">
        <v>15408</v>
      </c>
      <c r="B1569" s="174" t="s">
        <v>15409</v>
      </c>
      <c r="C1569" s="175"/>
      <c r="D1569" s="176"/>
      <c r="E1569" s="176"/>
      <c r="F1569" s="176"/>
      <c r="G1569" s="169">
        <f t="shared" si="24"/>
        <v>5</v>
      </c>
    </row>
    <row r="1570" spans="1:7" ht="25.5" x14ac:dyDescent="0.2">
      <c r="A1570" s="173" t="s">
        <v>15410</v>
      </c>
      <c r="B1570" s="174" t="s">
        <v>15411</v>
      </c>
      <c r="C1570" s="175" t="s">
        <v>12497</v>
      </c>
      <c r="D1570" s="176">
        <v>7.94</v>
      </c>
      <c r="E1570" s="176">
        <v>11.73</v>
      </c>
      <c r="F1570" s="176">
        <v>19.670000000000002</v>
      </c>
      <c r="G1570" s="169">
        <f t="shared" si="24"/>
        <v>9</v>
      </c>
    </row>
    <row r="1571" spans="1:7" ht="25.5" x14ac:dyDescent="0.2">
      <c r="A1571" s="173" t="s">
        <v>15412</v>
      </c>
      <c r="B1571" s="174" t="s">
        <v>15413</v>
      </c>
      <c r="C1571" s="175" t="s">
        <v>12497</v>
      </c>
      <c r="D1571" s="176">
        <v>13.08</v>
      </c>
      <c r="E1571" s="176">
        <v>11.73</v>
      </c>
      <c r="F1571" s="176">
        <v>24.81</v>
      </c>
      <c r="G1571" s="169">
        <f t="shared" si="24"/>
        <v>9</v>
      </c>
    </row>
    <row r="1572" spans="1:7" x14ac:dyDescent="0.2">
      <c r="A1572" s="173" t="s">
        <v>15414</v>
      </c>
      <c r="B1572" s="174" t="s">
        <v>15415</v>
      </c>
      <c r="C1572" s="175" t="s">
        <v>12497</v>
      </c>
      <c r="D1572" s="176">
        <v>8.9700000000000006</v>
      </c>
      <c r="E1572" s="176">
        <v>11.73</v>
      </c>
      <c r="F1572" s="176">
        <v>20.7</v>
      </c>
      <c r="G1572" s="169">
        <f t="shared" si="24"/>
        <v>9</v>
      </c>
    </row>
    <row r="1573" spans="1:7" ht="25.5" x14ac:dyDescent="0.2">
      <c r="A1573" s="173" t="s">
        <v>15416</v>
      </c>
      <c r="B1573" s="174" t="s">
        <v>15417</v>
      </c>
      <c r="C1573" s="175" t="s">
        <v>12497</v>
      </c>
      <c r="D1573" s="176">
        <v>18.21</v>
      </c>
      <c r="E1573" s="176">
        <v>11.73</v>
      </c>
      <c r="F1573" s="176">
        <v>29.94</v>
      </c>
      <c r="G1573" s="169">
        <f t="shared" si="24"/>
        <v>9</v>
      </c>
    </row>
    <row r="1574" spans="1:7" x14ac:dyDescent="0.2">
      <c r="A1574" s="173" t="s">
        <v>15418</v>
      </c>
      <c r="B1574" s="174" t="s">
        <v>15419</v>
      </c>
      <c r="C1574" s="175"/>
      <c r="D1574" s="176"/>
      <c r="E1574" s="176"/>
      <c r="F1574" s="176"/>
      <c r="G1574" s="169">
        <f t="shared" si="24"/>
        <v>5</v>
      </c>
    </row>
    <row r="1575" spans="1:7" x14ac:dyDescent="0.2">
      <c r="A1575" s="173" t="s">
        <v>15420</v>
      </c>
      <c r="B1575" s="174" t="s">
        <v>15421</v>
      </c>
      <c r="C1575" s="175" t="s">
        <v>12943</v>
      </c>
      <c r="D1575" s="176">
        <v>50.55</v>
      </c>
      <c r="E1575" s="176">
        <v>14.29</v>
      </c>
      <c r="F1575" s="176">
        <v>64.84</v>
      </c>
      <c r="G1575" s="169">
        <f t="shared" si="24"/>
        <v>9</v>
      </c>
    </row>
    <row r="1576" spans="1:7" x14ac:dyDescent="0.2">
      <c r="A1576" s="173" t="s">
        <v>15422</v>
      </c>
      <c r="B1576" s="174" t="s">
        <v>15423</v>
      </c>
      <c r="C1576" s="175"/>
      <c r="D1576" s="176"/>
      <c r="E1576" s="176"/>
      <c r="F1576" s="176"/>
      <c r="G1576" s="169">
        <f t="shared" si="24"/>
        <v>2</v>
      </c>
    </row>
    <row r="1577" spans="1:7" x14ac:dyDescent="0.2">
      <c r="A1577" s="173" t="s">
        <v>15424</v>
      </c>
      <c r="B1577" s="174" t="s">
        <v>15425</v>
      </c>
      <c r="C1577" s="175"/>
      <c r="D1577" s="176"/>
      <c r="E1577" s="176"/>
      <c r="F1577" s="176"/>
      <c r="G1577" s="169">
        <f t="shared" si="24"/>
        <v>5</v>
      </c>
    </row>
    <row r="1578" spans="1:7" ht="25.5" x14ac:dyDescent="0.2">
      <c r="A1578" s="173" t="s">
        <v>15426</v>
      </c>
      <c r="B1578" s="174" t="s">
        <v>15427</v>
      </c>
      <c r="C1578" s="175" t="s">
        <v>12497</v>
      </c>
      <c r="D1578" s="176">
        <v>181.92</v>
      </c>
      <c r="E1578" s="176">
        <v>11.73</v>
      </c>
      <c r="F1578" s="176">
        <v>193.65</v>
      </c>
      <c r="G1578" s="169">
        <f t="shared" si="24"/>
        <v>9</v>
      </c>
    </row>
    <row r="1579" spans="1:7" ht="25.5" x14ac:dyDescent="0.2">
      <c r="A1579" s="173" t="s">
        <v>15428</v>
      </c>
      <c r="B1579" s="174" t="s">
        <v>15429</v>
      </c>
      <c r="C1579" s="175" t="s">
        <v>12389</v>
      </c>
      <c r="D1579" s="176">
        <v>114.1</v>
      </c>
      <c r="E1579" s="176">
        <v>11.73</v>
      </c>
      <c r="F1579" s="176">
        <v>125.83</v>
      </c>
      <c r="G1579" s="169">
        <f t="shared" si="24"/>
        <v>9</v>
      </c>
    </row>
    <row r="1580" spans="1:7" ht="25.5" x14ac:dyDescent="0.2">
      <c r="A1580" s="173" t="s">
        <v>15430</v>
      </c>
      <c r="B1580" s="174" t="s">
        <v>15431</v>
      </c>
      <c r="C1580" s="175" t="s">
        <v>12389</v>
      </c>
      <c r="D1580" s="176">
        <v>151.6</v>
      </c>
      <c r="E1580" s="176">
        <v>11.73</v>
      </c>
      <c r="F1580" s="176">
        <v>163.33000000000001</v>
      </c>
      <c r="G1580" s="169">
        <f t="shared" si="24"/>
        <v>9</v>
      </c>
    </row>
    <row r="1581" spans="1:7" ht="25.5" x14ac:dyDescent="0.2">
      <c r="A1581" s="173" t="s">
        <v>15432</v>
      </c>
      <c r="B1581" s="174" t="s">
        <v>15433</v>
      </c>
      <c r="C1581" s="175" t="s">
        <v>12389</v>
      </c>
      <c r="D1581" s="176">
        <v>364.64</v>
      </c>
      <c r="E1581" s="176">
        <v>11.73</v>
      </c>
      <c r="F1581" s="176">
        <v>376.37</v>
      </c>
      <c r="G1581" s="169">
        <f t="shared" si="24"/>
        <v>9</v>
      </c>
    </row>
    <row r="1582" spans="1:7" ht="38.25" x14ac:dyDescent="0.2">
      <c r="A1582" s="173" t="s">
        <v>15434</v>
      </c>
      <c r="B1582" s="174" t="s">
        <v>15435</v>
      </c>
      <c r="C1582" s="175" t="s">
        <v>12389</v>
      </c>
      <c r="D1582" s="176">
        <v>159.63999999999999</v>
      </c>
      <c r="E1582" s="176">
        <v>11.73</v>
      </c>
      <c r="F1582" s="176">
        <v>171.37</v>
      </c>
      <c r="G1582" s="169">
        <f t="shared" si="24"/>
        <v>9</v>
      </c>
    </row>
    <row r="1583" spans="1:7" ht="38.25" x14ac:dyDescent="0.2">
      <c r="A1583" s="173" t="s">
        <v>15436</v>
      </c>
      <c r="B1583" s="174" t="s">
        <v>15437</v>
      </c>
      <c r="C1583" s="175" t="s">
        <v>12389</v>
      </c>
      <c r="D1583" s="176">
        <v>136.84</v>
      </c>
      <c r="E1583" s="176">
        <v>11.73</v>
      </c>
      <c r="F1583" s="176">
        <v>148.57</v>
      </c>
      <c r="G1583" s="169">
        <f t="shared" si="24"/>
        <v>9</v>
      </c>
    </row>
    <row r="1584" spans="1:7" ht="38.25" x14ac:dyDescent="0.2">
      <c r="A1584" s="173" t="s">
        <v>15438</v>
      </c>
      <c r="B1584" s="174" t="s">
        <v>15439</v>
      </c>
      <c r="C1584" s="175" t="s">
        <v>12389</v>
      </c>
      <c r="D1584" s="176">
        <v>298.62</v>
      </c>
      <c r="E1584" s="176">
        <v>11.73</v>
      </c>
      <c r="F1584" s="176">
        <v>310.35000000000002</v>
      </c>
      <c r="G1584" s="169">
        <f t="shared" si="24"/>
        <v>9</v>
      </c>
    </row>
    <row r="1585" spans="1:7" ht="25.5" x14ac:dyDescent="0.2">
      <c r="A1585" s="173" t="s">
        <v>15440</v>
      </c>
      <c r="B1585" s="174" t="s">
        <v>15441</v>
      </c>
      <c r="C1585" s="175" t="s">
        <v>12389</v>
      </c>
      <c r="D1585" s="176">
        <v>258.14999999999998</v>
      </c>
      <c r="E1585" s="176">
        <v>11.73</v>
      </c>
      <c r="F1585" s="176">
        <v>269.88</v>
      </c>
      <c r="G1585" s="169">
        <f t="shared" si="24"/>
        <v>9</v>
      </c>
    </row>
    <row r="1586" spans="1:7" ht="25.5" x14ac:dyDescent="0.2">
      <c r="A1586" s="173" t="s">
        <v>15442</v>
      </c>
      <c r="B1586" s="174" t="s">
        <v>15443</v>
      </c>
      <c r="C1586" s="175" t="s">
        <v>12389</v>
      </c>
      <c r="D1586" s="176">
        <v>138.69999999999999</v>
      </c>
      <c r="E1586" s="176">
        <v>11.73</v>
      </c>
      <c r="F1586" s="176">
        <v>150.43</v>
      </c>
      <c r="G1586" s="169">
        <f t="shared" si="24"/>
        <v>9</v>
      </c>
    </row>
    <row r="1587" spans="1:7" ht="25.5" x14ac:dyDescent="0.2">
      <c r="A1587" s="173" t="s">
        <v>15444</v>
      </c>
      <c r="B1587" s="174" t="s">
        <v>15445</v>
      </c>
      <c r="C1587" s="175" t="s">
        <v>12389</v>
      </c>
      <c r="D1587" s="176">
        <v>378.78</v>
      </c>
      <c r="E1587" s="176">
        <v>19.559999999999999</v>
      </c>
      <c r="F1587" s="176">
        <v>398.34</v>
      </c>
      <c r="G1587" s="169">
        <f t="shared" si="24"/>
        <v>9</v>
      </c>
    </row>
    <row r="1588" spans="1:7" x14ac:dyDescent="0.2">
      <c r="A1588" s="173" t="s">
        <v>15446</v>
      </c>
      <c r="B1588" s="174" t="s">
        <v>15447</v>
      </c>
      <c r="C1588" s="175"/>
      <c r="D1588" s="176"/>
      <c r="E1588" s="176"/>
      <c r="F1588" s="176"/>
      <c r="G1588" s="169">
        <f t="shared" si="24"/>
        <v>5</v>
      </c>
    </row>
    <row r="1589" spans="1:7" ht="38.25" x14ac:dyDescent="0.2">
      <c r="A1589" s="173" t="s">
        <v>15448</v>
      </c>
      <c r="B1589" s="174" t="s">
        <v>15449</v>
      </c>
      <c r="C1589" s="175" t="s">
        <v>12389</v>
      </c>
      <c r="D1589" s="176">
        <v>2653.72</v>
      </c>
      <c r="E1589" s="176">
        <v>61.01</v>
      </c>
      <c r="F1589" s="176">
        <v>2714.73</v>
      </c>
      <c r="G1589" s="169">
        <f t="shared" si="24"/>
        <v>9</v>
      </c>
    </row>
    <row r="1590" spans="1:7" ht="38.25" x14ac:dyDescent="0.2">
      <c r="A1590" s="173" t="s">
        <v>15450</v>
      </c>
      <c r="B1590" s="174" t="s">
        <v>15451</v>
      </c>
      <c r="C1590" s="175" t="s">
        <v>12389</v>
      </c>
      <c r="D1590" s="176">
        <v>3463.51</v>
      </c>
      <c r="E1590" s="176">
        <v>61.01</v>
      </c>
      <c r="F1590" s="176">
        <v>3524.52</v>
      </c>
      <c r="G1590" s="169">
        <f t="shared" si="24"/>
        <v>9</v>
      </c>
    </row>
    <row r="1591" spans="1:7" x14ac:dyDescent="0.2">
      <c r="A1591" s="173" t="s">
        <v>15452</v>
      </c>
      <c r="B1591" s="174" t="s">
        <v>15453</v>
      </c>
      <c r="C1591" s="175"/>
      <c r="D1591" s="176"/>
      <c r="E1591" s="176"/>
      <c r="F1591" s="176"/>
      <c r="G1591" s="169">
        <f t="shared" si="24"/>
        <v>5</v>
      </c>
    </row>
    <row r="1592" spans="1:7" ht="38.25" x14ac:dyDescent="0.2">
      <c r="A1592" s="173" t="s">
        <v>15454</v>
      </c>
      <c r="B1592" s="174" t="s">
        <v>20594</v>
      </c>
      <c r="C1592" s="175" t="s">
        <v>12441</v>
      </c>
      <c r="D1592" s="176">
        <v>412.73</v>
      </c>
      <c r="E1592" s="176">
        <v>21.5</v>
      </c>
      <c r="F1592" s="176">
        <v>434.23</v>
      </c>
      <c r="G1592" s="169">
        <f t="shared" si="24"/>
        <v>9</v>
      </c>
    </row>
    <row r="1593" spans="1:7" ht="25.5" x14ac:dyDescent="0.2">
      <c r="A1593" s="173" t="s">
        <v>15455</v>
      </c>
      <c r="B1593" s="174" t="s">
        <v>20595</v>
      </c>
      <c r="C1593" s="175" t="s">
        <v>12441</v>
      </c>
      <c r="D1593" s="176">
        <v>181.3</v>
      </c>
      <c r="E1593" s="176">
        <v>9</v>
      </c>
      <c r="F1593" s="176">
        <v>190.3</v>
      </c>
      <c r="G1593" s="169">
        <f t="shared" si="24"/>
        <v>9</v>
      </c>
    </row>
    <row r="1594" spans="1:7" ht="25.5" x14ac:dyDescent="0.2">
      <c r="A1594" s="173" t="s">
        <v>15456</v>
      </c>
      <c r="B1594" s="174" t="s">
        <v>20254</v>
      </c>
      <c r="C1594" s="175" t="s">
        <v>12441</v>
      </c>
      <c r="D1594" s="176">
        <v>101.76</v>
      </c>
      <c r="E1594" s="176">
        <v>25.24</v>
      </c>
      <c r="F1594" s="176">
        <v>127</v>
      </c>
      <c r="G1594" s="169">
        <f t="shared" si="24"/>
        <v>9</v>
      </c>
    </row>
    <row r="1595" spans="1:7" ht="25.5" x14ac:dyDescent="0.2">
      <c r="A1595" s="173" t="s">
        <v>20596</v>
      </c>
      <c r="B1595" s="174" t="s">
        <v>20597</v>
      </c>
      <c r="C1595" s="175" t="s">
        <v>12441</v>
      </c>
      <c r="D1595" s="176">
        <v>196.98</v>
      </c>
      <c r="E1595" s="176">
        <v>25.24</v>
      </c>
      <c r="F1595" s="176">
        <v>222.22</v>
      </c>
      <c r="G1595" s="169">
        <f t="shared" si="24"/>
        <v>9</v>
      </c>
    </row>
    <row r="1596" spans="1:7" ht="25.5" x14ac:dyDescent="0.2">
      <c r="A1596" s="173" t="s">
        <v>15457</v>
      </c>
      <c r="B1596" s="174" t="s">
        <v>15458</v>
      </c>
      <c r="C1596" s="175" t="s">
        <v>12389</v>
      </c>
      <c r="D1596" s="176">
        <v>4.57</v>
      </c>
      <c r="E1596" s="176">
        <v>1.37</v>
      </c>
      <c r="F1596" s="176">
        <v>5.94</v>
      </c>
      <c r="G1596" s="169">
        <f t="shared" si="24"/>
        <v>9</v>
      </c>
    </row>
    <row r="1597" spans="1:7" ht="25.5" x14ac:dyDescent="0.2">
      <c r="A1597" s="173" t="s">
        <v>15459</v>
      </c>
      <c r="B1597" s="174" t="s">
        <v>15460</v>
      </c>
      <c r="C1597" s="175" t="s">
        <v>12497</v>
      </c>
      <c r="D1597" s="176">
        <v>441.52</v>
      </c>
      <c r="E1597" s="176"/>
      <c r="F1597" s="176">
        <v>441.52</v>
      </c>
      <c r="G1597" s="169">
        <f t="shared" si="24"/>
        <v>9</v>
      </c>
    </row>
    <row r="1598" spans="1:7" ht="25.5" x14ac:dyDescent="0.2">
      <c r="A1598" s="173" t="s">
        <v>15461</v>
      </c>
      <c r="B1598" s="174" t="s">
        <v>20255</v>
      </c>
      <c r="C1598" s="175" t="s">
        <v>12441</v>
      </c>
      <c r="D1598" s="176">
        <v>5.88</v>
      </c>
      <c r="E1598" s="176">
        <v>8.9</v>
      </c>
      <c r="F1598" s="176">
        <v>14.78</v>
      </c>
      <c r="G1598" s="169">
        <f t="shared" si="24"/>
        <v>9</v>
      </c>
    </row>
    <row r="1599" spans="1:7" ht="25.5" x14ac:dyDescent="0.2">
      <c r="A1599" s="173" t="s">
        <v>15462</v>
      </c>
      <c r="B1599" s="174" t="s">
        <v>15463</v>
      </c>
      <c r="C1599" s="175" t="s">
        <v>12389</v>
      </c>
      <c r="D1599" s="176">
        <v>0.57999999999999996</v>
      </c>
      <c r="E1599" s="176">
        <v>14.31</v>
      </c>
      <c r="F1599" s="176">
        <v>14.89</v>
      </c>
      <c r="G1599" s="169">
        <f t="shared" si="24"/>
        <v>9</v>
      </c>
    </row>
    <row r="1600" spans="1:7" ht="25.5" x14ac:dyDescent="0.2">
      <c r="A1600" s="173" t="s">
        <v>15464</v>
      </c>
      <c r="B1600" s="174" t="s">
        <v>20598</v>
      </c>
      <c r="C1600" s="175" t="s">
        <v>12441</v>
      </c>
      <c r="D1600" s="176">
        <v>136.34</v>
      </c>
      <c r="E1600" s="176">
        <v>13.94</v>
      </c>
      <c r="F1600" s="176">
        <v>150.28</v>
      </c>
      <c r="G1600" s="169">
        <f t="shared" si="24"/>
        <v>9</v>
      </c>
    </row>
    <row r="1601" spans="1:7" x14ac:dyDescent="0.2">
      <c r="A1601" s="173" t="s">
        <v>15465</v>
      </c>
      <c r="B1601" s="174" t="s">
        <v>15466</v>
      </c>
      <c r="C1601" s="175"/>
      <c r="D1601" s="176"/>
      <c r="E1601" s="176"/>
      <c r="F1601" s="176"/>
      <c r="G1601" s="169">
        <f t="shared" si="24"/>
        <v>5</v>
      </c>
    </row>
    <row r="1602" spans="1:7" x14ac:dyDescent="0.2">
      <c r="A1602" s="173" t="s">
        <v>15467</v>
      </c>
      <c r="B1602" s="174" t="s">
        <v>15468</v>
      </c>
      <c r="C1602" s="175" t="s">
        <v>12389</v>
      </c>
      <c r="D1602" s="176">
        <v>11.01</v>
      </c>
      <c r="E1602" s="176">
        <v>1.37</v>
      </c>
      <c r="F1602" s="176">
        <v>12.38</v>
      </c>
      <c r="G1602" s="169">
        <f t="shared" si="24"/>
        <v>9</v>
      </c>
    </row>
    <row r="1603" spans="1:7" x14ac:dyDescent="0.2">
      <c r="A1603" s="173" t="s">
        <v>15469</v>
      </c>
      <c r="B1603" s="174" t="s">
        <v>15470</v>
      </c>
      <c r="C1603" s="175" t="s">
        <v>12389</v>
      </c>
      <c r="D1603" s="176">
        <v>10.93</v>
      </c>
      <c r="E1603" s="176">
        <v>1.37</v>
      </c>
      <c r="F1603" s="176">
        <v>12.3</v>
      </c>
      <c r="G1603" s="169">
        <f t="shared" si="24"/>
        <v>9</v>
      </c>
    </row>
    <row r="1604" spans="1:7" ht="25.5" x14ac:dyDescent="0.2">
      <c r="A1604" s="173" t="s">
        <v>15471</v>
      </c>
      <c r="B1604" s="174" t="s">
        <v>15472</v>
      </c>
      <c r="C1604" s="175" t="s">
        <v>12497</v>
      </c>
      <c r="D1604" s="176">
        <v>38.69</v>
      </c>
      <c r="E1604" s="176">
        <v>21.69</v>
      </c>
      <c r="F1604" s="176">
        <v>60.38</v>
      </c>
      <c r="G1604" s="169">
        <f t="shared" si="24"/>
        <v>9</v>
      </c>
    </row>
    <row r="1605" spans="1:7" ht="25.5" x14ac:dyDescent="0.2">
      <c r="A1605" s="173" t="s">
        <v>15473</v>
      </c>
      <c r="B1605" s="174" t="s">
        <v>15474</v>
      </c>
      <c r="C1605" s="175" t="s">
        <v>12690</v>
      </c>
      <c r="D1605" s="176">
        <v>246.28</v>
      </c>
      <c r="E1605" s="176">
        <v>21.69</v>
      </c>
      <c r="F1605" s="176">
        <v>267.97000000000003</v>
      </c>
      <c r="G1605" s="169">
        <f t="shared" si="24"/>
        <v>9</v>
      </c>
    </row>
    <row r="1606" spans="1:7" ht="38.25" x14ac:dyDescent="0.2">
      <c r="A1606" s="173" t="s">
        <v>15475</v>
      </c>
      <c r="B1606" s="174" t="s">
        <v>15476</v>
      </c>
      <c r="C1606" s="175" t="s">
        <v>12690</v>
      </c>
      <c r="D1606" s="176">
        <v>648.99</v>
      </c>
      <c r="E1606" s="176">
        <v>21.69</v>
      </c>
      <c r="F1606" s="176">
        <v>670.68</v>
      </c>
      <c r="G1606" s="169">
        <f t="shared" si="24"/>
        <v>9</v>
      </c>
    </row>
    <row r="1607" spans="1:7" ht="25.5" x14ac:dyDescent="0.2">
      <c r="A1607" s="173" t="s">
        <v>15477</v>
      </c>
      <c r="B1607" s="174" t="s">
        <v>15478</v>
      </c>
      <c r="C1607" s="175" t="s">
        <v>12389</v>
      </c>
      <c r="D1607" s="176">
        <v>30.47</v>
      </c>
      <c r="E1607" s="176">
        <v>3.53</v>
      </c>
      <c r="F1607" s="176">
        <v>34</v>
      </c>
      <c r="G1607" s="169">
        <f t="shared" si="24"/>
        <v>9</v>
      </c>
    </row>
    <row r="1608" spans="1:7" ht="25.5" x14ac:dyDescent="0.2">
      <c r="A1608" s="173" t="s">
        <v>15479</v>
      </c>
      <c r="B1608" s="174" t="s">
        <v>15480</v>
      </c>
      <c r="C1608" s="175" t="s">
        <v>12389</v>
      </c>
      <c r="D1608" s="176">
        <v>799.6</v>
      </c>
      <c r="E1608" s="176">
        <v>4.41</v>
      </c>
      <c r="F1608" s="176">
        <v>804.01</v>
      </c>
      <c r="G1608" s="169">
        <f t="shared" si="24"/>
        <v>9</v>
      </c>
    </row>
    <row r="1609" spans="1:7" x14ac:dyDescent="0.2">
      <c r="A1609" s="173" t="s">
        <v>15481</v>
      </c>
      <c r="B1609" s="174" t="s">
        <v>15482</v>
      </c>
      <c r="C1609" s="175" t="s">
        <v>12389</v>
      </c>
      <c r="D1609" s="176">
        <v>143.05000000000001</v>
      </c>
      <c r="E1609" s="176">
        <v>75.900000000000006</v>
      </c>
      <c r="F1609" s="176">
        <v>218.95</v>
      </c>
      <c r="G1609" s="169">
        <f t="shared" si="24"/>
        <v>9</v>
      </c>
    </row>
    <row r="1610" spans="1:7" ht="25.5" x14ac:dyDescent="0.2">
      <c r="A1610" s="173" t="s">
        <v>15483</v>
      </c>
      <c r="B1610" s="174" t="s">
        <v>15484</v>
      </c>
      <c r="C1610" s="175" t="s">
        <v>12389</v>
      </c>
      <c r="D1610" s="176">
        <v>291.52999999999997</v>
      </c>
      <c r="E1610" s="176">
        <v>173.48</v>
      </c>
      <c r="F1610" s="176">
        <v>465.01</v>
      </c>
      <c r="G1610" s="169">
        <f t="shared" si="24"/>
        <v>9</v>
      </c>
    </row>
    <row r="1611" spans="1:7" ht="25.5" x14ac:dyDescent="0.2">
      <c r="A1611" s="173" t="s">
        <v>15485</v>
      </c>
      <c r="B1611" s="174" t="s">
        <v>15486</v>
      </c>
      <c r="C1611" s="175" t="s">
        <v>12389</v>
      </c>
      <c r="D1611" s="176">
        <v>191.77</v>
      </c>
      <c r="E1611" s="176">
        <v>19.559999999999999</v>
      </c>
      <c r="F1611" s="176">
        <v>211.33</v>
      </c>
      <c r="G1611" s="169">
        <f t="shared" ref="G1611:G1674" si="25">LEN(A1611)</f>
        <v>9</v>
      </c>
    </row>
    <row r="1612" spans="1:7" ht="25.5" x14ac:dyDescent="0.2">
      <c r="A1612" s="173" t="s">
        <v>15487</v>
      </c>
      <c r="B1612" s="174" t="s">
        <v>15488</v>
      </c>
      <c r="C1612" s="175" t="s">
        <v>12389</v>
      </c>
      <c r="D1612" s="176">
        <v>23.94</v>
      </c>
      <c r="E1612" s="176">
        <v>3.53</v>
      </c>
      <c r="F1612" s="176">
        <v>27.47</v>
      </c>
      <c r="G1612" s="169">
        <f t="shared" si="25"/>
        <v>9</v>
      </c>
    </row>
    <row r="1613" spans="1:7" x14ac:dyDescent="0.2">
      <c r="A1613" s="173" t="s">
        <v>15489</v>
      </c>
      <c r="B1613" s="174" t="s">
        <v>15490</v>
      </c>
      <c r="C1613" s="175"/>
      <c r="D1613" s="176"/>
      <c r="E1613" s="176"/>
      <c r="F1613" s="176"/>
      <c r="G1613" s="169">
        <f t="shared" si="25"/>
        <v>5</v>
      </c>
    </row>
    <row r="1614" spans="1:7" ht="25.5" x14ac:dyDescent="0.2">
      <c r="A1614" s="173" t="s">
        <v>15491</v>
      </c>
      <c r="B1614" s="174" t="s">
        <v>15492</v>
      </c>
      <c r="C1614" s="175" t="s">
        <v>12389</v>
      </c>
      <c r="D1614" s="176">
        <v>690.04</v>
      </c>
      <c r="E1614" s="176">
        <v>4.41</v>
      </c>
      <c r="F1614" s="176">
        <v>694.45</v>
      </c>
      <c r="G1614" s="169">
        <f t="shared" si="25"/>
        <v>9</v>
      </c>
    </row>
    <row r="1615" spans="1:7" ht="25.5" x14ac:dyDescent="0.2">
      <c r="A1615" s="173" t="s">
        <v>15493</v>
      </c>
      <c r="B1615" s="174" t="s">
        <v>15494</v>
      </c>
      <c r="C1615" s="175" t="s">
        <v>12389</v>
      </c>
      <c r="D1615" s="176">
        <v>1688.76</v>
      </c>
      <c r="E1615" s="176">
        <v>61.01</v>
      </c>
      <c r="F1615" s="176">
        <v>1749.77</v>
      </c>
      <c r="G1615" s="169">
        <f t="shared" si="25"/>
        <v>9</v>
      </c>
    </row>
    <row r="1616" spans="1:7" ht="25.5" x14ac:dyDescent="0.2">
      <c r="A1616" s="173" t="s">
        <v>15495</v>
      </c>
      <c r="B1616" s="174" t="s">
        <v>20356</v>
      </c>
      <c r="C1616" s="175" t="s">
        <v>12389</v>
      </c>
      <c r="D1616" s="176">
        <v>2809.34</v>
      </c>
      <c r="E1616" s="176">
        <v>318.19</v>
      </c>
      <c r="F1616" s="176">
        <v>3127.53</v>
      </c>
      <c r="G1616" s="169">
        <f t="shared" si="25"/>
        <v>9</v>
      </c>
    </row>
    <row r="1617" spans="1:7" ht="25.5" x14ac:dyDescent="0.2">
      <c r="A1617" s="173" t="s">
        <v>15496</v>
      </c>
      <c r="B1617" s="174" t="s">
        <v>15497</v>
      </c>
      <c r="C1617" s="175" t="s">
        <v>12389</v>
      </c>
      <c r="D1617" s="176">
        <v>1299.94</v>
      </c>
      <c r="E1617" s="176">
        <v>52.19</v>
      </c>
      <c r="F1617" s="176">
        <v>1352.13</v>
      </c>
      <c r="G1617" s="169">
        <f t="shared" si="25"/>
        <v>9</v>
      </c>
    </row>
    <row r="1618" spans="1:7" x14ac:dyDescent="0.2">
      <c r="A1618" s="173" t="s">
        <v>15498</v>
      </c>
      <c r="B1618" s="174" t="s">
        <v>15499</v>
      </c>
      <c r="C1618" s="175"/>
      <c r="D1618" s="176"/>
      <c r="E1618" s="176"/>
      <c r="F1618" s="176"/>
      <c r="G1618" s="169">
        <f t="shared" si="25"/>
        <v>5</v>
      </c>
    </row>
    <row r="1619" spans="1:7" ht="25.5" x14ac:dyDescent="0.2">
      <c r="A1619" s="173" t="s">
        <v>15500</v>
      </c>
      <c r="B1619" s="174" t="s">
        <v>15501</v>
      </c>
      <c r="C1619" s="175" t="s">
        <v>12690</v>
      </c>
      <c r="D1619" s="176">
        <v>125589.32</v>
      </c>
      <c r="E1619" s="176"/>
      <c r="F1619" s="176">
        <v>125589.32</v>
      </c>
      <c r="G1619" s="169">
        <f t="shared" si="25"/>
        <v>9</v>
      </c>
    </row>
    <row r="1620" spans="1:7" ht="25.5" x14ac:dyDescent="0.2">
      <c r="A1620" s="173" t="s">
        <v>15502</v>
      </c>
      <c r="B1620" s="174" t="s">
        <v>15503</v>
      </c>
      <c r="C1620" s="175" t="s">
        <v>12690</v>
      </c>
      <c r="D1620" s="176">
        <v>130200.39</v>
      </c>
      <c r="E1620" s="176"/>
      <c r="F1620" s="176">
        <v>130200.39</v>
      </c>
      <c r="G1620" s="169">
        <f t="shared" si="25"/>
        <v>9</v>
      </c>
    </row>
    <row r="1621" spans="1:7" ht="25.5" x14ac:dyDescent="0.2">
      <c r="A1621" s="173" t="s">
        <v>15504</v>
      </c>
      <c r="B1621" s="174" t="s">
        <v>15505</v>
      </c>
      <c r="C1621" s="175" t="s">
        <v>12690</v>
      </c>
      <c r="D1621" s="176">
        <v>34244.519999999997</v>
      </c>
      <c r="E1621" s="176"/>
      <c r="F1621" s="176">
        <v>34244.519999999997</v>
      </c>
      <c r="G1621" s="169">
        <f t="shared" si="25"/>
        <v>9</v>
      </c>
    </row>
    <row r="1622" spans="1:7" ht="38.25" x14ac:dyDescent="0.2">
      <c r="A1622" s="173" t="s">
        <v>15506</v>
      </c>
      <c r="B1622" s="174" t="s">
        <v>15507</v>
      </c>
      <c r="C1622" s="175" t="s">
        <v>12690</v>
      </c>
      <c r="D1622" s="176">
        <v>34485.339999999997</v>
      </c>
      <c r="E1622" s="176"/>
      <c r="F1622" s="176">
        <v>34485.339999999997</v>
      </c>
      <c r="G1622" s="169">
        <f t="shared" si="25"/>
        <v>9</v>
      </c>
    </row>
    <row r="1623" spans="1:7" x14ac:dyDescent="0.2">
      <c r="A1623" s="173" t="s">
        <v>15508</v>
      </c>
      <c r="B1623" s="174" t="s">
        <v>15509</v>
      </c>
      <c r="C1623" s="175"/>
      <c r="D1623" s="176"/>
      <c r="E1623" s="176"/>
      <c r="F1623" s="176"/>
      <c r="G1623" s="169">
        <f t="shared" si="25"/>
        <v>2</v>
      </c>
    </row>
    <row r="1624" spans="1:7" x14ac:dyDescent="0.2">
      <c r="A1624" s="173" t="s">
        <v>15510</v>
      </c>
      <c r="B1624" s="174" t="s">
        <v>15511</v>
      </c>
      <c r="C1624" s="175"/>
      <c r="D1624" s="176"/>
      <c r="E1624" s="176"/>
      <c r="F1624" s="176"/>
      <c r="G1624" s="169">
        <f t="shared" si="25"/>
        <v>5</v>
      </c>
    </row>
    <row r="1625" spans="1:7" x14ac:dyDescent="0.2">
      <c r="A1625" s="173" t="s">
        <v>15512</v>
      </c>
      <c r="B1625" s="174" t="s">
        <v>15513</v>
      </c>
      <c r="C1625" s="175" t="s">
        <v>12441</v>
      </c>
      <c r="D1625" s="176">
        <v>17.38</v>
      </c>
      <c r="E1625" s="176">
        <v>3.53</v>
      </c>
      <c r="F1625" s="176">
        <v>20.91</v>
      </c>
      <c r="G1625" s="169">
        <f t="shared" si="25"/>
        <v>9</v>
      </c>
    </row>
    <row r="1626" spans="1:7" x14ac:dyDescent="0.2">
      <c r="A1626" s="173" t="s">
        <v>15514</v>
      </c>
      <c r="B1626" s="174" t="s">
        <v>15515</v>
      </c>
      <c r="C1626" s="175" t="s">
        <v>12441</v>
      </c>
      <c r="D1626" s="176">
        <v>27.62</v>
      </c>
      <c r="E1626" s="176">
        <v>3.53</v>
      </c>
      <c r="F1626" s="176">
        <v>31.15</v>
      </c>
      <c r="G1626" s="169">
        <f t="shared" si="25"/>
        <v>9</v>
      </c>
    </row>
    <row r="1627" spans="1:7" x14ac:dyDescent="0.2">
      <c r="A1627" s="173" t="s">
        <v>15516</v>
      </c>
      <c r="B1627" s="174" t="s">
        <v>15517</v>
      </c>
      <c r="C1627" s="175" t="s">
        <v>12522</v>
      </c>
      <c r="D1627" s="176">
        <v>570.5</v>
      </c>
      <c r="E1627" s="176">
        <v>49.39</v>
      </c>
      <c r="F1627" s="176">
        <v>619.89</v>
      </c>
      <c r="G1627" s="169">
        <f t="shared" si="25"/>
        <v>9</v>
      </c>
    </row>
    <row r="1628" spans="1:7" ht="25.5" x14ac:dyDescent="0.2">
      <c r="A1628" s="173" t="s">
        <v>15518</v>
      </c>
      <c r="B1628" s="174" t="s">
        <v>15519</v>
      </c>
      <c r="C1628" s="175" t="s">
        <v>12441</v>
      </c>
      <c r="D1628" s="176">
        <v>151.19</v>
      </c>
      <c r="E1628" s="176">
        <v>6.5</v>
      </c>
      <c r="F1628" s="176">
        <v>157.69</v>
      </c>
      <c r="G1628" s="169">
        <f t="shared" si="25"/>
        <v>9</v>
      </c>
    </row>
    <row r="1629" spans="1:7" ht="38.25" x14ac:dyDescent="0.2">
      <c r="A1629" s="173" t="s">
        <v>15520</v>
      </c>
      <c r="B1629" s="174" t="s">
        <v>15521</v>
      </c>
      <c r="C1629" s="175" t="s">
        <v>12441</v>
      </c>
      <c r="D1629" s="176">
        <v>16.66</v>
      </c>
      <c r="E1629" s="176">
        <v>9.59</v>
      </c>
      <c r="F1629" s="176">
        <v>26.25</v>
      </c>
      <c r="G1629" s="169">
        <f t="shared" si="25"/>
        <v>9</v>
      </c>
    </row>
    <row r="1630" spans="1:7" x14ac:dyDescent="0.2">
      <c r="A1630" s="173" t="s">
        <v>15522</v>
      </c>
      <c r="B1630" s="174" t="s">
        <v>20599</v>
      </c>
      <c r="C1630" s="175" t="s">
        <v>12441</v>
      </c>
      <c r="D1630" s="176">
        <v>82.75</v>
      </c>
      <c r="E1630" s="176"/>
      <c r="F1630" s="176">
        <v>82.75</v>
      </c>
      <c r="G1630" s="169">
        <f t="shared" si="25"/>
        <v>9</v>
      </c>
    </row>
    <row r="1631" spans="1:7" x14ac:dyDescent="0.2">
      <c r="A1631" s="173" t="s">
        <v>20600</v>
      </c>
      <c r="B1631" s="174" t="s">
        <v>20601</v>
      </c>
      <c r="C1631" s="175" t="s">
        <v>12441</v>
      </c>
      <c r="D1631" s="176">
        <v>41.61</v>
      </c>
      <c r="E1631" s="176">
        <v>30.36</v>
      </c>
      <c r="F1631" s="176">
        <v>71.97</v>
      </c>
      <c r="G1631" s="169">
        <f t="shared" si="25"/>
        <v>9</v>
      </c>
    </row>
    <row r="1632" spans="1:7" ht="25.5" x14ac:dyDescent="0.2">
      <c r="A1632" s="173" t="s">
        <v>15523</v>
      </c>
      <c r="B1632" s="174" t="s">
        <v>15524</v>
      </c>
      <c r="C1632" s="175" t="s">
        <v>12441</v>
      </c>
      <c r="D1632" s="176">
        <v>1167.8</v>
      </c>
      <c r="E1632" s="176"/>
      <c r="F1632" s="176">
        <v>1167.8</v>
      </c>
      <c r="G1632" s="169">
        <f t="shared" si="25"/>
        <v>9</v>
      </c>
    </row>
    <row r="1633" spans="1:7" ht="25.5" x14ac:dyDescent="0.2">
      <c r="A1633" s="173" t="s">
        <v>15525</v>
      </c>
      <c r="B1633" s="174" t="s">
        <v>15526</v>
      </c>
      <c r="C1633" s="175" t="s">
        <v>12441</v>
      </c>
      <c r="D1633" s="176">
        <v>81.97</v>
      </c>
      <c r="E1633" s="176">
        <v>26.02</v>
      </c>
      <c r="F1633" s="176">
        <v>107.99</v>
      </c>
      <c r="G1633" s="169">
        <f t="shared" si="25"/>
        <v>9</v>
      </c>
    </row>
    <row r="1634" spans="1:7" ht="38.25" x14ac:dyDescent="0.2">
      <c r="A1634" s="173" t="s">
        <v>15527</v>
      </c>
      <c r="B1634" s="174" t="s">
        <v>15528</v>
      </c>
      <c r="C1634" s="175" t="s">
        <v>12441</v>
      </c>
      <c r="D1634" s="176">
        <v>583.16</v>
      </c>
      <c r="E1634" s="176"/>
      <c r="F1634" s="176">
        <v>583.16</v>
      </c>
      <c r="G1634" s="169">
        <f t="shared" si="25"/>
        <v>9</v>
      </c>
    </row>
    <row r="1635" spans="1:7" x14ac:dyDescent="0.2">
      <c r="A1635" s="173" t="s">
        <v>15529</v>
      </c>
      <c r="B1635" s="174" t="s">
        <v>15530</v>
      </c>
      <c r="C1635" s="175"/>
      <c r="D1635" s="176"/>
      <c r="E1635" s="176"/>
      <c r="F1635" s="176"/>
      <c r="G1635" s="169">
        <f t="shared" si="25"/>
        <v>5</v>
      </c>
    </row>
    <row r="1636" spans="1:7" x14ac:dyDescent="0.2">
      <c r="A1636" s="173" t="s">
        <v>15531</v>
      </c>
      <c r="B1636" s="174" t="s">
        <v>15532</v>
      </c>
      <c r="C1636" s="175" t="s">
        <v>12497</v>
      </c>
      <c r="D1636" s="176">
        <v>1.43</v>
      </c>
      <c r="E1636" s="176">
        <v>6.43</v>
      </c>
      <c r="F1636" s="176">
        <v>7.86</v>
      </c>
      <c r="G1636" s="169">
        <f t="shared" si="25"/>
        <v>9</v>
      </c>
    </row>
    <row r="1637" spans="1:7" x14ac:dyDescent="0.2">
      <c r="A1637" s="173" t="s">
        <v>15533</v>
      </c>
      <c r="B1637" s="174" t="s">
        <v>15534</v>
      </c>
      <c r="C1637" s="175" t="s">
        <v>12497</v>
      </c>
      <c r="D1637" s="176">
        <v>66.069999999999993</v>
      </c>
      <c r="E1637" s="176">
        <v>6.43</v>
      </c>
      <c r="F1637" s="176">
        <v>72.5</v>
      </c>
      <c r="G1637" s="169">
        <f t="shared" si="25"/>
        <v>9</v>
      </c>
    </row>
    <row r="1638" spans="1:7" ht="25.5" x14ac:dyDescent="0.2">
      <c r="A1638" s="173" t="s">
        <v>15535</v>
      </c>
      <c r="B1638" s="174" t="s">
        <v>15536</v>
      </c>
      <c r="C1638" s="175" t="s">
        <v>12497</v>
      </c>
      <c r="D1638" s="176">
        <v>5.39</v>
      </c>
      <c r="E1638" s="176">
        <v>2.69</v>
      </c>
      <c r="F1638" s="176">
        <v>8.08</v>
      </c>
      <c r="G1638" s="169">
        <f t="shared" si="25"/>
        <v>9</v>
      </c>
    </row>
    <row r="1639" spans="1:7" x14ac:dyDescent="0.2">
      <c r="A1639" s="173" t="s">
        <v>15537</v>
      </c>
      <c r="B1639" s="174" t="s">
        <v>15538</v>
      </c>
      <c r="C1639" s="175" t="s">
        <v>15539</v>
      </c>
      <c r="D1639" s="176">
        <v>0.14000000000000001</v>
      </c>
      <c r="E1639" s="176">
        <v>0.05</v>
      </c>
      <c r="F1639" s="176">
        <v>0.19</v>
      </c>
      <c r="G1639" s="169">
        <f t="shared" si="25"/>
        <v>9</v>
      </c>
    </row>
    <row r="1640" spans="1:7" x14ac:dyDescent="0.2">
      <c r="A1640" s="173" t="s">
        <v>15540</v>
      </c>
      <c r="B1640" s="174" t="s">
        <v>15541</v>
      </c>
      <c r="C1640" s="175" t="s">
        <v>12497</v>
      </c>
      <c r="D1640" s="176">
        <v>7.12</v>
      </c>
      <c r="E1640" s="176">
        <v>4.3</v>
      </c>
      <c r="F1640" s="176">
        <v>11.42</v>
      </c>
      <c r="G1640" s="169">
        <f t="shared" si="25"/>
        <v>9</v>
      </c>
    </row>
    <row r="1641" spans="1:7" x14ac:dyDescent="0.2">
      <c r="A1641" s="173" t="s">
        <v>15542</v>
      </c>
      <c r="B1641" s="174" t="s">
        <v>15543</v>
      </c>
      <c r="C1641" s="175" t="s">
        <v>15539</v>
      </c>
      <c r="D1641" s="176">
        <v>0.19</v>
      </c>
      <c r="E1641" s="176">
        <v>0.11</v>
      </c>
      <c r="F1641" s="176">
        <v>0.3</v>
      </c>
      <c r="G1641" s="169">
        <f t="shared" si="25"/>
        <v>9</v>
      </c>
    </row>
    <row r="1642" spans="1:7" ht="25.5" x14ac:dyDescent="0.2">
      <c r="A1642" s="173" t="s">
        <v>15544</v>
      </c>
      <c r="B1642" s="174" t="s">
        <v>15545</v>
      </c>
      <c r="C1642" s="175" t="s">
        <v>12497</v>
      </c>
      <c r="D1642" s="176">
        <v>215.18</v>
      </c>
      <c r="E1642" s="176">
        <v>3.91</v>
      </c>
      <c r="F1642" s="176">
        <v>219.09</v>
      </c>
      <c r="G1642" s="169">
        <f t="shared" si="25"/>
        <v>9</v>
      </c>
    </row>
    <row r="1643" spans="1:7" ht="25.5" x14ac:dyDescent="0.2">
      <c r="A1643" s="173" t="s">
        <v>15546</v>
      </c>
      <c r="B1643" s="174" t="s">
        <v>15547</v>
      </c>
      <c r="C1643" s="175" t="s">
        <v>12497</v>
      </c>
      <c r="D1643" s="176">
        <v>285.95999999999998</v>
      </c>
      <c r="E1643" s="176">
        <v>3.91</v>
      </c>
      <c r="F1643" s="176">
        <v>289.87</v>
      </c>
      <c r="G1643" s="169">
        <f t="shared" si="25"/>
        <v>9</v>
      </c>
    </row>
    <row r="1644" spans="1:7" ht="38.25" x14ac:dyDescent="0.2">
      <c r="A1644" s="173" t="s">
        <v>15548</v>
      </c>
      <c r="B1644" s="174" t="s">
        <v>15549</v>
      </c>
      <c r="C1644" s="175" t="s">
        <v>12497</v>
      </c>
      <c r="D1644" s="176">
        <v>104.71</v>
      </c>
      <c r="E1644" s="176">
        <v>3.91</v>
      </c>
      <c r="F1644" s="176">
        <v>108.62</v>
      </c>
      <c r="G1644" s="169">
        <f t="shared" si="25"/>
        <v>9</v>
      </c>
    </row>
    <row r="1645" spans="1:7" ht="38.25" x14ac:dyDescent="0.2">
      <c r="A1645" s="173" t="s">
        <v>15550</v>
      </c>
      <c r="B1645" s="174" t="s">
        <v>15551</v>
      </c>
      <c r="C1645" s="175" t="s">
        <v>12497</v>
      </c>
      <c r="D1645" s="176">
        <v>103.18</v>
      </c>
      <c r="E1645" s="176">
        <v>3.91</v>
      </c>
      <c r="F1645" s="176">
        <v>107.09</v>
      </c>
      <c r="G1645" s="169">
        <f t="shared" si="25"/>
        <v>9</v>
      </c>
    </row>
    <row r="1646" spans="1:7" x14ac:dyDescent="0.2">
      <c r="A1646" s="173" t="s">
        <v>15552</v>
      </c>
      <c r="B1646" s="174" t="s">
        <v>15553</v>
      </c>
      <c r="C1646" s="175"/>
      <c r="D1646" s="176"/>
      <c r="E1646" s="176"/>
      <c r="F1646" s="176"/>
      <c r="G1646" s="169">
        <f t="shared" si="25"/>
        <v>5</v>
      </c>
    </row>
    <row r="1647" spans="1:7" ht="25.5" x14ac:dyDescent="0.2">
      <c r="A1647" s="173" t="s">
        <v>15554</v>
      </c>
      <c r="B1647" s="174" t="s">
        <v>15555</v>
      </c>
      <c r="C1647" s="175" t="s">
        <v>12441</v>
      </c>
      <c r="D1647" s="176">
        <v>10.68</v>
      </c>
      <c r="E1647" s="176">
        <v>2.65</v>
      </c>
      <c r="F1647" s="176">
        <v>13.33</v>
      </c>
      <c r="G1647" s="169">
        <f t="shared" si="25"/>
        <v>9</v>
      </c>
    </row>
    <row r="1648" spans="1:7" ht="25.5" x14ac:dyDescent="0.2">
      <c r="A1648" s="173" t="s">
        <v>15556</v>
      </c>
      <c r="B1648" s="174" t="s">
        <v>15557</v>
      </c>
      <c r="C1648" s="175" t="s">
        <v>12441</v>
      </c>
      <c r="D1648" s="176">
        <v>24.15</v>
      </c>
      <c r="E1648" s="176">
        <v>2.65</v>
      </c>
      <c r="F1648" s="176">
        <v>26.8</v>
      </c>
      <c r="G1648" s="169">
        <f t="shared" si="25"/>
        <v>9</v>
      </c>
    </row>
    <row r="1649" spans="1:7" x14ac:dyDescent="0.2">
      <c r="A1649" s="173" t="s">
        <v>15558</v>
      </c>
      <c r="B1649" s="174" t="s">
        <v>15559</v>
      </c>
      <c r="C1649" s="175" t="s">
        <v>12497</v>
      </c>
      <c r="D1649" s="176">
        <v>51.55</v>
      </c>
      <c r="E1649" s="176">
        <v>18.18</v>
      </c>
      <c r="F1649" s="176">
        <v>69.73</v>
      </c>
      <c r="G1649" s="169">
        <f t="shared" si="25"/>
        <v>9</v>
      </c>
    </row>
    <row r="1650" spans="1:7" x14ac:dyDescent="0.2">
      <c r="A1650" s="173" t="s">
        <v>15560</v>
      </c>
      <c r="B1650" s="174" t="s">
        <v>15561</v>
      </c>
      <c r="C1650" s="175" t="s">
        <v>12497</v>
      </c>
      <c r="D1650" s="176">
        <v>107.29</v>
      </c>
      <c r="E1650" s="176">
        <v>18.18</v>
      </c>
      <c r="F1650" s="176">
        <v>125.47</v>
      </c>
      <c r="G1650" s="169">
        <f t="shared" si="25"/>
        <v>9</v>
      </c>
    </row>
    <row r="1651" spans="1:7" ht="25.5" x14ac:dyDescent="0.2">
      <c r="A1651" s="173" t="s">
        <v>15562</v>
      </c>
      <c r="B1651" s="174" t="s">
        <v>15563</v>
      </c>
      <c r="C1651" s="175" t="s">
        <v>12497</v>
      </c>
      <c r="D1651" s="176">
        <v>190.71</v>
      </c>
      <c r="E1651" s="176"/>
      <c r="F1651" s="176">
        <v>190.71</v>
      </c>
      <c r="G1651" s="169">
        <f t="shared" si="25"/>
        <v>9</v>
      </c>
    </row>
    <row r="1652" spans="1:7" ht="25.5" x14ac:dyDescent="0.2">
      <c r="A1652" s="173" t="s">
        <v>15564</v>
      </c>
      <c r="B1652" s="174" t="s">
        <v>15565</v>
      </c>
      <c r="C1652" s="175" t="s">
        <v>12497</v>
      </c>
      <c r="D1652" s="176">
        <v>399.7</v>
      </c>
      <c r="E1652" s="176"/>
      <c r="F1652" s="176">
        <v>399.7</v>
      </c>
      <c r="G1652" s="169">
        <f t="shared" si="25"/>
        <v>9</v>
      </c>
    </row>
    <row r="1653" spans="1:7" ht="25.5" x14ac:dyDescent="0.2">
      <c r="A1653" s="173" t="s">
        <v>15566</v>
      </c>
      <c r="B1653" s="174" t="s">
        <v>15567</v>
      </c>
      <c r="C1653" s="175" t="s">
        <v>12497</v>
      </c>
      <c r="D1653" s="176">
        <v>851.65</v>
      </c>
      <c r="E1653" s="176">
        <v>8.82</v>
      </c>
      <c r="F1653" s="176">
        <v>860.47</v>
      </c>
      <c r="G1653" s="169">
        <f t="shared" si="25"/>
        <v>9</v>
      </c>
    </row>
    <row r="1654" spans="1:7" ht="25.5" x14ac:dyDescent="0.2">
      <c r="A1654" s="173" t="s">
        <v>15568</v>
      </c>
      <c r="B1654" s="174" t="s">
        <v>15569</v>
      </c>
      <c r="C1654" s="175" t="s">
        <v>12497</v>
      </c>
      <c r="D1654" s="176">
        <v>1215.8399999999999</v>
      </c>
      <c r="E1654" s="176">
        <v>8.82</v>
      </c>
      <c r="F1654" s="176">
        <v>1224.6600000000001</v>
      </c>
      <c r="G1654" s="169">
        <f t="shared" si="25"/>
        <v>9</v>
      </c>
    </row>
    <row r="1655" spans="1:7" x14ac:dyDescent="0.2">
      <c r="A1655" s="173" t="s">
        <v>15570</v>
      </c>
      <c r="B1655" s="174" t="s">
        <v>15571</v>
      </c>
      <c r="C1655" s="175" t="s">
        <v>12497</v>
      </c>
      <c r="D1655" s="176">
        <v>208.07</v>
      </c>
      <c r="E1655" s="176"/>
      <c r="F1655" s="176">
        <v>208.07</v>
      </c>
      <c r="G1655" s="169">
        <f t="shared" si="25"/>
        <v>9</v>
      </c>
    </row>
    <row r="1656" spans="1:7" x14ac:dyDescent="0.2">
      <c r="A1656" s="173" t="s">
        <v>15572</v>
      </c>
      <c r="B1656" s="174" t="s">
        <v>15573</v>
      </c>
      <c r="C1656" s="175"/>
      <c r="D1656" s="176"/>
      <c r="E1656" s="176"/>
      <c r="F1656" s="176"/>
      <c r="G1656" s="169">
        <f t="shared" si="25"/>
        <v>5</v>
      </c>
    </row>
    <row r="1657" spans="1:7" x14ac:dyDescent="0.2">
      <c r="A1657" s="173" t="s">
        <v>15574</v>
      </c>
      <c r="B1657" s="174" t="s">
        <v>15575</v>
      </c>
      <c r="C1657" s="175" t="s">
        <v>12943</v>
      </c>
      <c r="D1657" s="176">
        <v>10.67</v>
      </c>
      <c r="E1657" s="176">
        <v>11.73</v>
      </c>
      <c r="F1657" s="176">
        <v>22.4</v>
      </c>
      <c r="G1657" s="169">
        <f t="shared" si="25"/>
        <v>9</v>
      </c>
    </row>
    <row r="1658" spans="1:7" x14ac:dyDescent="0.2">
      <c r="A1658" s="173" t="s">
        <v>15576</v>
      </c>
      <c r="B1658" s="174" t="s">
        <v>15577</v>
      </c>
      <c r="C1658" s="175" t="s">
        <v>15578</v>
      </c>
      <c r="D1658" s="176">
        <v>146.96</v>
      </c>
      <c r="E1658" s="176">
        <v>7.83</v>
      </c>
      <c r="F1658" s="176">
        <v>154.79</v>
      </c>
      <c r="G1658" s="169">
        <f t="shared" si="25"/>
        <v>9</v>
      </c>
    </row>
    <row r="1659" spans="1:7" x14ac:dyDescent="0.2">
      <c r="A1659" s="173" t="s">
        <v>15579</v>
      </c>
      <c r="B1659" s="174" t="s">
        <v>15580</v>
      </c>
      <c r="C1659" s="175"/>
      <c r="D1659" s="176"/>
      <c r="E1659" s="176"/>
      <c r="F1659" s="176"/>
      <c r="G1659" s="169">
        <f t="shared" si="25"/>
        <v>5</v>
      </c>
    </row>
    <row r="1660" spans="1:7" ht="25.5" x14ac:dyDescent="0.2">
      <c r="A1660" s="173" t="s">
        <v>15581</v>
      </c>
      <c r="B1660" s="174" t="s">
        <v>15582</v>
      </c>
      <c r="C1660" s="175" t="s">
        <v>12497</v>
      </c>
      <c r="D1660" s="176">
        <v>4.5999999999999996</v>
      </c>
      <c r="E1660" s="176">
        <v>2.38</v>
      </c>
      <c r="F1660" s="176">
        <v>6.98</v>
      </c>
      <c r="G1660" s="169">
        <f t="shared" si="25"/>
        <v>9</v>
      </c>
    </row>
    <row r="1661" spans="1:7" ht="25.5" x14ac:dyDescent="0.2">
      <c r="A1661" s="173" t="s">
        <v>15583</v>
      </c>
      <c r="B1661" s="174" t="s">
        <v>15584</v>
      </c>
      <c r="C1661" s="175" t="s">
        <v>12497</v>
      </c>
      <c r="D1661" s="176">
        <v>9.2200000000000006</v>
      </c>
      <c r="E1661" s="176">
        <v>4.7699999999999996</v>
      </c>
      <c r="F1661" s="176">
        <v>13.99</v>
      </c>
      <c r="G1661" s="169">
        <f t="shared" si="25"/>
        <v>9</v>
      </c>
    </row>
    <row r="1662" spans="1:7" ht="25.5" x14ac:dyDescent="0.2">
      <c r="A1662" s="173" t="s">
        <v>15585</v>
      </c>
      <c r="B1662" s="174" t="s">
        <v>15586</v>
      </c>
      <c r="C1662" s="175" t="s">
        <v>12497</v>
      </c>
      <c r="D1662" s="176">
        <v>13.84</v>
      </c>
      <c r="E1662" s="176">
        <v>7.15</v>
      </c>
      <c r="F1662" s="176">
        <v>20.99</v>
      </c>
      <c r="G1662" s="169">
        <f t="shared" si="25"/>
        <v>9</v>
      </c>
    </row>
    <row r="1663" spans="1:7" ht="25.5" x14ac:dyDescent="0.2">
      <c r="A1663" s="173" t="s">
        <v>15587</v>
      </c>
      <c r="B1663" s="174" t="s">
        <v>15588</v>
      </c>
      <c r="C1663" s="175" t="s">
        <v>12497</v>
      </c>
      <c r="D1663" s="176">
        <v>18.45</v>
      </c>
      <c r="E1663" s="176">
        <v>9.5299999999999994</v>
      </c>
      <c r="F1663" s="176">
        <v>27.98</v>
      </c>
      <c r="G1663" s="169">
        <f t="shared" si="25"/>
        <v>9</v>
      </c>
    </row>
    <row r="1664" spans="1:7" ht="25.5" x14ac:dyDescent="0.2">
      <c r="A1664" s="173" t="s">
        <v>15589</v>
      </c>
      <c r="B1664" s="174" t="s">
        <v>15590</v>
      </c>
      <c r="C1664" s="175" t="s">
        <v>12497</v>
      </c>
      <c r="D1664" s="176">
        <v>27.69</v>
      </c>
      <c r="E1664" s="176">
        <v>14.31</v>
      </c>
      <c r="F1664" s="176">
        <v>42</v>
      </c>
      <c r="G1664" s="169">
        <f t="shared" si="25"/>
        <v>9</v>
      </c>
    </row>
    <row r="1665" spans="1:7" ht="25.5" x14ac:dyDescent="0.2">
      <c r="A1665" s="173" t="s">
        <v>15591</v>
      </c>
      <c r="B1665" s="174" t="s">
        <v>15592</v>
      </c>
      <c r="C1665" s="175" t="s">
        <v>12497</v>
      </c>
      <c r="D1665" s="176">
        <v>26.65</v>
      </c>
      <c r="E1665" s="176">
        <v>1.47</v>
      </c>
      <c r="F1665" s="176">
        <v>28.12</v>
      </c>
      <c r="G1665" s="169">
        <f t="shared" si="25"/>
        <v>9</v>
      </c>
    </row>
    <row r="1666" spans="1:7" ht="25.5" x14ac:dyDescent="0.2">
      <c r="A1666" s="173" t="s">
        <v>15593</v>
      </c>
      <c r="B1666" s="174" t="s">
        <v>15594</v>
      </c>
      <c r="C1666" s="175" t="s">
        <v>12497</v>
      </c>
      <c r="D1666" s="176">
        <v>48.07</v>
      </c>
      <c r="E1666" s="176">
        <v>2.06</v>
      </c>
      <c r="F1666" s="176">
        <v>50.13</v>
      </c>
      <c r="G1666" s="169">
        <f t="shared" si="25"/>
        <v>9</v>
      </c>
    </row>
    <row r="1667" spans="1:7" ht="25.5" x14ac:dyDescent="0.2">
      <c r="A1667" s="173" t="s">
        <v>15595</v>
      </c>
      <c r="B1667" s="174" t="s">
        <v>15596</v>
      </c>
      <c r="C1667" s="175" t="s">
        <v>12497</v>
      </c>
      <c r="D1667" s="176">
        <v>70.83</v>
      </c>
      <c r="E1667" s="176">
        <v>2.65</v>
      </c>
      <c r="F1667" s="176">
        <v>73.48</v>
      </c>
      <c r="G1667" s="169">
        <f t="shared" si="25"/>
        <v>9</v>
      </c>
    </row>
    <row r="1668" spans="1:7" x14ac:dyDescent="0.2">
      <c r="A1668" s="173" t="s">
        <v>15597</v>
      </c>
      <c r="B1668" s="174" t="s">
        <v>15598</v>
      </c>
      <c r="C1668" s="175"/>
      <c r="D1668" s="176"/>
      <c r="E1668" s="176"/>
      <c r="F1668" s="176"/>
      <c r="G1668" s="169">
        <f t="shared" si="25"/>
        <v>5</v>
      </c>
    </row>
    <row r="1669" spans="1:7" x14ac:dyDescent="0.2">
      <c r="A1669" s="173" t="s">
        <v>15599</v>
      </c>
      <c r="B1669" s="174" t="s">
        <v>15600</v>
      </c>
      <c r="C1669" s="175" t="s">
        <v>12441</v>
      </c>
      <c r="D1669" s="176">
        <v>30.21</v>
      </c>
      <c r="E1669" s="176">
        <v>9.98</v>
      </c>
      <c r="F1669" s="176">
        <v>40.19</v>
      </c>
      <c r="G1669" s="169">
        <f t="shared" si="25"/>
        <v>9</v>
      </c>
    </row>
    <row r="1670" spans="1:7" ht="25.5" x14ac:dyDescent="0.2">
      <c r="A1670" s="173" t="s">
        <v>15601</v>
      </c>
      <c r="B1670" s="174" t="s">
        <v>15602</v>
      </c>
      <c r="C1670" s="175" t="s">
        <v>12497</v>
      </c>
      <c r="D1670" s="176">
        <v>1.55</v>
      </c>
      <c r="E1670" s="176">
        <v>9.98</v>
      </c>
      <c r="F1670" s="176">
        <v>11.53</v>
      </c>
      <c r="G1670" s="169">
        <f t="shared" si="25"/>
        <v>9</v>
      </c>
    </row>
    <row r="1671" spans="1:7" ht="25.5" x14ac:dyDescent="0.2">
      <c r="A1671" s="173" t="s">
        <v>15603</v>
      </c>
      <c r="B1671" s="174" t="s">
        <v>15604</v>
      </c>
      <c r="C1671" s="175" t="s">
        <v>12497</v>
      </c>
      <c r="D1671" s="176">
        <v>2.38</v>
      </c>
      <c r="E1671" s="176">
        <v>9.98</v>
      </c>
      <c r="F1671" s="176">
        <v>12.36</v>
      </c>
      <c r="G1671" s="169">
        <f t="shared" si="25"/>
        <v>9</v>
      </c>
    </row>
    <row r="1672" spans="1:7" ht="25.5" x14ac:dyDescent="0.2">
      <c r="A1672" s="173" t="s">
        <v>15605</v>
      </c>
      <c r="B1672" s="174" t="s">
        <v>15606</v>
      </c>
      <c r="C1672" s="175" t="s">
        <v>12497</v>
      </c>
      <c r="D1672" s="176">
        <v>2.95</v>
      </c>
      <c r="E1672" s="176">
        <v>9.98</v>
      </c>
      <c r="F1672" s="176">
        <v>12.93</v>
      </c>
      <c r="G1672" s="169">
        <f t="shared" si="25"/>
        <v>9</v>
      </c>
    </row>
    <row r="1673" spans="1:7" ht="25.5" x14ac:dyDescent="0.2">
      <c r="A1673" s="173" t="s">
        <v>15607</v>
      </c>
      <c r="B1673" s="174" t="s">
        <v>15608</v>
      </c>
      <c r="C1673" s="175" t="s">
        <v>12497</v>
      </c>
      <c r="D1673" s="176">
        <v>3.05</v>
      </c>
      <c r="E1673" s="176">
        <v>9.98</v>
      </c>
      <c r="F1673" s="176">
        <v>13.03</v>
      </c>
      <c r="G1673" s="169">
        <f t="shared" si="25"/>
        <v>9</v>
      </c>
    </row>
    <row r="1674" spans="1:7" ht="25.5" x14ac:dyDescent="0.2">
      <c r="A1674" s="173" t="s">
        <v>15609</v>
      </c>
      <c r="B1674" s="174" t="s">
        <v>15610</v>
      </c>
      <c r="C1674" s="175" t="s">
        <v>12497</v>
      </c>
      <c r="D1674" s="176">
        <v>5.03</v>
      </c>
      <c r="E1674" s="176">
        <v>9.98</v>
      </c>
      <c r="F1674" s="176">
        <v>15.01</v>
      </c>
      <c r="G1674" s="169">
        <f t="shared" si="25"/>
        <v>9</v>
      </c>
    </row>
    <row r="1675" spans="1:7" ht="25.5" x14ac:dyDescent="0.2">
      <c r="A1675" s="173" t="s">
        <v>15611</v>
      </c>
      <c r="B1675" s="174" t="s">
        <v>15612</v>
      </c>
      <c r="C1675" s="175" t="s">
        <v>12497</v>
      </c>
      <c r="D1675" s="176">
        <v>7.87</v>
      </c>
      <c r="E1675" s="176">
        <v>9.98</v>
      </c>
      <c r="F1675" s="176">
        <v>17.850000000000001</v>
      </c>
      <c r="G1675" s="169">
        <f t="shared" ref="G1675:G1738" si="26">LEN(A1675)</f>
        <v>9</v>
      </c>
    </row>
    <row r="1676" spans="1:7" ht="25.5" x14ac:dyDescent="0.2">
      <c r="A1676" s="173" t="s">
        <v>15613</v>
      </c>
      <c r="B1676" s="174" t="s">
        <v>15614</v>
      </c>
      <c r="C1676" s="175" t="s">
        <v>12497</v>
      </c>
      <c r="D1676" s="176">
        <v>6.81</v>
      </c>
      <c r="E1676" s="176">
        <v>9.98</v>
      </c>
      <c r="F1676" s="176">
        <v>16.79</v>
      </c>
      <c r="G1676" s="169">
        <f t="shared" si="26"/>
        <v>9</v>
      </c>
    </row>
    <row r="1677" spans="1:7" ht="25.5" x14ac:dyDescent="0.2">
      <c r="A1677" s="173" t="s">
        <v>15615</v>
      </c>
      <c r="B1677" s="174" t="s">
        <v>15616</v>
      </c>
      <c r="C1677" s="175" t="s">
        <v>12497</v>
      </c>
      <c r="D1677" s="176">
        <v>6.63</v>
      </c>
      <c r="E1677" s="176">
        <v>9.98</v>
      </c>
      <c r="F1677" s="176">
        <v>16.61</v>
      </c>
      <c r="G1677" s="169">
        <f t="shared" si="26"/>
        <v>9</v>
      </c>
    </row>
    <row r="1678" spans="1:7" ht="25.5" x14ac:dyDescent="0.2">
      <c r="A1678" s="173" t="s">
        <v>15617</v>
      </c>
      <c r="B1678" s="174" t="s">
        <v>15618</v>
      </c>
      <c r="C1678" s="175" t="s">
        <v>12497</v>
      </c>
      <c r="D1678" s="176">
        <v>7.83</v>
      </c>
      <c r="E1678" s="176">
        <v>9.98</v>
      </c>
      <c r="F1678" s="176">
        <v>17.809999999999999</v>
      </c>
      <c r="G1678" s="169">
        <f t="shared" si="26"/>
        <v>9</v>
      </c>
    </row>
    <row r="1679" spans="1:7" ht="25.5" x14ac:dyDescent="0.2">
      <c r="A1679" s="173" t="s">
        <v>15619</v>
      </c>
      <c r="B1679" s="174" t="s">
        <v>15620</v>
      </c>
      <c r="C1679" s="175" t="s">
        <v>12497</v>
      </c>
      <c r="D1679" s="176">
        <v>8.8000000000000007</v>
      </c>
      <c r="E1679" s="176">
        <v>9.98</v>
      </c>
      <c r="F1679" s="176">
        <v>18.78</v>
      </c>
      <c r="G1679" s="169">
        <f t="shared" si="26"/>
        <v>9</v>
      </c>
    </row>
    <row r="1680" spans="1:7" ht="25.5" x14ac:dyDescent="0.2">
      <c r="A1680" s="173" t="s">
        <v>15621</v>
      </c>
      <c r="B1680" s="174" t="s">
        <v>15622</v>
      </c>
      <c r="C1680" s="175" t="s">
        <v>12497</v>
      </c>
      <c r="D1680" s="176">
        <v>21.76</v>
      </c>
      <c r="E1680" s="176">
        <v>9.98</v>
      </c>
      <c r="F1680" s="176">
        <v>31.74</v>
      </c>
      <c r="G1680" s="169">
        <f t="shared" si="26"/>
        <v>9</v>
      </c>
    </row>
    <row r="1681" spans="1:7" ht="25.5" x14ac:dyDescent="0.2">
      <c r="A1681" s="173" t="s">
        <v>15623</v>
      </c>
      <c r="B1681" s="174" t="s">
        <v>15624</v>
      </c>
      <c r="C1681" s="175" t="s">
        <v>12497</v>
      </c>
      <c r="D1681" s="176">
        <v>24.95</v>
      </c>
      <c r="E1681" s="176">
        <v>9.98</v>
      </c>
      <c r="F1681" s="176">
        <v>34.93</v>
      </c>
      <c r="G1681" s="169">
        <f t="shared" si="26"/>
        <v>9</v>
      </c>
    </row>
    <row r="1682" spans="1:7" ht="25.5" x14ac:dyDescent="0.2">
      <c r="A1682" s="173" t="s">
        <v>15625</v>
      </c>
      <c r="B1682" s="174" t="s">
        <v>15626</v>
      </c>
      <c r="C1682" s="175" t="s">
        <v>12497</v>
      </c>
      <c r="D1682" s="176">
        <v>29.01</v>
      </c>
      <c r="E1682" s="176">
        <v>9.98</v>
      </c>
      <c r="F1682" s="176">
        <v>38.99</v>
      </c>
      <c r="G1682" s="169">
        <f t="shared" si="26"/>
        <v>9</v>
      </c>
    </row>
    <row r="1683" spans="1:7" ht="25.5" x14ac:dyDescent="0.2">
      <c r="A1683" s="173" t="s">
        <v>15627</v>
      </c>
      <c r="B1683" s="174" t="s">
        <v>15628</v>
      </c>
      <c r="C1683" s="175" t="s">
        <v>12497</v>
      </c>
      <c r="D1683" s="176">
        <v>32.909999999999997</v>
      </c>
      <c r="E1683" s="176">
        <v>9.98</v>
      </c>
      <c r="F1683" s="176">
        <v>42.89</v>
      </c>
      <c r="G1683" s="169">
        <f t="shared" si="26"/>
        <v>9</v>
      </c>
    </row>
    <row r="1684" spans="1:7" ht="25.5" x14ac:dyDescent="0.2">
      <c r="A1684" s="173" t="s">
        <v>15629</v>
      </c>
      <c r="B1684" s="174" t="s">
        <v>15630</v>
      </c>
      <c r="C1684" s="175" t="s">
        <v>12497</v>
      </c>
      <c r="D1684" s="176">
        <v>40.200000000000003</v>
      </c>
      <c r="E1684" s="176">
        <v>9.98</v>
      </c>
      <c r="F1684" s="176">
        <v>50.18</v>
      </c>
      <c r="G1684" s="169">
        <f t="shared" si="26"/>
        <v>9</v>
      </c>
    </row>
    <row r="1685" spans="1:7" ht="25.5" x14ac:dyDescent="0.2">
      <c r="A1685" s="173" t="s">
        <v>15631</v>
      </c>
      <c r="B1685" s="174" t="s">
        <v>15632</v>
      </c>
      <c r="C1685" s="175" t="s">
        <v>12497</v>
      </c>
      <c r="D1685" s="176">
        <v>47.86</v>
      </c>
      <c r="E1685" s="176">
        <v>9.98</v>
      </c>
      <c r="F1685" s="176">
        <v>57.84</v>
      </c>
      <c r="G1685" s="169">
        <f t="shared" si="26"/>
        <v>9</v>
      </c>
    </row>
    <row r="1686" spans="1:7" ht="25.5" x14ac:dyDescent="0.2">
      <c r="A1686" s="173" t="s">
        <v>15633</v>
      </c>
      <c r="B1686" s="174" t="s">
        <v>15634</v>
      </c>
      <c r="C1686" s="175" t="s">
        <v>12497</v>
      </c>
      <c r="D1686" s="176">
        <v>54.59</v>
      </c>
      <c r="E1686" s="176">
        <v>9.98</v>
      </c>
      <c r="F1686" s="176">
        <v>64.569999999999993</v>
      </c>
      <c r="G1686" s="169">
        <f t="shared" si="26"/>
        <v>9</v>
      </c>
    </row>
    <row r="1687" spans="1:7" ht="25.5" x14ac:dyDescent="0.2">
      <c r="A1687" s="173" t="s">
        <v>15635</v>
      </c>
      <c r="B1687" s="174" t="s">
        <v>15636</v>
      </c>
      <c r="C1687" s="175" t="s">
        <v>12497</v>
      </c>
      <c r="D1687" s="176">
        <v>62.43</v>
      </c>
      <c r="E1687" s="176">
        <v>9.98</v>
      </c>
      <c r="F1687" s="176">
        <v>72.41</v>
      </c>
      <c r="G1687" s="169">
        <f t="shared" si="26"/>
        <v>9</v>
      </c>
    </row>
    <row r="1688" spans="1:7" ht="25.5" x14ac:dyDescent="0.2">
      <c r="A1688" s="173" t="s">
        <v>15637</v>
      </c>
      <c r="B1688" s="174" t="s">
        <v>15638</v>
      </c>
      <c r="C1688" s="175" t="s">
        <v>12497</v>
      </c>
      <c r="D1688" s="176">
        <v>86.97</v>
      </c>
      <c r="E1688" s="176">
        <v>9.98</v>
      </c>
      <c r="F1688" s="176">
        <v>96.95</v>
      </c>
      <c r="G1688" s="169">
        <f t="shared" si="26"/>
        <v>9</v>
      </c>
    </row>
    <row r="1689" spans="1:7" ht="25.5" x14ac:dyDescent="0.2">
      <c r="A1689" s="173" t="s">
        <v>15639</v>
      </c>
      <c r="B1689" s="174" t="s">
        <v>15640</v>
      </c>
      <c r="C1689" s="175" t="s">
        <v>12497</v>
      </c>
      <c r="D1689" s="176">
        <v>103.81</v>
      </c>
      <c r="E1689" s="176">
        <v>9.98</v>
      </c>
      <c r="F1689" s="176">
        <v>113.79</v>
      </c>
      <c r="G1689" s="169">
        <f t="shared" si="26"/>
        <v>9</v>
      </c>
    </row>
    <row r="1690" spans="1:7" ht="25.5" x14ac:dyDescent="0.2">
      <c r="A1690" s="173" t="s">
        <v>15641</v>
      </c>
      <c r="B1690" s="174" t="s">
        <v>15642</v>
      </c>
      <c r="C1690" s="175" t="s">
        <v>12497</v>
      </c>
      <c r="D1690" s="176">
        <v>135.47</v>
      </c>
      <c r="E1690" s="176">
        <v>9.98</v>
      </c>
      <c r="F1690" s="176">
        <v>145.44999999999999</v>
      </c>
      <c r="G1690" s="169">
        <f t="shared" si="26"/>
        <v>9</v>
      </c>
    </row>
    <row r="1691" spans="1:7" ht="25.5" x14ac:dyDescent="0.2">
      <c r="A1691" s="173" t="s">
        <v>15643</v>
      </c>
      <c r="B1691" s="174" t="s">
        <v>15644</v>
      </c>
      <c r="C1691" s="175" t="s">
        <v>12441</v>
      </c>
      <c r="D1691" s="176">
        <v>191.88</v>
      </c>
      <c r="E1691" s="176">
        <v>18.3</v>
      </c>
      <c r="F1691" s="176">
        <v>210.18</v>
      </c>
      <c r="G1691" s="169">
        <f t="shared" si="26"/>
        <v>9</v>
      </c>
    </row>
    <row r="1692" spans="1:7" ht="25.5" x14ac:dyDescent="0.2">
      <c r="A1692" s="173" t="s">
        <v>15645</v>
      </c>
      <c r="B1692" s="174" t="s">
        <v>15646</v>
      </c>
      <c r="C1692" s="175" t="s">
        <v>12497</v>
      </c>
      <c r="D1692" s="176">
        <v>16.59</v>
      </c>
      <c r="E1692" s="176">
        <v>9.98</v>
      </c>
      <c r="F1692" s="176">
        <v>26.57</v>
      </c>
      <c r="G1692" s="169">
        <f t="shared" si="26"/>
        <v>9</v>
      </c>
    </row>
    <row r="1693" spans="1:7" ht="25.5" x14ac:dyDescent="0.2">
      <c r="A1693" s="173" t="s">
        <v>15647</v>
      </c>
      <c r="B1693" s="174" t="s">
        <v>15648</v>
      </c>
      <c r="C1693" s="175" t="s">
        <v>12497</v>
      </c>
      <c r="D1693" s="176">
        <v>18.27</v>
      </c>
      <c r="E1693" s="176">
        <v>9.98</v>
      </c>
      <c r="F1693" s="176">
        <v>28.25</v>
      </c>
      <c r="G1693" s="169">
        <f t="shared" si="26"/>
        <v>9</v>
      </c>
    </row>
    <row r="1694" spans="1:7" x14ac:dyDescent="0.2">
      <c r="A1694" s="173" t="s">
        <v>15649</v>
      </c>
      <c r="B1694" s="174" t="s">
        <v>15650</v>
      </c>
      <c r="C1694" s="175"/>
      <c r="D1694" s="176"/>
      <c r="E1694" s="176"/>
      <c r="F1694" s="176"/>
      <c r="G1694" s="169">
        <f t="shared" si="26"/>
        <v>5</v>
      </c>
    </row>
    <row r="1695" spans="1:7" ht="25.5" x14ac:dyDescent="0.2">
      <c r="A1695" s="173" t="s">
        <v>15651</v>
      </c>
      <c r="B1695" s="174" t="s">
        <v>15652</v>
      </c>
      <c r="C1695" s="175" t="s">
        <v>12441</v>
      </c>
      <c r="D1695" s="176">
        <v>63.45</v>
      </c>
      <c r="E1695" s="176">
        <v>17.02</v>
      </c>
      <c r="F1695" s="176">
        <v>80.47</v>
      </c>
      <c r="G1695" s="169">
        <f t="shared" si="26"/>
        <v>9</v>
      </c>
    </row>
    <row r="1696" spans="1:7" ht="25.5" x14ac:dyDescent="0.2">
      <c r="A1696" s="173" t="s">
        <v>15653</v>
      </c>
      <c r="B1696" s="174" t="s">
        <v>15654</v>
      </c>
      <c r="C1696" s="175" t="s">
        <v>12441</v>
      </c>
      <c r="D1696" s="176">
        <v>69.569999999999993</v>
      </c>
      <c r="E1696" s="176">
        <v>17.02</v>
      </c>
      <c r="F1696" s="176">
        <v>86.59</v>
      </c>
      <c r="G1696" s="169">
        <f t="shared" si="26"/>
        <v>9</v>
      </c>
    </row>
    <row r="1697" spans="1:7" ht="25.5" x14ac:dyDescent="0.2">
      <c r="A1697" s="173" t="s">
        <v>15655</v>
      </c>
      <c r="B1697" s="174" t="s">
        <v>15656</v>
      </c>
      <c r="C1697" s="175" t="s">
        <v>12441</v>
      </c>
      <c r="D1697" s="176">
        <v>130.69</v>
      </c>
      <c r="E1697" s="176">
        <v>21.43</v>
      </c>
      <c r="F1697" s="176">
        <v>152.12</v>
      </c>
      <c r="G1697" s="169">
        <f t="shared" si="26"/>
        <v>9</v>
      </c>
    </row>
    <row r="1698" spans="1:7" ht="38.25" x14ac:dyDescent="0.2">
      <c r="A1698" s="173" t="s">
        <v>15657</v>
      </c>
      <c r="B1698" s="174" t="s">
        <v>15658</v>
      </c>
      <c r="C1698" s="175" t="s">
        <v>12441</v>
      </c>
      <c r="D1698" s="176">
        <v>137.93</v>
      </c>
      <c r="E1698" s="176">
        <v>21.43</v>
      </c>
      <c r="F1698" s="176">
        <v>159.36000000000001</v>
      </c>
      <c r="G1698" s="169">
        <f t="shared" si="26"/>
        <v>9</v>
      </c>
    </row>
    <row r="1699" spans="1:7" ht="25.5" x14ac:dyDescent="0.2">
      <c r="A1699" s="173" t="s">
        <v>15659</v>
      </c>
      <c r="B1699" s="174" t="s">
        <v>15660</v>
      </c>
      <c r="C1699" s="175" t="s">
        <v>12441</v>
      </c>
      <c r="D1699" s="176">
        <v>137.38999999999999</v>
      </c>
      <c r="E1699" s="176"/>
      <c r="F1699" s="176">
        <v>137.38999999999999</v>
      </c>
      <c r="G1699" s="169">
        <f t="shared" si="26"/>
        <v>9</v>
      </c>
    </row>
    <row r="1700" spans="1:7" x14ac:dyDescent="0.2">
      <c r="A1700" s="173" t="s">
        <v>15661</v>
      </c>
      <c r="B1700" s="174" t="s">
        <v>15662</v>
      </c>
      <c r="C1700" s="175"/>
      <c r="D1700" s="176"/>
      <c r="E1700" s="176"/>
      <c r="F1700" s="176"/>
      <c r="G1700" s="169">
        <f t="shared" si="26"/>
        <v>5</v>
      </c>
    </row>
    <row r="1701" spans="1:7" ht="25.5" x14ac:dyDescent="0.2">
      <c r="A1701" s="173" t="s">
        <v>15663</v>
      </c>
      <c r="B1701" s="174" t="s">
        <v>15664</v>
      </c>
      <c r="C1701" s="175" t="s">
        <v>12441</v>
      </c>
      <c r="D1701" s="176">
        <v>11.64</v>
      </c>
      <c r="E1701" s="176">
        <v>7.06</v>
      </c>
      <c r="F1701" s="176">
        <v>18.7</v>
      </c>
      <c r="G1701" s="169">
        <f t="shared" si="26"/>
        <v>9</v>
      </c>
    </row>
    <row r="1702" spans="1:7" ht="25.5" x14ac:dyDescent="0.2">
      <c r="A1702" s="173" t="s">
        <v>15665</v>
      </c>
      <c r="B1702" s="174" t="s">
        <v>15666</v>
      </c>
      <c r="C1702" s="175" t="s">
        <v>12441</v>
      </c>
      <c r="D1702" s="176">
        <v>8.15</v>
      </c>
      <c r="E1702" s="176">
        <v>7.06</v>
      </c>
      <c r="F1702" s="176">
        <v>15.21</v>
      </c>
      <c r="G1702" s="169">
        <f t="shared" si="26"/>
        <v>9</v>
      </c>
    </row>
    <row r="1703" spans="1:7" ht="25.5" x14ac:dyDescent="0.2">
      <c r="A1703" s="173" t="s">
        <v>15667</v>
      </c>
      <c r="B1703" s="174" t="s">
        <v>15668</v>
      </c>
      <c r="C1703" s="175" t="s">
        <v>12441</v>
      </c>
      <c r="D1703" s="176">
        <v>54.78</v>
      </c>
      <c r="E1703" s="176">
        <v>7.06</v>
      </c>
      <c r="F1703" s="176">
        <v>61.84</v>
      </c>
      <c r="G1703" s="169">
        <f t="shared" si="26"/>
        <v>9</v>
      </c>
    </row>
    <row r="1704" spans="1:7" ht="25.5" x14ac:dyDescent="0.2">
      <c r="A1704" s="173" t="s">
        <v>15669</v>
      </c>
      <c r="B1704" s="174" t="s">
        <v>15670</v>
      </c>
      <c r="C1704" s="175" t="s">
        <v>12441</v>
      </c>
      <c r="D1704" s="176">
        <v>83.13</v>
      </c>
      <c r="E1704" s="176">
        <v>19.559999999999999</v>
      </c>
      <c r="F1704" s="176">
        <v>102.69</v>
      </c>
      <c r="G1704" s="169">
        <f t="shared" si="26"/>
        <v>9</v>
      </c>
    </row>
    <row r="1705" spans="1:7" ht="25.5" x14ac:dyDescent="0.2">
      <c r="A1705" s="173" t="s">
        <v>15671</v>
      </c>
      <c r="B1705" s="174" t="s">
        <v>15672</v>
      </c>
      <c r="C1705" s="175" t="s">
        <v>12441</v>
      </c>
      <c r="D1705" s="176">
        <v>46.25</v>
      </c>
      <c r="E1705" s="176">
        <v>7.06</v>
      </c>
      <c r="F1705" s="176">
        <v>53.31</v>
      </c>
      <c r="G1705" s="169">
        <f t="shared" si="26"/>
        <v>9</v>
      </c>
    </row>
    <row r="1706" spans="1:7" ht="25.5" x14ac:dyDescent="0.2">
      <c r="A1706" s="173" t="s">
        <v>15673</v>
      </c>
      <c r="B1706" s="174" t="s">
        <v>15674</v>
      </c>
      <c r="C1706" s="175" t="s">
        <v>12441</v>
      </c>
      <c r="D1706" s="176">
        <v>71.19</v>
      </c>
      <c r="E1706" s="176">
        <v>19.559999999999999</v>
      </c>
      <c r="F1706" s="176">
        <v>90.75</v>
      </c>
      <c r="G1706" s="169">
        <f t="shared" si="26"/>
        <v>9</v>
      </c>
    </row>
    <row r="1707" spans="1:7" ht="25.5" x14ac:dyDescent="0.2">
      <c r="A1707" s="173" t="s">
        <v>15675</v>
      </c>
      <c r="B1707" s="174" t="s">
        <v>15676</v>
      </c>
      <c r="C1707" s="175" t="s">
        <v>12441</v>
      </c>
      <c r="D1707" s="176">
        <v>43.55</v>
      </c>
      <c r="E1707" s="176">
        <v>23.09</v>
      </c>
      <c r="F1707" s="176">
        <v>66.64</v>
      </c>
      <c r="G1707" s="169">
        <f t="shared" si="26"/>
        <v>9</v>
      </c>
    </row>
    <row r="1708" spans="1:7" x14ac:dyDescent="0.2">
      <c r="A1708" s="173" t="s">
        <v>15677</v>
      </c>
      <c r="B1708" s="174" t="s">
        <v>15678</v>
      </c>
      <c r="C1708" s="175"/>
      <c r="D1708" s="176"/>
      <c r="E1708" s="176"/>
      <c r="F1708" s="176"/>
      <c r="G1708" s="169">
        <f t="shared" si="26"/>
        <v>5</v>
      </c>
    </row>
    <row r="1709" spans="1:7" ht="25.5" x14ac:dyDescent="0.2">
      <c r="A1709" s="173" t="s">
        <v>15679</v>
      </c>
      <c r="B1709" s="174" t="s">
        <v>15680</v>
      </c>
      <c r="C1709" s="175" t="s">
        <v>12522</v>
      </c>
      <c r="D1709" s="176">
        <v>451.9</v>
      </c>
      <c r="E1709" s="176">
        <v>305.27999999999997</v>
      </c>
      <c r="F1709" s="176">
        <v>757.18</v>
      </c>
      <c r="G1709" s="169">
        <f t="shared" si="26"/>
        <v>9</v>
      </c>
    </row>
    <row r="1710" spans="1:7" ht="25.5" x14ac:dyDescent="0.2">
      <c r="A1710" s="173" t="s">
        <v>15681</v>
      </c>
      <c r="B1710" s="174" t="s">
        <v>15682</v>
      </c>
      <c r="C1710" s="175" t="s">
        <v>12522</v>
      </c>
      <c r="D1710" s="176">
        <v>477.45</v>
      </c>
      <c r="E1710" s="176">
        <v>35.28</v>
      </c>
      <c r="F1710" s="176">
        <v>512.73</v>
      </c>
      <c r="G1710" s="169">
        <f t="shared" si="26"/>
        <v>9</v>
      </c>
    </row>
    <row r="1711" spans="1:7" ht="25.5" x14ac:dyDescent="0.2">
      <c r="A1711" s="173" t="s">
        <v>15683</v>
      </c>
      <c r="B1711" s="174" t="s">
        <v>15684</v>
      </c>
      <c r="C1711" s="175" t="s">
        <v>12441</v>
      </c>
      <c r="D1711" s="176">
        <v>5.46</v>
      </c>
      <c r="E1711" s="176">
        <v>7.44</v>
      </c>
      <c r="F1711" s="176">
        <v>12.9</v>
      </c>
      <c r="G1711" s="169">
        <f t="shared" si="26"/>
        <v>9</v>
      </c>
    </row>
    <row r="1712" spans="1:7" ht="25.5" x14ac:dyDescent="0.2">
      <c r="A1712" s="173" t="s">
        <v>15685</v>
      </c>
      <c r="B1712" s="174" t="s">
        <v>15686</v>
      </c>
      <c r="C1712" s="175" t="s">
        <v>12441</v>
      </c>
      <c r="D1712" s="176">
        <v>17.36</v>
      </c>
      <c r="E1712" s="176">
        <v>14.88</v>
      </c>
      <c r="F1712" s="176">
        <v>32.24</v>
      </c>
      <c r="G1712" s="169">
        <f t="shared" si="26"/>
        <v>9</v>
      </c>
    </row>
    <row r="1713" spans="1:7" ht="25.5" x14ac:dyDescent="0.2">
      <c r="A1713" s="173" t="s">
        <v>15687</v>
      </c>
      <c r="B1713" s="174" t="s">
        <v>15688</v>
      </c>
      <c r="C1713" s="175" t="s">
        <v>12441</v>
      </c>
      <c r="D1713" s="176">
        <v>54.37</v>
      </c>
      <c r="E1713" s="176">
        <v>7.44</v>
      </c>
      <c r="F1713" s="176">
        <v>61.81</v>
      </c>
      <c r="G1713" s="169">
        <f t="shared" si="26"/>
        <v>9</v>
      </c>
    </row>
    <row r="1714" spans="1:7" x14ac:dyDescent="0.2">
      <c r="A1714" s="173" t="s">
        <v>15689</v>
      </c>
      <c r="B1714" s="174" t="s">
        <v>15690</v>
      </c>
      <c r="C1714" s="175"/>
      <c r="D1714" s="176"/>
      <c r="E1714" s="176"/>
      <c r="F1714" s="176"/>
      <c r="G1714" s="169">
        <f t="shared" si="26"/>
        <v>5</v>
      </c>
    </row>
    <row r="1715" spans="1:7" x14ac:dyDescent="0.2">
      <c r="A1715" s="173" t="s">
        <v>15691</v>
      </c>
      <c r="B1715" s="174" t="s">
        <v>15692</v>
      </c>
      <c r="C1715" s="175" t="s">
        <v>12522</v>
      </c>
      <c r="D1715" s="176"/>
      <c r="E1715" s="176">
        <v>70.56</v>
      </c>
      <c r="F1715" s="176">
        <v>70.56</v>
      </c>
      <c r="G1715" s="169">
        <f t="shared" si="26"/>
        <v>9</v>
      </c>
    </row>
    <row r="1716" spans="1:7" x14ac:dyDescent="0.2">
      <c r="A1716" s="173" t="s">
        <v>15693</v>
      </c>
      <c r="B1716" s="174" t="s">
        <v>15694</v>
      </c>
      <c r="C1716" s="175" t="s">
        <v>12441</v>
      </c>
      <c r="D1716" s="176">
        <v>4.92</v>
      </c>
      <c r="E1716" s="176">
        <v>3.53</v>
      </c>
      <c r="F1716" s="176">
        <v>8.4499999999999993</v>
      </c>
      <c r="G1716" s="169">
        <f t="shared" si="26"/>
        <v>9</v>
      </c>
    </row>
    <row r="1717" spans="1:7" ht="25.5" x14ac:dyDescent="0.2">
      <c r="A1717" s="173" t="s">
        <v>15695</v>
      </c>
      <c r="B1717" s="174" t="s">
        <v>15696</v>
      </c>
      <c r="C1717" s="175" t="s">
        <v>12441</v>
      </c>
      <c r="D1717" s="176">
        <v>4.7300000000000004</v>
      </c>
      <c r="E1717" s="176">
        <v>3.53</v>
      </c>
      <c r="F1717" s="176">
        <v>8.26</v>
      </c>
      <c r="G1717" s="169">
        <f t="shared" si="26"/>
        <v>9</v>
      </c>
    </row>
    <row r="1718" spans="1:7" ht="25.5" x14ac:dyDescent="0.2">
      <c r="A1718" s="173" t="s">
        <v>15697</v>
      </c>
      <c r="B1718" s="174" t="s">
        <v>15698</v>
      </c>
      <c r="C1718" s="175" t="s">
        <v>12441</v>
      </c>
      <c r="D1718" s="176">
        <v>12.24</v>
      </c>
      <c r="E1718" s="176">
        <v>3.53</v>
      </c>
      <c r="F1718" s="176">
        <v>15.77</v>
      </c>
      <c r="G1718" s="169">
        <f t="shared" si="26"/>
        <v>9</v>
      </c>
    </row>
    <row r="1719" spans="1:7" x14ac:dyDescent="0.2">
      <c r="A1719" s="173" t="s">
        <v>15699</v>
      </c>
      <c r="B1719" s="174" t="s">
        <v>15700</v>
      </c>
      <c r="C1719" s="175"/>
      <c r="D1719" s="176"/>
      <c r="E1719" s="176"/>
      <c r="F1719" s="176"/>
      <c r="G1719" s="169">
        <f t="shared" si="26"/>
        <v>2</v>
      </c>
    </row>
    <row r="1720" spans="1:7" x14ac:dyDescent="0.2">
      <c r="A1720" s="173" t="s">
        <v>15701</v>
      </c>
      <c r="B1720" s="174" t="s">
        <v>15702</v>
      </c>
      <c r="C1720" s="175"/>
      <c r="D1720" s="176"/>
      <c r="E1720" s="176"/>
      <c r="F1720" s="176"/>
      <c r="G1720" s="169">
        <f t="shared" si="26"/>
        <v>5</v>
      </c>
    </row>
    <row r="1721" spans="1:7" x14ac:dyDescent="0.2">
      <c r="A1721" s="173" t="s">
        <v>15703</v>
      </c>
      <c r="B1721" s="174" t="s">
        <v>15704</v>
      </c>
      <c r="C1721" s="175" t="s">
        <v>12441</v>
      </c>
      <c r="D1721" s="176">
        <v>8.0399999999999991</v>
      </c>
      <c r="E1721" s="176">
        <v>30.3</v>
      </c>
      <c r="F1721" s="176">
        <v>38.340000000000003</v>
      </c>
      <c r="G1721" s="169">
        <f t="shared" si="26"/>
        <v>9</v>
      </c>
    </row>
    <row r="1722" spans="1:7" x14ac:dyDescent="0.2">
      <c r="A1722" s="173" t="s">
        <v>15705</v>
      </c>
      <c r="B1722" s="174" t="s">
        <v>15706</v>
      </c>
      <c r="C1722" s="175" t="s">
        <v>12441</v>
      </c>
      <c r="D1722" s="176">
        <v>4.5999999999999996</v>
      </c>
      <c r="E1722" s="176">
        <v>30.3</v>
      </c>
      <c r="F1722" s="176">
        <v>34.9</v>
      </c>
      <c r="G1722" s="169">
        <f t="shared" si="26"/>
        <v>9</v>
      </c>
    </row>
    <row r="1723" spans="1:7" x14ac:dyDescent="0.2">
      <c r="A1723" s="173" t="s">
        <v>15707</v>
      </c>
      <c r="B1723" s="174" t="s">
        <v>15708</v>
      </c>
      <c r="C1723" s="175" t="s">
        <v>12441</v>
      </c>
      <c r="D1723" s="176">
        <v>6.07</v>
      </c>
      <c r="E1723" s="176">
        <v>7.72</v>
      </c>
      <c r="F1723" s="176">
        <v>13.79</v>
      </c>
      <c r="G1723" s="169">
        <f t="shared" si="26"/>
        <v>9</v>
      </c>
    </row>
    <row r="1724" spans="1:7" x14ac:dyDescent="0.2">
      <c r="A1724" s="173" t="s">
        <v>15709</v>
      </c>
      <c r="B1724" s="174" t="s">
        <v>15710</v>
      </c>
      <c r="C1724" s="175" t="s">
        <v>12497</v>
      </c>
      <c r="D1724" s="176">
        <v>26.97</v>
      </c>
      <c r="E1724" s="176">
        <v>21.69</v>
      </c>
      <c r="F1724" s="176">
        <v>48.66</v>
      </c>
      <c r="G1724" s="169">
        <f t="shared" si="26"/>
        <v>9</v>
      </c>
    </row>
    <row r="1725" spans="1:7" x14ac:dyDescent="0.2">
      <c r="A1725" s="173" t="s">
        <v>15711</v>
      </c>
      <c r="B1725" s="174" t="s">
        <v>15712</v>
      </c>
      <c r="C1725" s="175" t="s">
        <v>12441</v>
      </c>
      <c r="D1725" s="176">
        <v>8.5299999999999994</v>
      </c>
      <c r="E1725" s="176">
        <v>8.3000000000000007</v>
      </c>
      <c r="F1725" s="176">
        <v>16.829999999999998</v>
      </c>
      <c r="G1725" s="169">
        <f t="shared" si="26"/>
        <v>9</v>
      </c>
    </row>
    <row r="1726" spans="1:7" x14ac:dyDescent="0.2">
      <c r="A1726" s="173" t="s">
        <v>15713</v>
      </c>
      <c r="B1726" s="174" t="s">
        <v>15714</v>
      </c>
      <c r="C1726" s="175"/>
      <c r="D1726" s="176"/>
      <c r="E1726" s="176"/>
      <c r="F1726" s="176"/>
      <c r="G1726" s="169">
        <f t="shared" si="26"/>
        <v>5</v>
      </c>
    </row>
    <row r="1727" spans="1:7" x14ac:dyDescent="0.2">
      <c r="A1727" s="173" t="s">
        <v>15715</v>
      </c>
      <c r="B1727" s="174" t="s">
        <v>15716</v>
      </c>
      <c r="C1727" s="175" t="s">
        <v>12441</v>
      </c>
      <c r="D1727" s="176">
        <v>2.9</v>
      </c>
      <c r="E1727" s="176">
        <v>10.44</v>
      </c>
      <c r="F1727" s="176">
        <v>13.34</v>
      </c>
      <c r="G1727" s="169">
        <f t="shared" si="26"/>
        <v>9</v>
      </c>
    </row>
    <row r="1728" spans="1:7" x14ac:dyDescent="0.2">
      <c r="A1728" s="173" t="s">
        <v>15717</v>
      </c>
      <c r="B1728" s="174" t="s">
        <v>15718</v>
      </c>
      <c r="C1728" s="175" t="s">
        <v>12441</v>
      </c>
      <c r="D1728" s="176">
        <v>5.16</v>
      </c>
      <c r="E1728" s="176">
        <v>10.44</v>
      </c>
      <c r="F1728" s="176">
        <v>15.6</v>
      </c>
      <c r="G1728" s="169">
        <f t="shared" si="26"/>
        <v>9</v>
      </c>
    </row>
    <row r="1729" spans="1:7" x14ac:dyDescent="0.2">
      <c r="A1729" s="173" t="s">
        <v>15719</v>
      </c>
      <c r="B1729" s="174" t="s">
        <v>15720</v>
      </c>
      <c r="C1729" s="175"/>
      <c r="D1729" s="176"/>
      <c r="E1729" s="176"/>
      <c r="F1729" s="176"/>
      <c r="G1729" s="169">
        <f t="shared" si="26"/>
        <v>5</v>
      </c>
    </row>
    <row r="1730" spans="1:7" x14ac:dyDescent="0.2">
      <c r="A1730" s="173" t="s">
        <v>15721</v>
      </c>
      <c r="B1730" s="174" t="s">
        <v>15722</v>
      </c>
      <c r="C1730" s="175" t="s">
        <v>12441</v>
      </c>
      <c r="D1730" s="176">
        <v>6.61</v>
      </c>
      <c r="E1730" s="176">
        <v>22.97</v>
      </c>
      <c r="F1730" s="176">
        <v>29.58</v>
      </c>
      <c r="G1730" s="169">
        <f t="shared" si="26"/>
        <v>9</v>
      </c>
    </row>
    <row r="1731" spans="1:7" x14ac:dyDescent="0.2">
      <c r="A1731" s="173" t="s">
        <v>15723</v>
      </c>
      <c r="B1731" s="174" t="s">
        <v>15724</v>
      </c>
      <c r="C1731" s="175" t="s">
        <v>12441</v>
      </c>
      <c r="D1731" s="176">
        <v>8.73</v>
      </c>
      <c r="E1731" s="176">
        <v>19.52</v>
      </c>
      <c r="F1731" s="176">
        <v>28.25</v>
      </c>
      <c r="G1731" s="169">
        <f t="shared" si="26"/>
        <v>9</v>
      </c>
    </row>
    <row r="1732" spans="1:7" x14ac:dyDescent="0.2">
      <c r="A1732" s="173" t="s">
        <v>15725</v>
      </c>
      <c r="B1732" s="174" t="s">
        <v>15726</v>
      </c>
      <c r="C1732" s="175" t="s">
        <v>12441</v>
      </c>
      <c r="D1732" s="176">
        <v>17.28</v>
      </c>
      <c r="E1732" s="176">
        <v>10.84</v>
      </c>
      <c r="F1732" s="176">
        <v>28.12</v>
      </c>
      <c r="G1732" s="169">
        <f t="shared" si="26"/>
        <v>9</v>
      </c>
    </row>
    <row r="1733" spans="1:7" x14ac:dyDescent="0.2">
      <c r="A1733" s="173" t="s">
        <v>15727</v>
      </c>
      <c r="B1733" s="174" t="s">
        <v>15728</v>
      </c>
      <c r="C1733" s="175" t="s">
        <v>12441</v>
      </c>
      <c r="D1733" s="176">
        <v>19.55</v>
      </c>
      <c r="E1733" s="176">
        <v>18.64</v>
      </c>
      <c r="F1733" s="176">
        <v>38.19</v>
      </c>
      <c r="G1733" s="169">
        <f t="shared" si="26"/>
        <v>9</v>
      </c>
    </row>
    <row r="1734" spans="1:7" ht="25.5" x14ac:dyDescent="0.2">
      <c r="A1734" s="173" t="s">
        <v>15729</v>
      </c>
      <c r="B1734" s="174" t="s">
        <v>15730</v>
      </c>
      <c r="C1734" s="175" t="s">
        <v>12441</v>
      </c>
      <c r="D1734" s="176">
        <v>9.35</v>
      </c>
      <c r="E1734" s="176">
        <v>13.82</v>
      </c>
      <c r="F1734" s="176">
        <v>23.17</v>
      </c>
      <c r="G1734" s="169">
        <f t="shared" si="26"/>
        <v>9</v>
      </c>
    </row>
    <row r="1735" spans="1:7" ht="25.5" x14ac:dyDescent="0.2">
      <c r="A1735" s="173" t="s">
        <v>15731</v>
      </c>
      <c r="B1735" s="174" t="s">
        <v>15732</v>
      </c>
      <c r="C1735" s="175" t="s">
        <v>12441</v>
      </c>
      <c r="D1735" s="176">
        <v>45.18</v>
      </c>
      <c r="E1735" s="176">
        <v>13.82</v>
      </c>
      <c r="F1735" s="176">
        <v>59</v>
      </c>
      <c r="G1735" s="169">
        <f t="shared" si="26"/>
        <v>9</v>
      </c>
    </row>
    <row r="1736" spans="1:7" x14ac:dyDescent="0.2">
      <c r="A1736" s="173" t="s">
        <v>15733</v>
      </c>
      <c r="B1736" s="174" t="s">
        <v>15734</v>
      </c>
      <c r="C1736" s="175" t="s">
        <v>12441</v>
      </c>
      <c r="D1736" s="176">
        <v>27.52</v>
      </c>
      <c r="E1736" s="176">
        <v>18.64</v>
      </c>
      <c r="F1736" s="176">
        <v>46.16</v>
      </c>
      <c r="G1736" s="169">
        <f t="shared" si="26"/>
        <v>9</v>
      </c>
    </row>
    <row r="1737" spans="1:7" x14ac:dyDescent="0.2">
      <c r="A1737" s="173" t="s">
        <v>15735</v>
      </c>
      <c r="B1737" s="174" t="s">
        <v>15736</v>
      </c>
      <c r="C1737" s="175"/>
      <c r="D1737" s="176"/>
      <c r="E1737" s="176"/>
      <c r="F1737" s="176"/>
      <c r="G1737" s="169">
        <f t="shared" si="26"/>
        <v>5</v>
      </c>
    </row>
    <row r="1738" spans="1:7" x14ac:dyDescent="0.2">
      <c r="A1738" s="173" t="s">
        <v>15737</v>
      </c>
      <c r="B1738" s="174" t="s">
        <v>15738</v>
      </c>
      <c r="C1738" s="175" t="s">
        <v>12441</v>
      </c>
      <c r="D1738" s="176">
        <v>8.7799999999999994</v>
      </c>
      <c r="E1738" s="176">
        <v>13.82</v>
      </c>
      <c r="F1738" s="176">
        <v>22.6</v>
      </c>
      <c r="G1738" s="169">
        <f t="shared" si="26"/>
        <v>9</v>
      </c>
    </row>
    <row r="1739" spans="1:7" x14ac:dyDescent="0.2">
      <c r="A1739" s="173" t="s">
        <v>15739</v>
      </c>
      <c r="B1739" s="174" t="s">
        <v>15740</v>
      </c>
      <c r="C1739" s="175" t="s">
        <v>12497</v>
      </c>
      <c r="D1739" s="176">
        <v>3.01</v>
      </c>
      <c r="E1739" s="176">
        <v>2.57</v>
      </c>
      <c r="F1739" s="176">
        <v>5.58</v>
      </c>
      <c r="G1739" s="169">
        <f t="shared" ref="G1739:G1802" si="27">LEN(A1739)</f>
        <v>9</v>
      </c>
    </row>
    <row r="1740" spans="1:7" x14ac:dyDescent="0.2">
      <c r="A1740" s="173" t="s">
        <v>15741</v>
      </c>
      <c r="B1740" s="174" t="s">
        <v>15742</v>
      </c>
      <c r="C1740" s="175" t="s">
        <v>12441</v>
      </c>
      <c r="D1740" s="176">
        <v>10.52</v>
      </c>
      <c r="E1740" s="176">
        <v>15.58</v>
      </c>
      <c r="F1740" s="176">
        <v>26.1</v>
      </c>
      <c r="G1740" s="169">
        <f t="shared" si="27"/>
        <v>9</v>
      </c>
    </row>
    <row r="1741" spans="1:7" x14ac:dyDescent="0.2">
      <c r="A1741" s="173" t="s">
        <v>15743</v>
      </c>
      <c r="B1741" s="174" t="s">
        <v>15744</v>
      </c>
      <c r="C1741" s="175" t="s">
        <v>12497</v>
      </c>
      <c r="D1741" s="176">
        <v>2.79</v>
      </c>
      <c r="E1741" s="176">
        <v>2.06</v>
      </c>
      <c r="F1741" s="176">
        <v>4.8499999999999996</v>
      </c>
      <c r="G1741" s="169">
        <f t="shared" si="27"/>
        <v>9</v>
      </c>
    </row>
    <row r="1742" spans="1:7" x14ac:dyDescent="0.2">
      <c r="A1742" s="173" t="s">
        <v>15745</v>
      </c>
      <c r="B1742" s="174" t="s">
        <v>15746</v>
      </c>
      <c r="C1742" s="175"/>
      <c r="D1742" s="176"/>
      <c r="E1742" s="176"/>
      <c r="F1742" s="176"/>
      <c r="G1742" s="169">
        <f t="shared" si="27"/>
        <v>5</v>
      </c>
    </row>
    <row r="1743" spans="1:7" x14ac:dyDescent="0.2">
      <c r="A1743" s="173" t="s">
        <v>15747</v>
      </c>
      <c r="B1743" s="174" t="s">
        <v>15748</v>
      </c>
      <c r="C1743" s="175" t="s">
        <v>12441</v>
      </c>
      <c r="D1743" s="176">
        <v>4.37</v>
      </c>
      <c r="E1743" s="176">
        <v>18.64</v>
      </c>
      <c r="F1743" s="176">
        <v>23.01</v>
      </c>
      <c r="G1743" s="169">
        <f t="shared" si="27"/>
        <v>9</v>
      </c>
    </row>
    <row r="1744" spans="1:7" x14ac:dyDescent="0.2">
      <c r="A1744" s="173" t="s">
        <v>15749</v>
      </c>
      <c r="B1744" s="174" t="s">
        <v>15750</v>
      </c>
      <c r="C1744" s="175"/>
      <c r="D1744" s="176"/>
      <c r="E1744" s="176"/>
      <c r="F1744" s="176"/>
      <c r="G1744" s="169">
        <f t="shared" si="27"/>
        <v>5</v>
      </c>
    </row>
    <row r="1745" spans="1:7" x14ac:dyDescent="0.2">
      <c r="A1745" s="173" t="s">
        <v>15751</v>
      </c>
      <c r="B1745" s="174" t="s">
        <v>15752</v>
      </c>
      <c r="C1745" s="175" t="s">
        <v>12943</v>
      </c>
      <c r="D1745" s="176">
        <v>4.38</v>
      </c>
      <c r="E1745" s="176"/>
      <c r="F1745" s="176">
        <v>4.38</v>
      </c>
      <c r="G1745" s="169">
        <f t="shared" si="27"/>
        <v>9</v>
      </c>
    </row>
    <row r="1746" spans="1:7" x14ac:dyDescent="0.2">
      <c r="A1746" s="173" t="s">
        <v>15753</v>
      </c>
      <c r="B1746" s="174" t="s">
        <v>15754</v>
      </c>
      <c r="C1746" s="175" t="s">
        <v>12943</v>
      </c>
      <c r="D1746" s="176">
        <v>4.0199999999999996</v>
      </c>
      <c r="E1746" s="176"/>
      <c r="F1746" s="176">
        <v>4.0199999999999996</v>
      </c>
      <c r="G1746" s="169">
        <f t="shared" si="27"/>
        <v>9</v>
      </c>
    </row>
    <row r="1747" spans="1:7" ht="38.25" x14ac:dyDescent="0.2">
      <c r="A1747" s="173" t="s">
        <v>15755</v>
      </c>
      <c r="B1747" s="174" t="s">
        <v>15756</v>
      </c>
      <c r="C1747" s="175" t="s">
        <v>12441</v>
      </c>
      <c r="D1747" s="176">
        <v>184.44</v>
      </c>
      <c r="E1747" s="176">
        <v>172.38</v>
      </c>
      <c r="F1747" s="176">
        <v>356.82</v>
      </c>
      <c r="G1747" s="169">
        <f t="shared" si="27"/>
        <v>9</v>
      </c>
    </row>
    <row r="1748" spans="1:7" ht="38.25" x14ac:dyDescent="0.2">
      <c r="A1748" s="173" t="s">
        <v>15757</v>
      </c>
      <c r="B1748" s="174" t="s">
        <v>15758</v>
      </c>
      <c r="C1748" s="175" t="s">
        <v>12441</v>
      </c>
      <c r="D1748" s="176">
        <v>877.7</v>
      </c>
      <c r="E1748" s="176">
        <v>199.83</v>
      </c>
      <c r="F1748" s="176">
        <v>1077.53</v>
      </c>
      <c r="G1748" s="169">
        <f t="shared" si="27"/>
        <v>9</v>
      </c>
    </row>
    <row r="1749" spans="1:7" x14ac:dyDescent="0.2">
      <c r="A1749" s="173" t="s">
        <v>15759</v>
      </c>
      <c r="B1749" s="174" t="s">
        <v>15760</v>
      </c>
      <c r="C1749" s="175"/>
      <c r="D1749" s="176"/>
      <c r="E1749" s="176"/>
      <c r="F1749" s="176"/>
      <c r="G1749" s="169">
        <f t="shared" si="27"/>
        <v>5</v>
      </c>
    </row>
    <row r="1750" spans="1:7" x14ac:dyDescent="0.2">
      <c r="A1750" s="173" t="s">
        <v>15761</v>
      </c>
      <c r="B1750" s="174" t="s">
        <v>15762</v>
      </c>
      <c r="C1750" s="175" t="s">
        <v>12497</v>
      </c>
      <c r="D1750" s="176">
        <v>1.65</v>
      </c>
      <c r="E1750" s="176">
        <v>1.4</v>
      </c>
      <c r="F1750" s="176">
        <v>3.05</v>
      </c>
      <c r="G1750" s="169">
        <f t="shared" si="27"/>
        <v>9</v>
      </c>
    </row>
    <row r="1751" spans="1:7" x14ac:dyDescent="0.2">
      <c r="A1751" s="173" t="s">
        <v>15763</v>
      </c>
      <c r="B1751" s="174" t="s">
        <v>15764</v>
      </c>
      <c r="C1751" s="175" t="s">
        <v>12497</v>
      </c>
      <c r="D1751" s="176">
        <v>1.04</v>
      </c>
      <c r="E1751" s="176">
        <v>2.8</v>
      </c>
      <c r="F1751" s="176">
        <v>3.84</v>
      </c>
      <c r="G1751" s="169">
        <f t="shared" si="27"/>
        <v>9</v>
      </c>
    </row>
    <row r="1752" spans="1:7" ht="25.5" x14ac:dyDescent="0.2">
      <c r="A1752" s="173" t="s">
        <v>15765</v>
      </c>
      <c r="B1752" s="174" t="s">
        <v>15766</v>
      </c>
      <c r="C1752" s="175"/>
      <c r="D1752" s="176"/>
      <c r="E1752" s="176"/>
      <c r="F1752" s="176"/>
      <c r="G1752" s="169">
        <f t="shared" si="27"/>
        <v>5</v>
      </c>
    </row>
    <row r="1753" spans="1:7" x14ac:dyDescent="0.2">
      <c r="A1753" s="173" t="s">
        <v>15767</v>
      </c>
      <c r="B1753" s="174" t="s">
        <v>15768</v>
      </c>
      <c r="C1753" s="175" t="s">
        <v>12441</v>
      </c>
      <c r="D1753" s="176">
        <v>7.8</v>
      </c>
      <c r="E1753" s="176">
        <v>18.64</v>
      </c>
      <c r="F1753" s="176">
        <v>26.44</v>
      </c>
      <c r="G1753" s="169">
        <f t="shared" si="27"/>
        <v>9</v>
      </c>
    </row>
    <row r="1754" spans="1:7" x14ac:dyDescent="0.2">
      <c r="A1754" s="173" t="s">
        <v>15769</v>
      </c>
      <c r="B1754" s="174" t="s">
        <v>15770</v>
      </c>
      <c r="C1754" s="175" t="s">
        <v>12441</v>
      </c>
      <c r="D1754" s="176">
        <v>9.73</v>
      </c>
      <c r="E1754" s="176">
        <v>18.64</v>
      </c>
      <c r="F1754" s="176">
        <v>28.37</v>
      </c>
      <c r="G1754" s="169">
        <f t="shared" si="27"/>
        <v>9</v>
      </c>
    </row>
    <row r="1755" spans="1:7" x14ac:dyDescent="0.2">
      <c r="A1755" s="173" t="s">
        <v>15771</v>
      </c>
      <c r="B1755" s="174" t="s">
        <v>15772</v>
      </c>
      <c r="C1755" s="175" t="s">
        <v>12441</v>
      </c>
      <c r="D1755" s="176">
        <v>11.93</v>
      </c>
      <c r="E1755" s="176">
        <v>18.64</v>
      </c>
      <c r="F1755" s="176">
        <v>30.57</v>
      </c>
      <c r="G1755" s="169">
        <f t="shared" si="27"/>
        <v>9</v>
      </c>
    </row>
    <row r="1756" spans="1:7" x14ac:dyDescent="0.2">
      <c r="A1756" s="173" t="s">
        <v>15773</v>
      </c>
      <c r="B1756" s="174" t="s">
        <v>15774</v>
      </c>
      <c r="C1756" s="175" t="s">
        <v>12441</v>
      </c>
      <c r="D1756" s="176">
        <v>13.7</v>
      </c>
      <c r="E1756" s="176">
        <v>18.64</v>
      </c>
      <c r="F1756" s="176">
        <v>32.340000000000003</v>
      </c>
      <c r="G1756" s="169">
        <f t="shared" si="27"/>
        <v>9</v>
      </c>
    </row>
    <row r="1757" spans="1:7" x14ac:dyDescent="0.2">
      <c r="A1757" s="173" t="s">
        <v>15775</v>
      </c>
      <c r="B1757" s="174" t="s">
        <v>15776</v>
      </c>
      <c r="C1757" s="175" t="s">
        <v>12441</v>
      </c>
      <c r="D1757" s="176">
        <v>10.99</v>
      </c>
      <c r="E1757" s="176">
        <v>18.64</v>
      </c>
      <c r="F1757" s="176">
        <v>29.63</v>
      </c>
      <c r="G1757" s="169">
        <f t="shared" si="27"/>
        <v>9</v>
      </c>
    </row>
    <row r="1758" spans="1:7" x14ac:dyDescent="0.2">
      <c r="A1758" s="173" t="s">
        <v>15777</v>
      </c>
      <c r="B1758" s="174" t="s">
        <v>15778</v>
      </c>
      <c r="C1758" s="175" t="s">
        <v>12441</v>
      </c>
      <c r="D1758" s="176">
        <v>79.180000000000007</v>
      </c>
      <c r="E1758" s="176">
        <v>39.04</v>
      </c>
      <c r="F1758" s="176">
        <v>118.22</v>
      </c>
      <c r="G1758" s="169">
        <f t="shared" si="27"/>
        <v>9</v>
      </c>
    </row>
    <row r="1759" spans="1:7" x14ac:dyDescent="0.2">
      <c r="A1759" s="173" t="s">
        <v>15779</v>
      </c>
      <c r="B1759" s="174" t="s">
        <v>15780</v>
      </c>
      <c r="C1759" s="175" t="s">
        <v>12441</v>
      </c>
      <c r="D1759" s="176">
        <v>18.86</v>
      </c>
      <c r="E1759" s="176">
        <v>18.64</v>
      </c>
      <c r="F1759" s="176">
        <v>37.5</v>
      </c>
      <c r="G1759" s="169">
        <f t="shared" si="27"/>
        <v>9</v>
      </c>
    </row>
    <row r="1760" spans="1:7" x14ac:dyDescent="0.2">
      <c r="A1760" s="173" t="s">
        <v>15781</v>
      </c>
      <c r="B1760" s="174" t="s">
        <v>15782</v>
      </c>
      <c r="C1760" s="175" t="s">
        <v>12441</v>
      </c>
      <c r="D1760" s="176">
        <v>15.59</v>
      </c>
      <c r="E1760" s="176">
        <v>26.02</v>
      </c>
      <c r="F1760" s="176">
        <v>41.61</v>
      </c>
      <c r="G1760" s="169">
        <f t="shared" si="27"/>
        <v>9</v>
      </c>
    </row>
    <row r="1761" spans="1:7" ht="38.25" x14ac:dyDescent="0.2">
      <c r="A1761" s="173" t="s">
        <v>15783</v>
      </c>
      <c r="B1761" s="174" t="s">
        <v>15784</v>
      </c>
      <c r="C1761" s="175" t="s">
        <v>12441</v>
      </c>
      <c r="D1761" s="176">
        <v>245.5</v>
      </c>
      <c r="E1761" s="176"/>
      <c r="F1761" s="176">
        <v>245.5</v>
      </c>
      <c r="G1761" s="169">
        <f t="shared" si="27"/>
        <v>9</v>
      </c>
    </row>
    <row r="1762" spans="1:7" ht="38.25" x14ac:dyDescent="0.2">
      <c r="A1762" s="173" t="s">
        <v>15785</v>
      </c>
      <c r="B1762" s="174" t="s">
        <v>15786</v>
      </c>
      <c r="C1762" s="175" t="s">
        <v>12441</v>
      </c>
      <c r="D1762" s="176">
        <v>486.79</v>
      </c>
      <c r="E1762" s="176"/>
      <c r="F1762" s="176">
        <v>486.79</v>
      </c>
      <c r="G1762" s="169">
        <f t="shared" si="27"/>
        <v>9</v>
      </c>
    </row>
    <row r="1763" spans="1:7" x14ac:dyDescent="0.2">
      <c r="A1763" s="173" t="s">
        <v>15787</v>
      </c>
      <c r="B1763" s="174" t="s">
        <v>15788</v>
      </c>
      <c r="C1763" s="175"/>
      <c r="D1763" s="176"/>
      <c r="E1763" s="176"/>
      <c r="F1763" s="176"/>
      <c r="G1763" s="169">
        <f t="shared" si="27"/>
        <v>5</v>
      </c>
    </row>
    <row r="1764" spans="1:7" x14ac:dyDescent="0.2">
      <c r="A1764" s="173" t="s">
        <v>15789</v>
      </c>
      <c r="B1764" s="174" t="s">
        <v>15790</v>
      </c>
      <c r="C1764" s="175" t="s">
        <v>12441</v>
      </c>
      <c r="D1764" s="176">
        <v>17.53</v>
      </c>
      <c r="E1764" s="176">
        <v>26.02</v>
      </c>
      <c r="F1764" s="176">
        <v>43.55</v>
      </c>
      <c r="G1764" s="169">
        <f t="shared" si="27"/>
        <v>9</v>
      </c>
    </row>
    <row r="1765" spans="1:7" x14ac:dyDescent="0.2">
      <c r="A1765" s="173" t="s">
        <v>15791</v>
      </c>
      <c r="B1765" s="174" t="s">
        <v>15792</v>
      </c>
      <c r="C1765" s="175"/>
      <c r="D1765" s="176"/>
      <c r="E1765" s="176"/>
      <c r="F1765" s="176"/>
      <c r="G1765" s="169">
        <f t="shared" si="27"/>
        <v>5</v>
      </c>
    </row>
    <row r="1766" spans="1:7" x14ac:dyDescent="0.2">
      <c r="A1766" s="173" t="s">
        <v>15793</v>
      </c>
      <c r="B1766" s="174" t="s">
        <v>15794</v>
      </c>
      <c r="C1766" s="175" t="s">
        <v>12441</v>
      </c>
      <c r="D1766" s="176">
        <v>17.920000000000002</v>
      </c>
      <c r="E1766" s="176">
        <v>26.02</v>
      </c>
      <c r="F1766" s="176">
        <v>43.94</v>
      </c>
      <c r="G1766" s="169">
        <f t="shared" si="27"/>
        <v>9</v>
      </c>
    </row>
    <row r="1767" spans="1:7" x14ac:dyDescent="0.2">
      <c r="A1767" s="173" t="s">
        <v>15795</v>
      </c>
      <c r="B1767" s="174" t="s">
        <v>15796</v>
      </c>
      <c r="C1767" s="175"/>
      <c r="D1767" s="176"/>
      <c r="E1767" s="176"/>
      <c r="F1767" s="176"/>
      <c r="G1767" s="169">
        <f t="shared" si="27"/>
        <v>2</v>
      </c>
    </row>
    <row r="1768" spans="1:7" x14ac:dyDescent="0.2">
      <c r="A1768" s="173" t="s">
        <v>15797</v>
      </c>
      <c r="B1768" s="174" t="s">
        <v>15798</v>
      </c>
      <c r="C1768" s="175"/>
      <c r="D1768" s="176"/>
      <c r="E1768" s="176"/>
      <c r="F1768" s="176"/>
      <c r="G1768" s="169">
        <f t="shared" si="27"/>
        <v>5</v>
      </c>
    </row>
    <row r="1769" spans="1:7" x14ac:dyDescent="0.2">
      <c r="A1769" s="173" t="s">
        <v>15799</v>
      </c>
      <c r="B1769" s="174" t="s">
        <v>15800</v>
      </c>
      <c r="C1769" s="175" t="s">
        <v>12522</v>
      </c>
      <c r="D1769" s="176">
        <v>172.98</v>
      </c>
      <c r="E1769" s="176">
        <v>44.1</v>
      </c>
      <c r="F1769" s="176">
        <v>217.08</v>
      </c>
      <c r="G1769" s="169">
        <f t="shared" si="27"/>
        <v>9</v>
      </c>
    </row>
    <row r="1770" spans="1:7" ht="25.5" x14ac:dyDescent="0.2">
      <c r="A1770" s="173" t="s">
        <v>15801</v>
      </c>
      <c r="B1770" s="174" t="s">
        <v>15802</v>
      </c>
      <c r="C1770" s="175" t="s">
        <v>12441</v>
      </c>
      <c r="D1770" s="176"/>
      <c r="E1770" s="176">
        <v>1.76</v>
      </c>
      <c r="F1770" s="176">
        <v>1.76</v>
      </c>
      <c r="G1770" s="169">
        <f t="shared" si="27"/>
        <v>9</v>
      </c>
    </row>
    <row r="1771" spans="1:7" x14ac:dyDescent="0.2">
      <c r="A1771" s="173" t="s">
        <v>15803</v>
      </c>
      <c r="B1771" s="174" t="s">
        <v>15804</v>
      </c>
      <c r="C1771" s="175"/>
      <c r="D1771" s="176"/>
      <c r="E1771" s="176"/>
      <c r="F1771" s="176"/>
      <c r="G1771" s="169">
        <f t="shared" si="27"/>
        <v>5</v>
      </c>
    </row>
    <row r="1772" spans="1:7" x14ac:dyDescent="0.2">
      <c r="A1772" s="173" t="s">
        <v>15805</v>
      </c>
      <c r="B1772" s="174" t="s">
        <v>15806</v>
      </c>
      <c r="C1772" s="175" t="s">
        <v>12441</v>
      </c>
      <c r="D1772" s="176">
        <v>10.82</v>
      </c>
      <c r="E1772" s="176">
        <v>2.98</v>
      </c>
      <c r="F1772" s="176">
        <v>13.8</v>
      </c>
      <c r="G1772" s="169">
        <f t="shared" si="27"/>
        <v>9</v>
      </c>
    </row>
    <row r="1773" spans="1:7" x14ac:dyDescent="0.2">
      <c r="A1773" s="173" t="s">
        <v>15807</v>
      </c>
      <c r="B1773" s="174" t="s">
        <v>15808</v>
      </c>
      <c r="C1773" s="175" t="s">
        <v>12441</v>
      </c>
      <c r="D1773" s="176">
        <v>10.01</v>
      </c>
      <c r="E1773" s="176">
        <v>4.47</v>
      </c>
      <c r="F1773" s="176">
        <v>14.48</v>
      </c>
      <c r="G1773" s="169">
        <f t="shared" si="27"/>
        <v>9</v>
      </c>
    </row>
    <row r="1774" spans="1:7" x14ac:dyDescent="0.2">
      <c r="A1774" s="173" t="s">
        <v>15809</v>
      </c>
      <c r="B1774" s="174" t="s">
        <v>15810</v>
      </c>
      <c r="C1774" s="175" t="s">
        <v>12441</v>
      </c>
      <c r="D1774" s="176">
        <v>74.75</v>
      </c>
      <c r="E1774" s="176">
        <v>5.68</v>
      </c>
      <c r="F1774" s="176">
        <v>80.430000000000007</v>
      </c>
      <c r="G1774" s="169">
        <f t="shared" si="27"/>
        <v>9</v>
      </c>
    </row>
    <row r="1775" spans="1:7" x14ac:dyDescent="0.2">
      <c r="A1775" s="173" t="s">
        <v>15811</v>
      </c>
      <c r="B1775" s="174" t="s">
        <v>15812</v>
      </c>
      <c r="C1775" s="175" t="s">
        <v>12441</v>
      </c>
      <c r="D1775" s="176">
        <v>17.39</v>
      </c>
      <c r="E1775" s="176">
        <v>4.47</v>
      </c>
      <c r="F1775" s="176">
        <v>21.86</v>
      </c>
      <c r="G1775" s="169">
        <f t="shared" si="27"/>
        <v>9</v>
      </c>
    </row>
    <row r="1776" spans="1:7" x14ac:dyDescent="0.2">
      <c r="A1776" s="173" t="s">
        <v>15813</v>
      </c>
      <c r="B1776" s="174" t="s">
        <v>15814</v>
      </c>
      <c r="C1776" s="175" t="s">
        <v>12441</v>
      </c>
      <c r="D1776" s="176">
        <v>47.39</v>
      </c>
      <c r="E1776" s="176">
        <v>5.68</v>
      </c>
      <c r="F1776" s="176">
        <v>53.07</v>
      </c>
      <c r="G1776" s="169">
        <f t="shared" si="27"/>
        <v>9</v>
      </c>
    </row>
    <row r="1777" spans="1:7" x14ac:dyDescent="0.2">
      <c r="A1777" s="173" t="s">
        <v>15815</v>
      </c>
      <c r="B1777" s="174" t="s">
        <v>15816</v>
      </c>
      <c r="C1777" s="175" t="s">
        <v>12441</v>
      </c>
      <c r="D1777" s="176">
        <v>12.09</v>
      </c>
      <c r="E1777" s="176">
        <v>4.47</v>
      </c>
      <c r="F1777" s="176">
        <v>16.559999999999999</v>
      </c>
      <c r="G1777" s="169">
        <f t="shared" si="27"/>
        <v>9</v>
      </c>
    </row>
    <row r="1778" spans="1:7" x14ac:dyDescent="0.2">
      <c r="A1778" s="173" t="s">
        <v>15817</v>
      </c>
      <c r="B1778" s="174" t="s">
        <v>15818</v>
      </c>
      <c r="C1778" s="175" t="s">
        <v>12441</v>
      </c>
      <c r="D1778" s="176">
        <v>49.61</v>
      </c>
      <c r="E1778" s="176">
        <v>5.68</v>
      </c>
      <c r="F1778" s="176">
        <v>55.29</v>
      </c>
      <c r="G1778" s="169">
        <f t="shared" si="27"/>
        <v>9</v>
      </c>
    </row>
    <row r="1779" spans="1:7" x14ac:dyDescent="0.2">
      <c r="A1779" s="173" t="s">
        <v>15819</v>
      </c>
      <c r="B1779" s="174" t="s">
        <v>15820</v>
      </c>
      <c r="C1779" s="175" t="s">
        <v>12441</v>
      </c>
      <c r="D1779" s="176">
        <v>8.7899999999999991</v>
      </c>
      <c r="E1779" s="176"/>
      <c r="F1779" s="176">
        <v>8.7899999999999991</v>
      </c>
      <c r="G1779" s="169">
        <f t="shared" si="27"/>
        <v>9</v>
      </c>
    </row>
    <row r="1780" spans="1:7" x14ac:dyDescent="0.2">
      <c r="A1780" s="173" t="s">
        <v>15821</v>
      </c>
      <c r="B1780" s="174" t="s">
        <v>15822</v>
      </c>
      <c r="C1780" s="175"/>
      <c r="D1780" s="176"/>
      <c r="E1780" s="176"/>
      <c r="F1780" s="176"/>
      <c r="G1780" s="169">
        <f t="shared" si="27"/>
        <v>5</v>
      </c>
    </row>
    <row r="1781" spans="1:7" x14ac:dyDescent="0.2">
      <c r="A1781" s="173" t="s">
        <v>15823</v>
      </c>
      <c r="B1781" s="174" t="s">
        <v>15824</v>
      </c>
      <c r="C1781" s="175" t="s">
        <v>12389</v>
      </c>
      <c r="D1781" s="176">
        <v>52.74</v>
      </c>
      <c r="E1781" s="176">
        <v>3.26</v>
      </c>
      <c r="F1781" s="176">
        <v>56</v>
      </c>
      <c r="G1781" s="169">
        <f t="shared" si="27"/>
        <v>9</v>
      </c>
    </row>
    <row r="1782" spans="1:7" x14ac:dyDescent="0.2">
      <c r="A1782" s="173" t="s">
        <v>15825</v>
      </c>
      <c r="B1782" s="174" t="s">
        <v>15826</v>
      </c>
      <c r="C1782" s="175" t="s">
        <v>12389</v>
      </c>
      <c r="D1782" s="176">
        <v>37</v>
      </c>
      <c r="E1782" s="176">
        <v>3.26</v>
      </c>
      <c r="F1782" s="176">
        <v>40.26</v>
      </c>
      <c r="G1782" s="169">
        <f t="shared" si="27"/>
        <v>9</v>
      </c>
    </row>
    <row r="1783" spans="1:7" x14ac:dyDescent="0.2">
      <c r="A1783" s="173" t="s">
        <v>15827</v>
      </c>
      <c r="B1783" s="174" t="s">
        <v>15828</v>
      </c>
      <c r="C1783" s="175" t="s">
        <v>12389</v>
      </c>
      <c r="D1783" s="176">
        <v>40.840000000000003</v>
      </c>
      <c r="E1783" s="176">
        <v>3.26</v>
      </c>
      <c r="F1783" s="176">
        <v>44.1</v>
      </c>
      <c r="G1783" s="169">
        <f t="shared" si="27"/>
        <v>9</v>
      </c>
    </row>
    <row r="1784" spans="1:7" x14ac:dyDescent="0.2">
      <c r="A1784" s="173" t="s">
        <v>15829</v>
      </c>
      <c r="B1784" s="174" t="s">
        <v>15830</v>
      </c>
      <c r="C1784" s="175" t="s">
        <v>12389</v>
      </c>
      <c r="D1784" s="176">
        <v>58.11</v>
      </c>
      <c r="E1784" s="176">
        <v>3.26</v>
      </c>
      <c r="F1784" s="176">
        <v>61.37</v>
      </c>
      <c r="G1784" s="169">
        <f t="shared" si="27"/>
        <v>9</v>
      </c>
    </row>
    <row r="1785" spans="1:7" x14ac:dyDescent="0.2">
      <c r="A1785" s="173" t="s">
        <v>15831</v>
      </c>
      <c r="B1785" s="174" t="s">
        <v>15832</v>
      </c>
      <c r="C1785" s="175"/>
      <c r="D1785" s="176"/>
      <c r="E1785" s="176"/>
      <c r="F1785" s="176"/>
      <c r="G1785" s="169">
        <f t="shared" si="27"/>
        <v>5</v>
      </c>
    </row>
    <row r="1786" spans="1:7" x14ac:dyDescent="0.2">
      <c r="A1786" s="173" t="s">
        <v>15833</v>
      </c>
      <c r="B1786" s="174" t="s">
        <v>15834</v>
      </c>
      <c r="C1786" s="175" t="s">
        <v>12389</v>
      </c>
      <c r="D1786" s="176">
        <v>81.19</v>
      </c>
      <c r="E1786" s="176">
        <v>28.38</v>
      </c>
      <c r="F1786" s="176">
        <v>109.57</v>
      </c>
      <c r="G1786" s="169">
        <f t="shared" si="27"/>
        <v>9</v>
      </c>
    </row>
    <row r="1787" spans="1:7" x14ac:dyDescent="0.2">
      <c r="A1787" s="173" t="s">
        <v>15835</v>
      </c>
      <c r="B1787" s="174" t="s">
        <v>15836</v>
      </c>
      <c r="C1787" s="175" t="s">
        <v>12389</v>
      </c>
      <c r="D1787" s="176">
        <v>93.89</v>
      </c>
      <c r="E1787" s="176">
        <v>28.38</v>
      </c>
      <c r="F1787" s="176">
        <v>122.27</v>
      </c>
      <c r="G1787" s="169">
        <f t="shared" si="27"/>
        <v>9</v>
      </c>
    </row>
    <row r="1788" spans="1:7" x14ac:dyDescent="0.2">
      <c r="A1788" s="173" t="s">
        <v>15837</v>
      </c>
      <c r="B1788" s="174" t="s">
        <v>15838</v>
      </c>
      <c r="C1788" s="175" t="s">
        <v>12389</v>
      </c>
      <c r="D1788" s="176">
        <v>138.1</v>
      </c>
      <c r="E1788" s="176">
        <v>28.38</v>
      </c>
      <c r="F1788" s="176">
        <v>166.48</v>
      </c>
      <c r="G1788" s="169">
        <f t="shared" si="27"/>
        <v>9</v>
      </c>
    </row>
    <row r="1789" spans="1:7" x14ac:dyDescent="0.2">
      <c r="A1789" s="173" t="s">
        <v>15839</v>
      </c>
      <c r="B1789" s="174" t="s">
        <v>20357</v>
      </c>
      <c r="C1789" s="175" t="s">
        <v>12389</v>
      </c>
      <c r="D1789" s="176">
        <v>235.51</v>
      </c>
      <c r="E1789" s="176">
        <v>3.2</v>
      </c>
      <c r="F1789" s="176">
        <v>238.71</v>
      </c>
      <c r="G1789" s="169">
        <f t="shared" si="27"/>
        <v>9</v>
      </c>
    </row>
    <row r="1790" spans="1:7" x14ac:dyDescent="0.2">
      <c r="A1790" s="173" t="s">
        <v>15840</v>
      </c>
      <c r="B1790" s="174" t="s">
        <v>15841</v>
      </c>
      <c r="C1790" s="175" t="s">
        <v>12389</v>
      </c>
      <c r="D1790" s="176">
        <v>106.61</v>
      </c>
      <c r="E1790" s="176">
        <v>3.2</v>
      </c>
      <c r="F1790" s="176">
        <v>109.81</v>
      </c>
      <c r="G1790" s="169">
        <f t="shared" si="27"/>
        <v>9</v>
      </c>
    </row>
    <row r="1791" spans="1:7" x14ac:dyDescent="0.2">
      <c r="A1791" s="173" t="s">
        <v>15842</v>
      </c>
      <c r="B1791" s="174" t="s">
        <v>20358</v>
      </c>
      <c r="C1791" s="175" t="s">
        <v>12389</v>
      </c>
      <c r="D1791" s="176">
        <v>72.38</v>
      </c>
      <c r="E1791" s="176">
        <v>28.38</v>
      </c>
      <c r="F1791" s="176">
        <v>100.76</v>
      </c>
      <c r="G1791" s="169">
        <f t="shared" si="27"/>
        <v>9</v>
      </c>
    </row>
    <row r="1792" spans="1:7" x14ac:dyDescent="0.2">
      <c r="A1792" s="173" t="s">
        <v>15843</v>
      </c>
      <c r="B1792" s="174" t="s">
        <v>15844</v>
      </c>
      <c r="C1792" s="175" t="s">
        <v>12389</v>
      </c>
      <c r="D1792" s="176">
        <v>341.82</v>
      </c>
      <c r="E1792" s="176">
        <v>28.38</v>
      </c>
      <c r="F1792" s="176">
        <v>370.2</v>
      </c>
      <c r="G1792" s="169">
        <f t="shared" si="27"/>
        <v>9</v>
      </c>
    </row>
    <row r="1793" spans="1:7" x14ac:dyDescent="0.2">
      <c r="A1793" s="173" t="s">
        <v>15845</v>
      </c>
      <c r="B1793" s="174" t="s">
        <v>20602</v>
      </c>
      <c r="C1793" s="175" t="s">
        <v>12389</v>
      </c>
      <c r="D1793" s="176">
        <v>61</v>
      </c>
      <c r="E1793" s="176">
        <v>28.38</v>
      </c>
      <c r="F1793" s="176">
        <v>89.38</v>
      </c>
      <c r="G1793" s="169">
        <f t="shared" si="27"/>
        <v>9</v>
      </c>
    </row>
    <row r="1794" spans="1:7" x14ac:dyDescent="0.2">
      <c r="A1794" s="173" t="s">
        <v>15846</v>
      </c>
      <c r="B1794" s="174" t="s">
        <v>15847</v>
      </c>
      <c r="C1794" s="175"/>
      <c r="D1794" s="176"/>
      <c r="E1794" s="176"/>
      <c r="F1794" s="176"/>
      <c r="G1794" s="169">
        <f t="shared" si="27"/>
        <v>5</v>
      </c>
    </row>
    <row r="1795" spans="1:7" x14ac:dyDescent="0.2">
      <c r="A1795" s="173" t="s">
        <v>15848</v>
      </c>
      <c r="B1795" s="174" t="s">
        <v>15849</v>
      </c>
      <c r="C1795" s="175" t="s">
        <v>12497</v>
      </c>
      <c r="D1795" s="176">
        <v>30.69</v>
      </c>
      <c r="E1795" s="176">
        <v>28.38</v>
      </c>
      <c r="F1795" s="176">
        <v>59.07</v>
      </c>
      <c r="G1795" s="169">
        <f t="shared" si="27"/>
        <v>9</v>
      </c>
    </row>
    <row r="1796" spans="1:7" ht="25.5" x14ac:dyDescent="0.2">
      <c r="A1796" s="173" t="s">
        <v>15850</v>
      </c>
      <c r="B1796" s="174" t="s">
        <v>15851</v>
      </c>
      <c r="C1796" s="175" t="s">
        <v>12497</v>
      </c>
      <c r="D1796" s="176">
        <v>40.78</v>
      </c>
      <c r="E1796" s="176">
        <v>28.38</v>
      </c>
      <c r="F1796" s="176">
        <v>69.16</v>
      </c>
      <c r="G1796" s="169">
        <f t="shared" si="27"/>
        <v>9</v>
      </c>
    </row>
    <row r="1797" spans="1:7" ht="25.5" x14ac:dyDescent="0.2">
      <c r="A1797" s="173" t="s">
        <v>15852</v>
      </c>
      <c r="B1797" s="174" t="s">
        <v>15853</v>
      </c>
      <c r="C1797" s="175" t="s">
        <v>12497</v>
      </c>
      <c r="D1797" s="176">
        <v>47.03</v>
      </c>
      <c r="E1797" s="176">
        <v>28.38</v>
      </c>
      <c r="F1797" s="176">
        <v>75.41</v>
      </c>
      <c r="G1797" s="169">
        <f t="shared" si="27"/>
        <v>9</v>
      </c>
    </row>
    <row r="1798" spans="1:7" ht="25.5" x14ac:dyDescent="0.2">
      <c r="A1798" s="173" t="s">
        <v>15854</v>
      </c>
      <c r="B1798" s="174" t="s">
        <v>15855</v>
      </c>
      <c r="C1798" s="175" t="s">
        <v>12497</v>
      </c>
      <c r="D1798" s="176">
        <v>155.56</v>
      </c>
      <c r="E1798" s="176">
        <v>45.53</v>
      </c>
      <c r="F1798" s="176">
        <v>201.09</v>
      </c>
      <c r="G1798" s="169">
        <f t="shared" si="27"/>
        <v>9</v>
      </c>
    </row>
    <row r="1799" spans="1:7" ht="25.5" x14ac:dyDescent="0.2">
      <c r="A1799" s="173" t="s">
        <v>15856</v>
      </c>
      <c r="B1799" s="174" t="s">
        <v>15857</v>
      </c>
      <c r="C1799" s="175" t="s">
        <v>12441</v>
      </c>
      <c r="D1799" s="176">
        <v>239.38</v>
      </c>
      <c r="E1799" s="176"/>
      <c r="F1799" s="176">
        <v>239.38</v>
      </c>
      <c r="G1799" s="169">
        <f t="shared" si="27"/>
        <v>9</v>
      </c>
    </row>
    <row r="1800" spans="1:7" ht="25.5" x14ac:dyDescent="0.2">
      <c r="A1800" s="173" t="s">
        <v>15858</v>
      </c>
      <c r="B1800" s="174" t="s">
        <v>15859</v>
      </c>
      <c r="C1800" s="175" t="s">
        <v>12441</v>
      </c>
      <c r="D1800" s="176">
        <v>248.96</v>
      </c>
      <c r="E1800" s="176"/>
      <c r="F1800" s="176">
        <v>248.96</v>
      </c>
      <c r="G1800" s="169">
        <f t="shared" si="27"/>
        <v>9</v>
      </c>
    </row>
    <row r="1801" spans="1:7" ht="25.5" x14ac:dyDescent="0.2">
      <c r="A1801" s="173" t="s">
        <v>15860</v>
      </c>
      <c r="B1801" s="174" t="s">
        <v>15861</v>
      </c>
      <c r="C1801" s="175" t="s">
        <v>12441</v>
      </c>
      <c r="D1801" s="176">
        <v>220.89</v>
      </c>
      <c r="E1801" s="176"/>
      <c r="F1801" s="176">
        <v>220.89</v>
      </c>
      <c r="G1801" s="169">
        <f t="shared" si="27"/>
        <v>9</v>
      </c>
    </row>
    <row r="1802" spans="1:7" x14ac:dyDescent="0.2">
      <c r="A1802" s="173" t="s">
        <v>15862</v>
      </c>
      <c r="B1802" s="174" t="s">
        <v>15863</v>
      </c>
      <c r="C1802" s="175" t="s">
        <v>12497</v>
      </c>
      <c r="D1802" s="176">
        <v>38.729999999999997</v>
      </c>
      <c r="E1802" s="176"/>
      <c r="F1802" s="176">
        <v>38.729999999999997</v>
      </c>
      <c r="G1802" s="169">
        <f t="shared" si="27"/>
        <v>9</v>
      </c>
    </row>
    <row r="1803" spans="1:7" ht="38.25" x14ac:dyDescent="0.2">
      <c r="A1803" s="173" t="s">
        <v>15864</v>
      </c>
      <c r="B1803" s="174" t="s">
        <v>15865</v>
      </c>
      <c r="C1803" s="175" t="s">
        <v>12441</v>
      </c>
      <c r="D1803" s="176">
        <v>330.25</v>
      </c>
      <c r="E1803" s="176"/>
      <c r="F1803" s="176">
        <v>330.25</v>
      </c>
      <c r="G1803" s="169">
        <f t="shared" ref="G1803:G1866" si="28">LEN(A1803)</f>
        <v>9</v>
      </c>
    </row>
    <row r="1804" spans="1:7" ht="25.5" x14ac:dyDescent="0.2">
      <c r="A1804" s="173" t="s">
        <v>15866</v>
      </c>
      <c r="B1804" s="174" t="s">
        <v>15867</v>
      </c>
      <c r="C1804" s="175" t="s">
        <v>12441</v>
      </c>
      <c r="D1804" s="176">
        <v>380.43</v>
      </c>
      <c r="E1804" s="176">
        <v>58.57</v>
      </c>
      <c r="F1804" s="176">
        <v>439</v>
      </c>
      <c r="G1804" s="169">
        <f t="shared" si="28"/>
        <v>9</v>
      </c>
    </row>
    <row r="1805" spans="1:7" ht="25.5" x14ac:dyDescent="0.2">
      <c r="A1805" s="173" t="s">
        <v>15868</v>
      </c>
      <c r="B1805" s="174" t="s">
        <v>15869</v>
      </c>
      <c r="C1805" s="175" t="s">
        <v>12441</v>
      </c>
      <c r="D1805" s="176">
        <v>238.03</v>
      </c>
      <c r="E1805" s="176"/>
      <c r="F1805" s="176">
        <v>238.03</v>
      </c>
      <c r="G1805" s="169">
        <f t="shared" si="28"/>
        <v>9</v>
      </c>
    </row>
    <row r="1806" spans="1:7" ht="25.5" x14ac:dyDescent="0.2">
      <c r="A1806" s="173" t="s">
        <v>15870</v>
      </c>
      <c r="B1806" s="174" t="s">
        <v>15871</v>
      </c>
      <c r="C1806" s="175" t="s">
        <v>12441</v>
      </c>
      <c r="D1806" s="176">
        <v>1701.52</v>
      </c>
      <c r="E1806" s="176">
        <v>87.44</v>
      </c>
      <c r="F1806" s="176">
        <v>1788.96</v>
      </c>
      <c r="G1806" s="169">
        <f t="shared" si="28"/>
        <v>9</v>
      </c>
    </row>
    <row r="1807" spans="1:7" ht="25.5" x14ac:dyDescent="0.2">
      <c r="A1807" s="173" t="s">
        <v>15872</v>
      </c>
      <c r="B1807" s="174" t="s">
        <v>15873</v>
      </c>
      <c r="C1807" s="175" t="s">
        <v>12441</v>
      </c>
      <c r="D1807" s="176">
        <v>1310.89</v>
      </c>
      <c r="E1807" s="176">
        <v>87.44</v>
      </c>
      <c r="F1807" s="176">
        <v>1398.33</v>
      </c>
      <c r="G1807" s="169">
        <f t="shared" si="28"/>
        <v>9</v>
      </c>
    </row>
    <row r="1808" spans="1:7" x14ac:dyDescent="0.2">
      <c r="A1808" s="173" t="s">
        <v>15874</v>
      </c>
      <c r="B1808" s="174" t="s">
        <v>15875</v>
      </c>
      <c r="C1808" s="175" t="s">
        <v>12441</v>
      </c>
      <c r="D1808" s="176">
        <v>523.4</v>
      </c>
      <c r="E1808" s="176">
        <v>34.33</v>
      </c>
      <c r="F1808" s="176">
        <v>557.73</v>
      </c>
      <c r="G1808" s="169">
        <f t="shared" si="28"/>
        <v>9</v>
      </c>
    </row>
    <row r="1809" spans="1:7" x14ac:dyDescent="0.2">
      <c r="A1809" s="173" t="s">
        <v>15876</v>
      </c>
      <c r="B1809" s="174" t="s">
        <v>15877</v>
      </c>
      <c r="C1809" s="175" t="s">
        <v>12441</v>
      </c>
      <c r="D1809" s="176">
        <v>738.23</v>
      </c>
      <c r="E1809" s="176">
        <v>29.79</v>
      </c>
      <c r="F1809" s="176">
        <v>768.02</v>
      </c>
      <c r="G1809" s="169">
        <f t="shared" si="28"/>
        <v>9</v>
      </c>
    </row>
    <row r="1810" spans="1:7" ht="25.5" x14ac:dyDescent="0.2">
      <c r="A1810" s="173" t="s">
        <v>20603</v>
      </c>
      <c r="B1810" s="174" t="s">
        <v>20604</v>
      </c>
      <c r="C1810" s="175" t="s">
        <v>12389</v>
      </c>
      <c r="D1810" s="176">
        <v>863.97</v>
      </c>
      <c r="E1810" s="176">
        <v>117.21</v>
      </c>
      <c r="F1810" s="176">
        <v>981.18</v>
      </c>
      <c r="G1810" s="169">
        <f t="shared" si="28"/>
        <v>9</v>
      </c>
    </row>
    <row r="1811" spans="1:7" x14ac:dyDescent="0.2">
      <c r="A1811" s="173" t="s">
        <v>15878</v>
      </c>
      <c r="B1811" s="174" t="s">
        <v>15879</v>
      </c>
      <c r="C1811" s="175" t="s">
        <v>12441</v>
      </c>
      <c r="D1811" s="176">
        <v>1384.93</v>
      </c>
      <c r="E1811" s="176">
        <v>70.569999999999993</v>
      </c>
      <c r="F1811" s="176">
        <v>1455.5</v>
      </c>
      <c r="G1811" s="169">
        <f t="shared" si="28"/>
        <v>9</v>
      </c>
    </row>
    <row r="1812" spans="1:7" x14ac:dyDescent="0.2">
      <c r="A1812" s="173" t="s">
        <v>15880</v>
      </c>
      <c r="B1812" s="174" t="s">
        <v>15881</v>
      </c>
      <c r="C1812" s="175" t="s">
        <v>12441</v>
      </c>
      <c r="D1812" s="176">
        <v>102.44</v>
      </c>
      <c r="E1812" s="176">
        <v>86.26</v>
      </c>
      <c r="F1812" s="176">
        <v>188.7</v>
      </c>
      <c r="G1812" s="169">
        <f t="shared" si="28"/>
        <v>9</v>
      </c>
    </row>
    <row r="1813" spans="1:7" x14ac:dyDescent="0.2">
      <c r="A1813" s="173" t="s">
        <v>15882</v>
      </c>
      <c r="B1813" s="174" t="s">
        <v>15883</v>
      </c>
      <c r="C1813" s="175" t="s">
        <v>12497</v>
      </c>
      <c r="D1813" s="176">
        <v>172.65</v>
      </c>
      <c r="E1813" s="176">
        <v>45.84</v>
      </c>
      <c r="F1813" s="176">
        <v>218.49</v>
      </c>
      <c r="G1813" s="169">
        <f t="shared" si="28"/>
        <v>9</v>
      </c>
    </row>
    <row r="1814" spans="1:7" x14ac:dyDescent="0.2">
      <c r="A1814" s="173" t="s">
        <v>15884</v>
      </c>
      <c r="B1814" s="174" t="s">
        <v>15885</v>
      </c>
      <c r="C1814" s="175"/>
      <c r="D1814" s="176"/>
      <c r="E1814" s="176"/>
      <c r="F1814" s="176"/>
      <c r="G1814" s="169">
        <f t="shared" si="28"/>
        <v>5</v>
      </c>
    </row>
    <row r="1815" spans="1:7" ht="25.5" x14ac:dyDescent="0.2">
      <c r="A1815" s="173" t="s">
        <v>15886</v>
      </c>
      <c r="B1815" s="174" t="s">
        <v>15887</v>
      </c>
      <c r="C1815" s="175" t="s">
        <v>12389</v>
      </c>
      <c r="D1815" s="176">
        <v>100.86</v>
      </c>
      <c r="E1815" s="176">
        <v>137.72</v>
      </c>
      <c r="F1815" s="176">
        <v>238.58</v>
      </c>
      <c r="G1815" s="169">
        <f t="shared" si="28"/>
        <v>9</v>
      </c>
    </row>
    <row r="1816" spans="1:7" ht="25.5" x14ac:dyDescent="0.2">
      <c r="A1816" s="173" t="s">
        <v>15888</v>
      </c>
      <c r="B1816" s="174" t="s">
        <v>15889</v>
      </c>
      <c r="C1816" s="175" t="s">
        <v>12389</v>
      </c>
      <c r="D1816" s="176">
        <v>537.51</v>
      </c>
      <c r="E1816" s="176">
        <v>169.6</v>
      </c>
      <c r="F1816" s="176">
        <v>707.11</v>
      </c>
      <c r="G1816" s="169">
        <f t="shared" si="28"/>
        <v>9</v>
      </c>
    </row>
    <row r="1817" spans="1:7" ht="25.5" x14ac:dyDescent="0.2">
      <c r="A1817" s="173" t="s">
        <v>15890</v>
      </c>
      <c r="B1817" s="174" t="s">
        <v>15891</v>
      </c>
      <c r="C1817" s="175" t="s">
        <v>12389</v>
      </c>
      <c r="D1817" s="176">
        <v>1860.84</v>
      </c>
      <c r="E1817" s="176">
        <v>307.32</v>
      </c>
      <c r="F1817" s="176">
        <v>2168.16</v>
      </c>
      <c r="G1817" s="169">
        <f t="shared" si="28"/>
        <v>9</v>
      </c>
    </row>
    <row r="1818" spans="1:7" ht="25.5" x14ac:dyDescent="0.2">
      <c r="A1818" s="173" t="s">
        <v>15892</v>
      </c>
      <c r="B1818" s="174" t="s">
        <v>15893</v>
      </c>
      <c r="C1818" s="175" t="s">
        <v>12389</v>
      </c>
      <c r="D1818" s="176">
        <v>2657.71</v>
      </c>
      <c r="E1818" s="176">
        <v>833.12</v>
      </c>
      <c r="F1818" s="176">
        <v>3490.83</v>
      </c>
      <c r="G1818" s="169">
        <f t="shared" si="28"/>
        <v>9</v>
      </c>
    </row>
    <row r="1819" spans="1:7" ht="25.5" x14ac:dyDescent="0.2">
      <c r="A1819" s="173" t="s">
        <v>15894</v>
      </c>
      <c r="B1819" s="174" t="s">
        <v>15895</v>
      </c>
      <c r="C1819" s="175" t="s">
        <v>12389</v>
      </c>
      <c r="D1819" s="176">
        <v>5384.36</v>
      </c>
      <c r="E1819" s="176">
        <v>1666.24</v>
      </c>
      <c r="F1819" s="176">
        <v>7050.6</v>
      </c>
      <c r="G1819" s="169">
        <f t="shared" si="28"/>
        <v>9</v>
      </c>
    </row>
    <row r="1820" spans="1:7" ht="25.5" x14ac:dyDescent="0.2">
      <c r="A1820" s="173" t="s">
        <v>15896</v>
      </c>
      <c r="B1820" s="174" t="s">
        <v>15897</v>
      </c>
      <c r="C1820" s="175" t="s">
        <v>12389</v>
      </c>
      <c r="D1820" s="176">
        <v>7927.65</v>
      </c>
      <c r="E1820" s="176">
        <v>1934.88</v>
      </c>
      <c r="F1820" s="176">
        <v>9862.5300000000007</v>
      </c>
      <c r="G1820" s="169">
        <f t="shared" si="28"/>
        <v>9</v>
      </c>
    </row>
    <row r="1821" spans="1:7" x14ac:dyDescent="0.2">
      <c r="A1821" s="173" t="s">
        <v>15898</v>
      </c>
      <c r="B1821" s="174" t="s">
        <v>15899</v>
      </c>
      <c r="C1821" s="175"/>
      <c r="D1821" s="176"/>
      <c r="E1821" s="176"/>
      <c r="F1821" s="176"/>
      <c r="G1821" s="169">
        <f t="shared" si="28"/>
        <v>5</v>
      </c>
    </row>
    <row r="1822" spans="1:7" ht="25.5" x14ac:dyDescent="0.2">
      <c r="A1822" s="173" t="s">
        <v>15900</v>
      </c>
      <c r="B1822" s="174" t="s">
        <v>15901</v>
      </c>
      <c r="C1822" s="175" t="s">
        <v>12441</v>
      </c>
      <c r="D1822" s="176">
        <v>9.24</v>
      </c>
      <c r="E1822" s="176">
        <v>6.88</v>
      </c>
      <c r="F1822" s="176">
        <v>16.12</v>
      </c>
      <c r="G1822" s="169">
        <f t="shared" si="28"/>
        <v>9</v>
      </c>
    </row>
    <row r="1823" spans="1:7" ht="25.5" x14ac:dyDescent="0.2">
      <c r="A1823" s="173" t="s">
        <v>15902</v>
      </c>
      <c r="B1823" s="174" t="s">
        <v>15903</v>
      </c>
      <c r="C1823" s="175" t="s">
        <v>12441</v>
      </c>
      <c r="D1823" s="176">
        <v>66.430000000000007</v>
      </c>
      <c r="E1823" s="176">
        <v>9.52</v>
      </c>
      <c r="F1823" s="176">
        <v>75.95</v>
      </c>
      <c r="G1823" s="169">
        <f t="shared" si="28"/>
        <v>9</v>
      </c>
    </row>
    <row r="1824" spans="1:7" x14ac:dyDescent="0.2">
      <c r="A1824" s="173" t="s">
        <v>15904</v>
      </c>
      <c r="B1824" s="174" t="s">
        <v>15905</v>
      </c>
      <c r="C1824" s="175" t="s">
        <v>12497</v>
      </c>
      <c r="D1824" s="176">
        <v>10.56</v>
      </c>
      <c r="E1824" s="176"/>
      <c r="F1824" s="176">
        <v>10.56</v>
      </c>
      <c r="G1824" s="169">
        <f t="shared" si="28"/>
        <v>9</v>
      </c>
    </row>
    <row r="1825" spans="1:7" x14ac:dyDescent="0.2">
      <c r="A1825" s="173" t="s">
        <v>15906</v>
      </c>
      <c r="B1825" s="174" t="s">
        <v>15907</v>
      </c>
      <c r="C1825" s="175" t="s">
        <v>12441</v>
      </c>
      <c r="D1825" s="176">
        <v>1.61</v>
      </c>
      <c r="E1825" s="176">
        <v>14.44</v>
      </c>
      <c r="F1825" s="176">
        <v>16.05</v>
      </c>
      <c r="G1825" s="169">
        <f t="shared" si="28"/>
        <v>9</v>
      </c>
    </row>
    <row r="1826" spans="1:7" x14ac:dyDescent="0.2">
      <c r="A1826" s="173" t="s">
        <v>15908</v>
      </c>
      <c r="B1826" s="174" t="s">
        <v>15909</v>
      </c>
      <c r="C1826" s="175" t="s">
        <v>12441</v>
      </c>
      <c r="D1826" s="176">
        <v>1.69</v>
      </c>
      <c r="E1826" s="176">
        <v>19.350000000000001</v>
      </c>
      <c r="F1826" s="176">
        <v>21.04</v>
      </c>
      <c r="G1826" s="169">
        <f t="shared" si="28"/>
        <v>9</v>
      </c>
    </row>
    <row r="1827" spans="1:7" ht="25.5" x14ac:dyDescent="0.2">
      <c r="A1827" s="173" t="s">
        <v>15910</v>
      </c>
      <c r="B1827" s="174" t="s">
        <v>15911</v>
      </c>
      <c r="C1827" s="175" t="s">
        <v>12389</v>
      </c>
      <c r="D1827" s="176">
        <v>427.3</v>
      </c>
      <c r="E1827" s="176">
        <v>157.13999999999999</v>
      </c>
      <c r="F1827" s="176">
        <v>584.44000000000005</v>
      </c>
      <c r="G1827" s="169">
        <f t="shared" si="28"/>
        <v>9</v>
      </c>
    </row>
    <row r="1828" spans="1:7" ht="38.25" x14ac:dyDescent="0.2">
      <c r="A1828" s="173" t="s">
        <v>20487</v>
      </c>
      <c r="B1828" s="174" t="s">
        <v>20605</v>
      </c>
      <c r="C1828" s="175" t="s">
        <v>12389</v>
      </c>
      <c r="D1828" s="176">
        <v>1422.64</v>
      </c>
      <c r="E1828" s="176">
        <v>34.479999999999997</v>
      </c>
      <c r="F1828" s="176">
        <v>1457.12</v>
      </c>
      <c r="G1828" s="169">
        <f t="shared" si="28"/>
        <v>9</v>
      </c>
    </row>
    <row r="1829" spans="1:7" x14ac:dyDescent="0.2">
      <c r="A1829" s="173" t="s">
        <v>15912</v>
      </c>
      <c r="B1829" s="174" t="s">
        <v>15913</v>
      </c>
      <c r="C1829" s="175" t="s">
        <v>12441</v>
      </c>
      <c r="D1829" s="176">
        <v>847.93</v>
      </c>
      <c r="E1829" s="176">
        <v>19.559999999999999</v>
      </c>
      <c r="F1829" s="176">
        <v>867.49</v>
      </c>
      <c r="G1829" s="169">
        <f t="shared" si="28"/>
        <v>9</v>
      </c>
    </row>
    <row r="1830" spans="1:7" x14ac:dyDescent="0.2">
      <c r="A1830" s="173" t="s">
        <v>15914</v>
      </c>
      <c r="B1830" s="174" t="s">
        <v>15915</v>
      </c>
      <c r="C1830" s="175"/>
      <c r="D1830" s="176"/>
      <c r="E1830" s="176"/>
      <c r="F1830" s="176"/>
      <c r="G1830" s="169">
        <f t="shared" si="28"/>
        <v>2</v>
      </c>
    </row>
    <row r="1831" spans="1:7" x14ac:dyDescent="0.2">
      <c r="A1831" s="173" t="s">
        <v>15916</v>
      </c>
      <c r="B1831" s="174" t="s">
        <v>15917</v>
      </c>
      <c r="C1831" s="175"/>
      <c r="D1831" s="176"/>
      <c r="E1831" s="176"/>
      <c r="F1831" s="176"/>
      <c r="G1831" s="169">
        <f t="shared" si="28"/>
        <v>5</v>
      </c>
    </row>
    <row r="1832" spans="1:7" x14ac:dyDescent="0.2">
      <c r="A1832" s="173" t="s">
        <v>15918</v>
      </c>
      <c r="B1832" s="174" t="s">
        <v>15919</v>
      </c>
      <c r="C1832" s="175" t="s">
        <v>12441</v>
      </c>
      <c r="D1832" s="176">
        <v>47.14</v>
      </c>
      <c r="E1832" s="176">
        <v>5.87</v>
      </c>
      <c r="F1832" s="176">
        <v>53.01</v>
      </c>
      <c r="G1832" s="169">
        <f t="shared" si="28"/>
        <v>9</v>
      </c>
    </row>
    <row r="1833" spans="1:7" x14ac:dyDescent="0.2">
      <c r="A1833" s="173" t="s">
        <v>15920</v>
      </c>
      <c r="B1833" s="174" t="s">
        <v>15921</v>
      </c>
      <c r="C1833" s="175" t="s">
        <v>12690</v>
      </c>
      <c r="D1833" s="176">
        <v>2010.53</v>
      </c>
      <c r="E1833" s="176">
        <v>140.83000000000001</v>
      </c>
      <c r="F1833" s="176">
        <v>2151.36</v>
      </c>
      <c r="G1833" s="169">
        <f t="shared" si="28"/>
        <v>9</v>
      </c>
    </row>
    <row r="1834" spans="1:7" x14ac:dyDescent="0.2">
      <c r="A1834" s="173" t="s">
        <v>15922</v>
      </c>
      <c r="B1834" s="174" t="s">
        <v>15923</v>
      </c>
      <c r="C1834" s="175" t="s">
        <v>12690</v>
      </c>
      <c r="D1834" s="176">
        <v>1802.18</v>
      </c>
      <c r="E1834" s="176">
        <v>140.83000000000001</v>
      </c>
      <c r="F1834" s="176">
        <v>1943.01</v>
      </c>
      <c r="G1834" s="169">
        <f t="shared" si="28"/>
        <v>9</v>
      </c>
    </row>
    <row r="1835" spans="1:7" ht="25.5" x14ac:dyDescent="0.2">
      <c r="A1835" s="173" t="s">
        <v>15924</v>
      </c>
      <c r="B1835" s="174" t="s">
        <v>15925</v>
      </c>
      <c r="C1835" s="175" t="s">
        <v>12441</v>
      </c>
      <c r="D1835" s="176">
        <v>141.03</v>
      </c>
      <c r="E1835" s="176">
        <v>28.98</v>
      </c>
      <c r="F1835" s="176">
        <v>170.01</v>
      </c>
      <c r="G1835" s="169">
        <f t="shared" si="28"/>
        <v>9</v>
      </c>
    </row>
    <row r="1836" spans="1:7" x14ac:dyDescent="0.2">
      <c r="A1836" s="173" t="s">
        <v>15926</v>
      </c>
      <c r="B1836" s="174" t="s">
        <v>15927</v>
      </c>
      <c r="C1836" s="175"/>
      <c r="D1836" s="176"/>
      <c r="E1836" s="176"/>
      <c r="F1836" s="176"/>
      <c r="G1836" s="169">
        <f t="shared" si="28"/>
        <v>5</v>
      </c>
    </row>
    <row r="1837" spans="1:7" ht="25.5" x14ac:dyDescent="0.2">
      <c r="A1837" s="173" t="s">
        <v>15928</v>
      </c>
      <c r="B1837" s="174" t="s">
        <v>15929</v>
      </c>
      <c r="C1837" s="175" t="s">
        <v>12389</v>
      </c>
      <c r="D1837" s="176">
        <v>3985.69</v>
      </c>
      <c r="E1837" s="176">
        <v>83.29</v>
      </c>
      <c r="F1837" s="176">
        <v>4068.98</v>
      </c>
      <c r="G1837" s="169">
        <f t="shared" si="28"/>
        <v>9</v>
      </c>
    </row>
    <row r="1838" spans="1:7" x14ac:dyDescent="0.2">
      <c r="A1838" s="173" t="s">
        <v>15930</v>
      </c>
      <c r="B1838" s="174" t="s">
        <v>15931</v>
      </c>
      <c r="C1838" s="175"/>
      <c r="D1838" s="176"/>
      <c r="E1838" s="176"/>
      <c r="F1838" s="176"/>
      <c r="G1838" s="169">
        <f t="shared" si="28"/>
        <v>5</v>
      </c>
    </row>
    <row r="1839" spans="1:7" x14ac:dyDescent="0.2">
      <c r="A1839" s="173" t="s">
        <v>15932</v>
      </c>
      <c r="B1839" s="174" t="s">
        <v>15933</v>
      </c>
      <c r="C1839" s="175" t="s">
        <v>12497</v>
      </c>
      <c r="D1839" s="176">
        <v>119.14</v>
      </c>
      <c r="E1839" s="176">
        <v>84.93</v>
      </c>
      <c r="F1839" s="176">
        <v>204.07</v>
      </c>
      <c r="G1839" s="169">
        <f t="shared" si="28"/>
        <v>9</v>
      </c>
    </row>
    <row r="1840" spans="1:7" x14ac:dyDescent="0.2">
      <c r="A1840" s="173" t="s">
        <v>15934</v>
      </c>
      <c r="B1840" s="174" t="s">
        <v>15935</v>
      </c>
      <c r="C1840" s="175" t="s">
        <v>12389</v>
      </c>
      <c r="D1840" s="176">
        <v>532.16999999999996</v>
      </c>
      <c r="E1840" s="176">
        <v>18.899999999999999</v>
      </c>
      <c r="F1840" s="176">
        <v>551.07000000000005</v>
      </c>
      <c r="G1840" s="169">
        <f t="shared" si="28"/>
        <v>9</v>
      </c>
    </row>
    <row r="1841" spans="1:7" x14ac:dyDescent="0.2">
      <c r="A1841" s="173" t="s">
        <v>15936</v>
      </c>
      <c r="B1841" s="174" t="s">
        <v>15937</v>
      </c>
      <c r="C1841" s="175" t="s">
        <v>12441</v>
      </c>
      <c r="D1841" s="176">
        <v>187.59</v>
      </c>
      <c r="E1841" s="176">
        <v>52.94</v>
      </c>
      <c r="F1841" s="176">
        <v>240.53</v>
      </c>
      <c r="G1841" s="169">
        <f t="shared" si="28"/>
        <v>9</v>
      </c>
    </row>
    <row r="1842" spans="1:7" ht="25.5" x14ac:dyDescent="0.2">
      <c r="A1842" s="173" t="s">
        <v>15938</v>
      </c>
      <c r="B1842" s="174" t="s">
        <v>15939</v>
      </c>
      <c r="C1842" s="175" t="s">
        <v>12389</v>
      </c>
      <c r="D1842" s="176">
        <v>577.5</v>
      </c>
      <c r="E1842" s="176">
        <v>26.58</v>
      </c>
      <c r="F1842" s="176">
        <v>604.08000000000004</v>
      </c>
      <c r="G1842" s="169">
        <f t="shared" si="28"/>
        <v>9</v>
      </c>
    </row>
    <row r="1843" spans="1:7" x14ac:dyDescent="0.2">
      <c r="A1843" s="173" t="s">
        <v>15940</v>
      </c>
      <c r="B1843" s="174" t="s">
        <v>15941</v>
      </c>
      <c r="C1843" s="175" t="s">
        <v>12389</v>
      </c>
      <c r="D1843" s="176">
        <v>777.42</v>
      </c>
      <c r="E1843" s="176">
        <v>39.869999999999997</v>
      </c>
      <c r="F1843" s="176">
        <v>817.29</v>
      </c>
      <c r="G1843" s="169">
        <f t="shared" si="28"/>
        <v>9</v>
      </c>
    </row>
    <row r="1844" spans="1:7" x14ac:dyDescent="0.2">
      <c r="A1844" s="173" t="s">
        <v>15942</v>
      </c>
      <c r="B1844" s="174" t="s">
        <v>15943</v>
      </c>
      <c r="C1844" s="175"/>
      <c r="D1844" s="176"/>
      <c r="E1844" s="176"/>
      <c r="F1844" s="176"/>
      <c r="G1844" s="169">
        <f t="shared" si="28"/>
        <v>5</v>
      </c>
    </row>
    <row r="1845" spans="1:7" x14ac:dyDescent="0.2">
      <c r="A1845" s="173" t="s">
        <v>15944</v>
      </c>
      <c r="B1845" s="174" t="s">
        <v>15945</v>
      </c>
      <c r="C1845" s="175" t="s">
        <v>12690</v>
      </c>
      <c r="D1845" s="176">
        <v>5732.09</v>
      </c>
      <c r="E1845" s="176">
        <v>187.77</v>
      </c>
      <c r="F1845" s="176">
        <v>5919.86</v>
      </c>
      <c r="G1845" s="169">
        <f t="shared" si="28"/>
        <v>9</v>
      </c>
    </row>
    <row r="1846" spans="1:7" x14ac:dyDescent="0.2">
      <c r="A1846" s="173" t="s">
        <v>15946</v>
      </c>
      <c r="B1846" s="174" t="s">
        <v>15947</v>
      </c>
      <c r="C1846" s="175" t="s">
        <v>12690</v>
      </c>
      <c r="D1846" s="176">
        <v>2477.35</v>
      </c>
      <c r="E1846" s="176">
        <v>187.77</v>
      </c>
      <c r="F1846" s="176">
        <v>2665.12</v>
      </c>
      <c r="G1846" s="169">
        <f t="shared" si="28"/>
        <v>9</v>
      </c>
    </row>
    <row r="1847" spans="1:7" x14ac:dyDescent="0.2">
      <c r="A1847" s="173" t="s">
        <v>15948</v>
      </c>
      <c r="B1847" s="174" t="s">
        <v>15949</v>
      </c>
      <c r="C1847" s="175" t="s">
        <v>12690</v>
      </c>
      <c r="D1847" s="176">
        <v>1533.66</v>
      </c>
      <c r="E1847" s="176">
        <v>187.77</v>
      </c>
      <c r="F1847" s="176">
        <v>1721.43</v>
      </c>
      <c r="G1847" s="169">
        <f t="shared" si="28"/>
        <v>9</v>
      </c>
    </row>
    <row r="1848" spans="1:7" x14ac:dyDescent="0.2">
      <c r="A1848" s="173" t="s">
        <v>15950</v>
      </c>
      <c r="B1848" s="174" t="s">
        <v>15951</v>
      </c>
      <c r="C1848" s="175" t="s">
        <v>12690</v>
      </c>
      <c r="D1848" s="176">
        <v>2539.19</v>
      </c>
      <c r="E1848" s="176">
        <v>187.77</v>
      </c>
      <c r="F1848" s="176">
        <v>2726.96</v>
      </c>
      <c r="G1848" s="169">
        <f t="shared" si="28"/>
        <v>9</v>
      </c>
    </row>
    <row r="1849" spans="1:7" x14ac:dyDescent="0.2">
      <c r="A1849" s="173" t="s">
        <v>15952</v>
      </c>
      <c r="B1849" s="174" t="s">
        <v>15953</v>
      </c>
      <c r="C1849" s="175"/>
      <c r="D1849" s="176"/>
      <c r="E1849" s="176"/>
      <c r="F1849" s="176"/>
      <c r="G1849" s="169">
        <f t="shared" si="28"/>
        <v>5</v>
      </c>
    </row>
    <row r="1850" spans="1:7" x14ac:dyDescent="0.2">
      <c r="A1850" s="173" t="s">
        <v>15954</v>
      </c>
      <c r="B1850" s="174" t="s">
        <v>15955</v>
      </c>
      <c r="C1850" s="175" t="s">
        <v>12690</v>
      </c>
      <c r="D1850" s="176">
        <v>5955.1</v>
      </c>
      <c r="E1850" s="176">
        <v>298.44</v>
      </c>
      <c r="F1850" s="176">
        <v>6253.54</v>
      </c>
      <c r="G1850" s="169">
        <f t="shared" si="28"/>
        <v>9</v>
      </c>
    </row>
    <row r="1851" spans="1:7" x14ac:dyDescent="0.2">
      <c r="A1851" s="173" t="s">
        <v>15956</v>
      </c>
      <c r="B1851" s="174" t="s">
        <v>15957</v>
      </c>
      <c r="C1851" s="175" t="s">
        <v>12690</v>
      </c>
      <c r="D1851" s="176">
        <v>9295.61</v>
      </c>
      <c r="E1851" s="176">
        <v>298.44</v>
      </c>
      <c r="F1851" s="176">
        <v>9594.0499999999993</v>
      </c>
      <c r="G1851" s="169">
        <f t="shared" si="28"/>
        <v>9</v>
      </c>
    </row>
    <row r="1852" spans="1:7" x14ac:dyDescent="0.2">
      <c r="A1852" s="173" t="s">
        <v>15958</v>
      </c>
      <c r="B1852" s="174" t="s">
        <v>15959</v>
      </c>
      <c r="C1852" s="175" t="s">
        <v>12389</v>
      </c>
      <c r="D1852" s="176">
        <v>3086.33</v>
      </c>
      <c r="E1852" s="176">
        <v>44.07</v>
      </c>
      <c r="F1852" s="176">
        <v>3130.4</v>
      </c>
      <c r="G1852" s="169">
        <f t="shared" si="28"/>
        <v>9</v>
      </c>
    </row>
    <row r="1853" spans="1:7" x14ac:dyDescent="0.2">
      <c r="A1853" s="173" t="s">
        <v>15960</v>
      </c>
      <c r="B1853" s="174" t="s">
        <v>15961</v>
      </c>
      <c r="C1853" s="175" t="s">
        <v>12389</v>
      </c>
      <c r="D1853" s="176">
        <v>1972.87</v>
      </c>
      <c r="E1853" s="176">
        <v>44.07</v>
      </c>
      <c r="F1853" s="176">
        <v>2016.94</v>
      </c>
      <c r="G1853" s="169">
        <f t="shared" si="28"/>
        <v>9</v>
      </c>
    </row>
    <row r="1854" spans="1:7" x14ac:dyDescent="0.2">
      <c r="A1854" s="173" t="s">
        <v>15962</v>
      </c>
      <c r="B1854" s="174" t="s">
        <v>15963</v>
      </c>
      <c r="C1854" s="175"/>
      <c r="D1854" s="176"/>
      <c r="E1854" s="176"/>
      <c r="F1854" s="176"/>
      <c r="G1854" s="169">
        <f t="shared" si="28"/>
        <v>5</v>
      </c>
    </row>
    <row r="1855" spans="1:7" x14ac:dyDescent="0.2">
      <c r="A1855" s="173" t="s">
        <v>15964</v>
      </c>
      <c r="B1855" s="174" t="s">
        <v>15965</v>
      </c>
      <c r="C1855" s="175" t="s">
        <v>12441</v>
      </c>
      <c r="D1855" s="176">
        <v>12.67</v>
      </c>
      <c r="E1855" s="176"/>
      <c r="F1855" s="176">
        <v>12.67</v>
      </c>
      <c r="G1855" s="169">
        <f t="shared" si="28"/>
        <v>9</v>
      </c>
    </row>
    <row r="1856" spans="1:7" ht="25.5" x14ac:dyDescent="0.2">
      <c r="A1856" s="173" t="s">
        <v>15966</v>
      </c>
      <c r="B1856" s="174" t="s">
        <v>15967</v>
      </c>
      <c r="C1856" s="175" t="s">
        <v>12389</v>
      </c>
      <c r="D1856" s="176">
        <v>1189.6199999999999</v>
      </c>
      <c r="E1856" s="176">
        <v>29.34</v>
      </c>
      <c r="F1856" s="176">
        <v>1218.96</v>
      </c>
      <c r="G1856" s="169">
        <f t="shared" si="28"/>
        <v>9</v>
      </c>
    </row>
    <row r="1857" spans="1:7" x14ac:dyDescent="0.2">
      <c r="A1857" s="173" t="s">
        <v>15968</v>
      </c>
      <c r="B1857" s="174" t="s">
        <v>15969</v>
      </c>
      <c r="C1857" s="175"/>
      <c r="D1857" s="176"/>
      <c r="E1857" s="176"/>
      <c r="F1857" s="176"/>
      <c r="G1857" s="169">
        <f t="shared" si="28"/>
        <v>2</v>
      </c>
    </row>
    <row r="1858" spans="1:7" x14ac:dyDescent="0.2">
      <c r="A1858" s="173" t="s">
        <v>15970</v>
      </c>
      <c r="B1858" s="174" t="s">
        <v>15971</v>
      </c>
      <c r="C1858" s="175"/>
      <c r="D1858" s="176"/>
      <c r="E1858" s="176"/>
      <c r="F1858" s="176"/>
      <c r="G1858" s="169">
        <f t="shared" si="28"/>
        <v>5</v>
      </c>
    </row>
    <row r="1859" spans="1:7" x14ac:dyDescent="0.2">
      <c r="A1859" s="173" t="s">
        <v>15972</v>
      </c>
      <c r="B1859" s="174" t="s">
        <v>15973</v>
      </c>
      <c r="C1859" s="175" t="s">
        <v>12690</v>
      </c>
      <c r="D1859" s="176">
        <v>134020.17000000001</v>
      </c>
      <c r="E1859" s="176">
        <v>230.01</v>
      </c>
      <c r="F1859" s="176">
        <v>134250.18</v>
      </c>
      <c r="G1859" s="169">
        <f t="shared" si="28"/>
        <v>9</v>
      </c>
    </row>
    <row r="1860" spans="1:7" x14ac:dyDescent="0.2">
      <c r="A1860" s="173" t="s">
        <v>15974</v>
      </c>
      <c r="B1860" s="174" t="s">
        <v>15975</v>
      </c>
      <c r="C1860" s="175" t="s">
        <v>12690</v>
      </c>
      <c r="D1860" s="176">
        <v>107053.11</v>
      </c>
      <c r="E1860" s="176">
        <v>230.01</v>
      </c>
      <c r="F1860" s="176">
        <v>107283.12</v>
      </c>
      <c r="G1860" s="169">
        <f t="shared" si="28"/>
        <v>9</v>
      </c>
    </row>
    <row r="1861" spans="1:7" x14ac:dyDescent="0.2">
      <c r="A1861" s="173" t="s">
        <v>15976</v>
      </c>
      <c r="B1861" s="174" t="s">
        <v>15977</v>
      </c>
      <c r="C1861" s="175" t="s">
        <v>12690</v>
      </c>
      <c r="D1861" s="176">
        <v>111148.67</v>
      </c>
      <c r="E1861" s="176">
        <v>460.02</v>
      </c>
      <c r="F1861" s="176">
        <v>111608.69</v>
      </c>
      <c r="G1861" s="169">
        <f t="shared" si="28"/>
        <v>9</v>
      </c>
    </row>
    <row r="1862" spans="1:7" x14ac:dyDescent="0.2">
      <c r="A1862" s="173" t="s">
        <v>15978</v>
      </c>
      <c r="B1862" s="174" t="s">
        <v>15979</v>
      </c>
      <c r="C1862" s="175"/>
      <c r="D1862" s="176"/>
      <c r="E1862" s="176"/>
      <c r="F1862" s="176"/>
      <c r="G1862" s="169">
        <f t="shared" si="28"/>
        <v>5</v>
      </c>
    </row>
    <row r="1863" spans="1:7" ht="25.5" x14ac:dyDescent="0.2">
      <c r="A1863" s="173" t="s">
        <v>15980</v>
      </c>
      <c r="B1863" s="174" t="s">
        <v>15981</v>
      </c>
      <c r="C1863" s="175" t="s">
        <v>12389</v>
      </c>
      <c r="D1863" s="176">
        <v>128.38</v>
      </c>
      <c r="E1863" s="176">
        <v>150.29</v>
      </c>
      <c r="F1863" s="176">
        <v>278.67</v>
      </c>
      <c r="G1863" s="169">
        <f t="shared" si="28"/>
        <v>9</v>
      </c>
    </row>
    <row r="1864" spans="1:7" ht="25.5" x14ac:dyDescent="0.2">
      <c r="A1864" s="173" t="s">
        <v>15982</v>
      </c>
      <c r="B1864" s="174" t="s">
        <v>15983</v>
      </c>
      <c r="C1864" s="175" t="s">
        <v>12389</v>
      </c>
      <c r="D1864" s="176">
        <v>214.99</v>
      </c>
      <c r="E1864" s="176">
        <v>150.29</v>
      </c>
      <c r="F1864" s="176">
        <v>365.28</v>
      </c>
      <c r="G1864" s="169">
        <f t="shared" si="28"/>
        <v>9</v>
      </c>
    </row>
    <row r="1865" spans="1:7" ht="25.5" x14ac:dyDescent="0.2">
      <c r="A1865" s="173" t="s">
        <v>15984</v>
      </c>
      <c r="B1865" s="174" t="s">
        <v>15985</v>
      </c>
      <c r="C1865" s="175" t="s">
        <v>12389</v>
      </c>
      <c r="D1865" s="176">
        <v>1003.92</v>
      </c>
      <c r="E1865" s="176">
        <v>173.48</v>
      </c>
      <c r="F1865" s="176">
        <v>1177.4000000000001</v>
      </c>
      <c r="G1865" s="169">
        <f t="shared" si="28"/>
        <v>9</v>
      </c>
    </row>
    <row r="1866" spans="1:7" ht="25.5" x14ac:dyDescent="0.2">
      <c r="A1866" s="173" t="s">
        <v>15986</v>
      </c>
      <c r="B1866" s="174" t="s">
        <v>15987</v>
      </c>
      <c r="C1866" s="175" t="s">
        <v>12389</v>
      </c>
      <c r="D1866" s="176">
        <v>2726.65</v>
      </c>
      <c r="E1866" s="176">
        <v>173.48</v>
      </c>
      <c r="F1866" s="176">
        <v>2900.13</v>
      </c>
      <c r="G1866" s="169">
        <f t="shared" si="28"/>
        <v>9</v>
      </c>
    </row>
    <row r="1867" spans="1:7" ht="25.5" x14ac:dyDescent="0.2">
      <c r="A1867" s="173" t="s">
        <v>15988</v>
      </c>
      <c r="B1867" s="174" t="s">
        <v>15989</v>
      </c>
      <c r="C1867" s="175" t="s">
        <v>12389</v>
      </c>
      <c r="D1867" s="176">
        <v>1635.82</v>
      </c>
      <c r="E1867" s="176">
        <v>173.48</v>
      </c>
      <c r="F1867" s="176">
        <v>1809.3</v>
      </c>
      <c r="G1867" s="169">
        <f t="shared" ref="G1867:G1930" si="29">LEN(A1867)</f>
        <v>9</v>
      </c>
    </row>
    <row r="1868" spans="1:7" ht="25.5" x14ac:dyDescent="0.2">
      <c r="A1868" s="173" t="s">
        <v>15990</v>
      </c>
      <c r="B1868" s="174" t="s">
        <v>15991</v>
      </c>
      <c r="C1868" s="175" t="s">
        <v>12389</v>
      </c>
      <c r="D1868" s="176">
        <v>603.65</v>
      </c>
      <c r="E1868" s="176">
        <v>130.11000000000001</v>
      </c>
      <c r="F1868" s="176">
        <v>733.76</v>
      </c>
      <c r="G1868" s="169">
        <f t="shared" si="29"/>
        <v>9</v>
      </c>
    </row>
    <row r="1869" spans="1:7" ht="25.5" x14ac:dyDescent="0.2">
      <c r="A1869" s="173" t="s">
        <v>15992</v>
      </c>
      <c r="B1869" s="174" t="s">
        <v>15993</v>
      </c>
      <c r="C1869" s="175" t="s">
        <v>12389</v>
      </c>
      <c r="D1869" s="176">
        <v>1821.67</v>
      </c>
      <c r="E1869" s="176">
        <v>180.8</v>
      </c>
      <c r="F1869" s="176">
        <v>2002.47</v>
      </c>
      <c r="G1869" s="169">
        <f t="shared" si="29"/>
        <v>9</v>
      </c>
    </row>
    <row r="1870" spans="1:7" ht="25.5" x14ac:dyDescent="0.2">
      <c r="A1870" s="173" t="s">
        <v>15994</v>
      </c>
      <c r="B1870" s="174" t="s">
        <v>15995</v>
      </c>
      <c r="C1870" s="175" t="s">
        <v>12389</v>
      </c>
      <c r="D1870" s="176">
        <v>1181.6400000000001</v>
      </c>
      <c r="E1870" s="176">
        <v>173.48</v>
      </c>
      <c r="F1870" s="176">
        <v>1355.12</v>
      </c>
      <c r="G1870" s="169">
        <f t="shared" si="29"/>
        <v>9</v>
      </c>
    </row>
    <row r="1871" spans="1:7" ht="25.5" x14ac:dyDescent="0.2">
      <c r="A1871" s="173" t="s">
        <v>15996</v>
      </c>
      <c r="B1871" s="174" t="s">
        <v>15997</v>
      </c>
      <c r="C1871" s="175" t="s">
        <v>12389</v>
      </c>
      <c r="D1871" s="176">
        <v>143.68</v>
      </c>
      <c r="E1871" s="176">
        <v>86.74</v>
      </c>
      <c r="F1871" s="176">
        <v>230.42</v>
      </c>
      <c r="G1871" s="169">
        <f t="shared" si="29"/>
        <v>9</v>
      </c>
    </row>
    <row r="1872" spans="1:7" ht="25.5" x14ac:dyDescent="0.2">
      <c r="A1872" s="173" t="s">
        <v>15998</v>
      </c>
      <c r="B1872" s="174" t="s">
        <v>15999</v>
      </c>
      <c r="C1872" s="175" t="s">
        <v>12389</v>
      </c>
      <c r="D1872" s="176">
        <v>221.03</v>
      </c>
      <c r="E1872" s="176">
        <v>150.29</v>
      </c>
      <c r="F1872" s="176">
        <v>371.32</v>
      </c>
      <c r="G1872" s="169">
        <f t="shared" si="29"/>
        <v>9</v>
      </c>
    </row>
    <row r="1873" spans="1:7" x14ac:dyDescent="0.2">
      <c r="A1873" s="173" t="s">
        <v>16000</v>
      </c>
      <c r="B1873" s="174" t="s">
        <v>16001</v>
      </c>
      <c r="C1873" s="175" t="s">
        <v>12389</v>
      </c>
      <c r="D1873" s="176">
        <v>688.87</v>
      </c>
      <c r="E1873" s="176">
        <v>173.48</v>
      </c>
      <c r="F1873" s="176">
        <v>862.35</v>
      </c>
      <c r="G1873" s="169">
        <f t="shared" si="29"/>
        <v>9</v>
      </c>
    </row>
    <row r="1874" spans="1:7" x14ac:dyDescent="0.2">
      <c r="A1874" s="173" t="s">
        <v>16002</v>
      </c>
      <c r="B1874" s="174" t="s">
        <v>16003</v>
      </c>
      <c r="C1874" s="175"/>
      <c r="D1874" s="176"/>
      <c r="E1874" s="176"/>
      <c r="F1874" s="176"/>
      <c r="G1874" s="169">
        <f t="shared" si="29"/>
        <v>5</v>
      </c>
    </row>
    <row r="1875" spans="1:7" x14ac:dyDescent="0.2">
      <c r="A1875" s="173" t="s">
        <v>16004</v>
      </c>
      <c r="B1875" s="174" t="s">
        <v>16005</v>
      </c>
      <c r="C1875" s="175" t="s">
        <v>12389</v>
      </c>
      <c r="D1875" s="176">
        <v>35.46</v>
      </c>
      <c r="E1875" s="176">
        <v>13.01</v>
      </c>
      <c r="F1875" s="176">
        <v>48.47</v>
      </c>
      <c r="G1875" s="169">
        <f t="shared" si="29"/>
        <v>9</v>
      </c>
    </row>
    <row r="1876" spans="1:7" x14ac:dyDescent="0.2">
      <c r="A1876" s="173" t="s">
        <v>16006</v>
      </c>
      <c r="B1876" s="174" t="s">
        <v>16007</v>
      </c>
      <c r="C1876" s="175" t="s">
        <v>12389</v>
      </c>
      <c r="D1876" s="176">
        <v>43.93</v>
      </c>
      <c r="E1876" s="176">
        <v>13.01</v>
      </c>
      <c r="F1876" s="176">
        <v>56.94</v>
      </c>
      <c r="G1876" s="169">
        <f t="shared" si="29"/>
        <v>9</v>
      </c>
    </row>
    <row r="1877" spans="1:7" x14ac:dyDescent="0.2">
      <c r="A1877" s="173" t="s">
        <v>16008</v>
      </c>
      <c r="B1877" s="174" t="s">
        <v>16009</v>
      </c>
      <c r="C1877" s="175" t="s">
        <v>12389</v>
      </c>
      <c r="D1877" s="176">
        <v>62.54</v>
      </c>
      <c r="E1877" s="176">
        <v>13.01</v>
      </c>
      <c r="F1877" s="176">
        <v>75.55</v>
      </c>
      <c r="G1877" s="169">
        <f t="shared" si="29"/>
        <v>9</v>
      </c>
    </row>
    <row r="1878" spans="1:7" x14ac:dyDescent="0.2">
      <c r="A1878" s="173" t="s">
        <v>16010</v>
      </c>
      <c r="B1878" s="174" t="s">
        <v>16011</v>
      </c>
      <c r="C1878" s="175" t="s">
        <v>12389</v>
      </c>
      <c r="D1878" s="176">
        <v>102.84</v>
      </c>
      <c r="E1878" s="176">
        <v>13.01</v>
      </c>
      <c r="F1878" s="176">
        <v>115.85</v>
      </c>
      <c r="G1878" s="169">
        <f t="shared" si="29"/>
        <v>9</v>
      </c>
    </row>
    <row r="1879" spans="1:7" x14ac:dyDescent="0.2">
      <c r="A1879" s="173" t="s">
        <v>16012</v>
      </c>
      <c r="B1879" s="174" t="s">
        <v>16013</v>
      </c>
      <c r="C1879" s="175"/>
      <c r="D1879" s="176"/>
      <c r="E1879" s="176"/>
      <c r="F1879" s="176"/>
      <c r="G1879" s="169">
        <f t="shared" si="29"/>
        <v>5</v>
      </c>
    </row>
    <row r="1880" spans="1:7" x14ac:dyDescent="0.2">
      <c r="A1880" s="173" t="s">
        <v>16014</v>
      </c>
      <c r="B1880" s="174" t="s">
        <v>16015</v>
      </c>
      <c r="C1880" s="175" t="s">
        <v>12389</v>
      </c>
      <c r="D1880" s="176">
        <v>44.32</v>
      </c>
      <c r="E1880" s="176">
        <v>8.68</v>
      </c>
      <c r="F1880" s="176">
        <v>53</v>
      </c>
      <c r="G1880" s="169">
        <f t="shared" si="29"/>
        <v>9</v>
      </c>
    </row>
    <row r="1881" spans="1:7" x14ac:dyDescent="0.2">
      <c r="A1881" s="173" t="s">
        <v>16016</v>
      </c>
      <c r="B1881" s="174" t="s">
        <v>16017</v>
      </c>
      <c r="C1881" s="175" t="s">
        <v>12389</v>
      </c>
      <c r="D1881" s="176">
        <v>94.21</v>
      </c>
      <c r="E1881" s="176">
        <v>8.68</v>
      </c>
      <c r="F1881" s="176">
        <v>102.89</v>
      </c>
      <c r="G1881" s="169">
        <f t="shared" si="29"/>
        <v>9</v>
      </c>
    </row>
    <row r="1882" spans="1:7" x14ac:dyDescent="0.2">
      <c r="A1882" s="173" t="s">
        <v>16018</v>
      </c>
      <c r="B1882" s="174" t="s">
        <v>16019</v>
      </c>
      <c r="C1882" s="175" t="s">
        <v>12389</v>
      </c>
      <c r="D1882" s="176">
        <v>73.86</v>
      </c>
      <c r="E1882" s="176">
        <v>32.53</v>
      </c>
      <c r="F1882" s="176">
        <v>106.39</v>
      </c>
      <c r="G1882" s="169">
        <f t="shared" si="29"/>
        <v>9</v>
      </c>
    </row>
    <row r="1883" spans="1:7" x14ac:dyDescent="0.2">
      <c r="A1883" s="173" t="s">
        <v>16020</v>
      </c>
      <c r="B1883" s="174" t="s">
        <v>16021</v>
      </c>
      <c r="C1883" s="175" t="s">
        <v>12389</v>
      </c>
      <c r="D1883" s="176">
        <v>123.17</v>
      </c>
      <c r="E1883" s="176">
        <v>8.68</v>
      </c>
      <c r="F1883" s="176">
        <v>131.85</v>
      </c>
      <c r="G1883" s="169">
        <f t="shared" si="29"/>
        <v>9</v>
      </c>
    </row>
    <row r="1884" spans="1:7" x14ac:dyDescent="0.2">
      <c r="A1884" s="173" t="s">
        <v>16022</v>
      </c>
      <c r="B1884" s="174" t="s">
        <v>16023</v>
      </c>
      <c r="C1884" s="175" t="s">
        <v>12389</v>
      </c>
      <c r="D1884" s="176">
        <v>168.72</v>
      </c>
      <c r="E1884" s="176">
        <v>8.68</v>
      </c>
      <c r="F1884" s="176">
        <v>177.4</v>
      </c>
      <c r="G1884" s="169">
        <f t="shared" si="29"/>
        <v>9</v>
      </c>
    </row>
    <row r="1885" spans="1:7" x14ac:dyDescent="0.2">
      <c r="A1885" s="173" t="s">
        <v>16024</v>
      </c>
      <c r="B1885" s="174" t="s">
        <v>16025</v>
      </c>
      <c r="C1885" s="175"/>
      <c r="D1885" s="176"/>
      <c r="E1885" s="176"/>
      <c r="F1885" s="176"/>
      <c r="G1885" s="169">
        <f t="shared" si="29"/>
        <v>5</v>
      </c>
    </row>
    <row r="1886" spans="1:7" ht="25.5" x14ac:dyDescent="0.2">
      <c r="A1886" s="173" t="s">
        <v>16026</v>
      </c>
      <c r="B1886" s="174" t="s">
        <v>16027</v>
      </c>
      <c r="C1886" s="175" t="s">
        <v>12690</v>
      </c>
      <c r="D1886" s="176">
        <v>497.49</v>
      </c>
      <c r="E1886" s="176">
        <v>21.69</v>
      </c>
      <c r="F1886" s="176">
        <v>519.17999999999995</v>
      </c>
      <c r="G1886" s="169">
        <f t="shared" si="29"/>
        <v>9</v>
      </c>
    </row>
    <row r="1887" spans="1:7" ht="25.5" x14ac:dyDescent="0.2">
      <c r="A1887" s="173" t="s">
        <v>16028</v>
      </c>
      <c r="B1887" s="174" t="s">
        <v>16029</v>
      </c>
      <c r="C1887" s="175" t="s">
        <v>12690</v>
      </c>
      <c r="D1887" s="176">
        <v>450</v>
      </c>
      <c r="E1887" s="176">
        <v>21.69</v>
      </c>
      <c r="F1887" s="176">
        <v>471.69</v>
      </c>
      <c r="G1887" s="169">
        <f t="shared" si="29"/>
        <v>9</v>
      </c>
    </row>
    <row r="1888" spans="1:7" x14ac:dyDescent="0.2">
      <c r="A1888" s="173" t="s">
        <v>16030</v>
      </c>
      <c r="B1888" s="174" t="s">
        <v>16031</v>
      </c>
      <c r="C1888" s="175"/>
      <c r="D1888" s="176"/>
      <c r="E1888" s="176"/>
      <c r="F1888" s="176"/>
      <c r="G1888" s="169">
        <f t="shared" si="29"/>
        <v>5</v>
      </c>
    </row>
    <row r="1889" spans="1:7" ht="25.5" x14ac:dyDescent="0.2">
      <c r="A1889" s="173" t="s">
        <v>16032</v>
      </c>
      <c r="B1889" s="174" t="s">
        <v>16033</v>
      </c>
      <c r="C1889" s="175" t="s">
        <v>12389</v>
      </c>
      <c r="D1889" s="176">
        <v>181.79</v>
      </c>
      <c r="E1889" s="176">
        <v>20.34</v>
      </c>
      <c r="F1889" s="176">
        <v>202.13</v>
      </c>
      <c r="G1889" s="169">
        <f t="shared" si="29"/>
        <v>9</v>
      </c>
    </row>
    <row r="1890" spans="1:7" ht="25.5" x14ac:dyDescent="0.2">
      <c r="A1890" s="173" t="s">
        <v>16034</v>
      </c>
      <c r="B1890" s="174" t="s">
        <v>16035</v>
      </c>
      <c r="C1890" s="175" t="s">
        <v>12389</v>
      </c>
      <c r="D1890" s="176">
        <v>177.33</v>
      </c>
      <c r="E1890" s="176">
        <v>20.34</v>
      </c>
      <c r="F1890" s="176">
        <v>197.67</v>
      </c>
      <c r="G1890" s="169">
        <f t="shared" si="29"/>
        <v>9</v>
      </c>
    </row>
    <row r="1891" spans="1:7" ht="25.5" x14ac:dyDescent="0.2">
      <c r="A1891" s="173" t="s">
        <v>16036</v>
      </c>
      <c r="B1891" s="174" t="s">
        <v>16037</v>
      </c>
      <c r="C1891" s="175" t="s">
        <v>12389</v>
      </c>
      <c r="D1891" s="176">
        <v>183.3</v>
      </c>
      <c r="E1891" s="176">
        <v>20.34</v>
      </c>
      <c r="F1891" s="176">
        <v>203.64</v>
      </c>
      <c r="G1891" s="169">
        <f t="shared" si="29"/>
        <v>9</v>
      </c>
    </row>
    <row r="1892" spans="1:7" ht="25.5" x14ac:dyDescent="0.2">
      <c r="A1892" s="173" t="s">
        <v>16038</v>
      </c>
      <c r="B1892" s="174" t="s">
        <v>16039</v>
      </c>
      <c r="C1892" s="175" t="s">
        <v>12389</v>
      </c>
      <c r="D1892" s="176">
        <v>204.58</v>
      </c>
      <c r="E1892" s="176">
        <v>20.34</v>
      </c>
      <c r="F1892" s="176">
        <v>224.92</v>
      </c>
      <c r="G1892" s="169">
        <f t="shared" si="29"/>
        <v>9</v>
      </c>
    </row>
    <row r="1893" spans="1:7" x14ac:dyDescent="0.2">
      <c r="A1893" s="173" t="s">
        <v>16040</v>
      </c>
      <c r="B1893" s="174" t="s">
        <v>16041</v>
      </c>
      <c r="C1893" s="175"/>
      <c r="D1893" s="176"/>
      <c r="E1893" s="176"/>
      <c r="F1893" s="176"/>
      <c r="G1893" s="169">
        <f t="shared" si="29"/>
        <v>5</v>
      </c>
    </row>
    <row r="1894" spans="1:7" ht="25.5" x14ac:dyDescent="0.2">
      <c r="A1894" s="173" t="s">
        <v>16042</v>
      </c>
      <c r="B1894" s="174" t="s">
        <v>16043</v>
      </c>
      <c r="C1894" s="175" t="s">
        <v>12389</v>
      </c>
      <c r="D1894" s="176">
        <v>199568.09</v>
      </c>
      <c r="E1894" s="176">
        <v>1672.44</v>
      </c>
      <c r="F1894" s="176">
        <v>201240.53</v>
      </c>
      <c r="G1894" s="169">
        <f t="shared" si="29"/>
        <v>9</v>
      </c>
    </row>
    <row r="1895" spans="1:7" ht="25.5" x14ac:dyDescent="0.2">
      <c r="A1895" s="173" t="s">
        <v>16044</v>
      </c>
      <c r="B1895" s="174" t="s">
        <v>16045</v>
      </c>
      <c r="C1895" s="175" t="s">
        <v>12389</v>
      </c>
      <c r="D1895" s="176">
        <v>254580.02</v>
      </c>
      <c r="E1895" s="176">
        <v>1672.44</v>
      </c>
      <c r="F1895" s="176">
        <v>256252.46</v>
      </c>
      <c r="G1895" s="169">
        <f t="shared" si="29"/>
        <v>9</v>
      </c>
    </row>
    <row r="1896" spans="1:7" ht="25.5" x14ac:dyDescent="0.2">
      <c r="A1896" s="173" t="s">
        <v>16046</v>
      </c>
      <c r="B1896" s="174" t="s">
        <v>16047</v>
      </c>
      <c r="C1896" s="175" t="s">
        <v>12389</v>
      </c>
      <c r="D1896" s="176">
        <v>85941.27</v>
      </c>
      <c r="E1896" s="176">
        <v>1672.44</v>
      </c>
      <c r="F1896" s="176">
        <v>87613.71</v>
      </c>
      <c r="G1896" s="169">
        <f t="shared" si="29"/>
        <v>9</v>
      </c>
    </row>
    <row r="1897" spans="1:7" ht="25.5" x14ac:dyDescent="0.2">
      <c r="A1897" s="173" t="s">
        <v>16048</v>
      </c>
      <c r="B1897" s="174" t="s">
        <v>16049</v>
      </c>
      <c r="C1897" s="175" t="s">
        <v>12389</v>
      </c>
      <c r="D1897" s="176">
        <v>122137.67</v>
      </c>
      <c r="E1897" s="176">
        <v>1672.44</v>
      </c>
      <c r="F1897" s="176">
        <v>123810.11</v>
      </c>
      <c r="G1897" s="169">
        <f t="shared" si="29"/>
        <v>9</v>
      </c>
    </row>
    <row r="1898" spans="1:7" ht="25.5" x14ac:dyDescent="0.2">
      <c r="A1898" s="173" t="s">
        <v>16050</v>
      </c>
      <c r="B1898" s="174" t="s">
        <v>16051</v>
      </c>
      <c r="C1898" s="175" t="s">
        <v>12389</v>
      </c>
      <c r="D1898" s="176">
        <v>82075.460000000006</v>
      </c>
      <c r="E1898" s="176">
        <v>892.75</v>
      </c>
      <c r="F1898" s="176">
        <v>82968.210000000006</v>
      </c>
      <c r="G1898" s="169">
        <f t="shared" si="29"/>
        <v>9</v>
      </c>
    </row>
    <row r="1899" spans="1:7" ht="25.5" x14ac:dyDescent="0.2">
      <c r="A1899" s="173" t="s">
        <v>16052</v>
      </c>
      <c r="B1899" s="174" t="s">
        <v>16053</v>
      </c>
      <c r="C1899" s="175" t="s">
        <v>12389</v>
      </c>
      <c r="D1899" s="176">
        <v>136500.10999999999</v>
      </c>
      <c r="E1899" s="176">
        <v>1672.44</v>
      </c>
      <c r="F1899" s="176">
        <v>138172.54999999999</v>
      </c>
      <c r="G1899" s="169">
        <f t="shared" si="29"/>
        <v>9</v>
      </c>
    </row>
    <row r="1900" spans="1:7" ht="25.5" x14ac:dyDescent="0.2">
      <c r="A1900" s="173" t="s">
        <v>16054</v>
      </c>
      <c r="B1900" s="174" t="s">
        <v>16055</v>
      </c>
      <c r="C1900" s="175" t="s">
        <v>12389</v>
      </c>
      <c r="D1900" s="176">
        <v>402269.91</v>
      </c>
      <c r="E1900" s="176">
        <v>1850.99</v>
      </c>
      <c r="F1900" s="176">
        <v>404120.9</v>
      </c>
      <c r="G1900" s="169">
        <f t="shared" si="29"/>
        <v>9</v>
      </c>
    </row>
    <row r="1901" spans="1:7" ht="25.5" x14ac:dyDescent="0.2">
      <c r="A1901" s="173" t="s">
        <v>16056</v>
      </c>
      <c r="B1901" s="174" t="s">
        <v>16057</v>
      </c>
      <c r="C1901" s="175" t="s">
        <v>12389</v>
      </c>
      <c r="D1901" s="176">
        <v>149411.25</v>
      </c>
      <c r="E1901" s="176">
        <v>1672.44</v>
      </c>
      <c r="F1901" s="176">
        <v>151083.69</v>
      </c>
      <c r="G1901" s="169">
        <f t="shared" si="29"/>
        <v>9</v>
      </c>
    </row>
    <row r="1902" spans="1:7" ht="25.5" x14ac:dyDescent="0.2">
      <c r="A1902" s="173" t="s">
        <v>16058</v>
      </c>
      <c r="B1902" s="174" t="s">
        <v>16059</v>
      </c>
      <c r="C1902" s="175" t="s">
        <v>12389</v>
      </c>
      <c r="D1902" s="176">
        <v>371150.06</v>
      </c>
      <c r="E1902" s="176">
        <v>1834.24</v>
      </c>
      <c r="F1902" s="176">
        <v>372984.3</v>
      </c>
      <c r="G1902" s="169">
        <f t="shared" si="29"/>
        <v>9</v>
      </c>
    </row>
    <row r="1903" spans="1:7" ht="25.5" x14ac:dyDescent="0.2">
      <c r="A1903" s="173" t="s">
        <v>16060</v>
      </c>
      <c r="B1903" s="174" t="s">
        <v>16061</v>
      </c>
      <c r="C1903" s="175" t="s">
        <v>12389</v>
      </c>
      <c r="D1903" s="176">
        <v>346299.13</v>
      </c>
      <c r="E1903" s="176">
        <v>1850.99</v>
      </c>
      <c r="F1903" s="176">
        <v>348150.12</v>
      </c>
      <c r="G1903" s="169">
        <f t="shared" si="29"/>
        <v>9</v>
      </c>
    </row>
    <row r="1904" spans="1:7" x14ac:dyDescent="0.2">
      <c r="A1904" s="173" t="s">
        <v>16062</v>
      </c>
      <c r="B1904" s="174" t="s">
        <v>16063</v>
      </c>
      <c r="C1904" s="175"/>
      <c r="D1904" s="176"/>
      <c r="E1904" s="176"/>
      <c r="F1904" s="176"/>
      <c r="G1904" s="169">
        <f t="shared" si="29"/>
        <v>5</v>
      </c>
    </row>
    <row r="1905" spans="1:7" ht="25.5" x14ac:dyDescent="0.2">
      <c r="A1905" s="173" t="s">
        <v>16064</v>
      </c>
      <c r="B1905" s="174" t="s">
        <v>16065</v>
      </c>
      <c r="C1905" s="175" t="s">
        <v>12389</v>
      </c>
      <c r="D1905" s="176">
        <v>36013.93</v>
      </c>
      <c r="E1905" s="176">
        <v>892.75</v>
      </c>
      <c r="F1905" s="176">
        <v>36906.68</v>
      </c>
      <c r="G1905" s="169">
        <f t="shared" si="29"/>
        <v>9</v>
      </c>
    </row>
    <row r="1906" spans="1:7" ht="25.5" x14ac:dyDescent="0.2">
      <c r="A1906" s="173" t="s">
        <v>16066</v>
      </c>
      <c r="B1906" s="174" t="s">
        <v>16067</v>
      </c>
      <c r="C1906" s="175" t="s">
        <v>12389</v>
      </c>
      <c r="D1906" s="176">
        <v>25734.21</v>
      </c>
      <c r="E1906" s="176">
        <v>892.75</v>
      </c>
      <c r="F1906" s="176">
        <v>26626.959999999999</v>
      </c>
      <c r="G1906" s="169">
        <f t="shared" si="29"/>
        <v>9</v>
      </c>
    </row>
    <row r="1907" spans="1:7" ht="25.5" x14ac:dyDescent="0.2">
      <c r="A1907" s="173" t="s">
        <v>16068</v>
      </c>
      <c r="B1907" s="174" t="s">
        <v>16069</v>
      </c>
      <c r="C1907" s="175" t="s">
        <v>12389</v>
      </c>
      <c r="D1907" s="176">
        <v>70621.289999999994</v>
      </c>
      <c r="E1907" s="176">
        <v>1428.4</v>
      </c>
      <c r="F1907" s="176">
        <v>72049.69</v>
      </c>
      <c r="G1907" s="169">
        <f t="shared" si="29"/>
        <v>9</v>
      </c>
    </row>
    <row r="1908" spans="1:7" ht="25.5" x14ac:dyDescent="0.2">
      <c r="A1908" s="173" t="s">
        <v>16070</v>
      </c>
      <c r="B1908" s="174" t="s">
        <v>16071</v>
      </c>
      <c r="C1908" s="175" t="s">
        <v>12389</v>
      </c>
      <c r="D1908" s="176">
        <v>124078.36</v>
      </c>
      <c r="E1908" s="176">
        <v>1428.4</v>
      </c>
      <c r="F1908" s="176">
        <v>125506.76</v>
      </c>
      <c r="G1908" s="169">
        <f t="shared" si="29"/>
        <v>9</v>
      </c>
    </row>
    <row r="1909" spans="1:7" ht="25.5" x14ac:dyDescent="0.2">
      <c r="A1909" s="173" t="s">
        <v>16072</v>
      </c>
      <c r="B1909" s="174" t="s">
        <v>16073</v>
      </c>
      <c r="C1909" s="175" t="s">
        <v>12389</v>
      </c>
      <c r="D1909" s="176">
        <v>6380.11</v>
      </c>
      <c r="E1909" s="176">
        <v>357.1</v>
      </c>
      <c r="F1909" s="176">
        <v>6737.21</v>
      </c>
      <c r="G1909" s="169">
        <f t="shared" si="29"/>
        <v>9</v>
      </c>
    </row>
    <row r="1910" spans="1:7" ht="25.5" x14ac:dyDescent="0.2">
      <c r="A1910" s="173" t="s">
        <v>16074</v>
      </c>
      <c r="B1910" s="174" t="s">
        <v>16075</v>
      </c>
      <c r="C1910" s="175" t="s">
        <v>12389</v>
      </c>
      <c r="D1910" s="176">
        <v>7183.28</v>
      </c>
      <c r="E1910" s="176">
        <v>357.1</v>
      </c>
      <c r="F1910" s="176">
        <v>7540.38</v>
      </c>
      <c r="G1910" s="169">
        <f t="shared" si="29"/>
        <v>9</v>
      </c>
    </row>
    <row r="1911" spans="1:7" ht="25.5" x14ac:dyDescent="0.2">
      <c r="A1911" s="173" t="s">
        <v>16076</v>
      </c>
      <c r="B1911" s="174" t="s">
        <v>16077</v>
      </c>
      <c r="C1911" s="175" t="s">
        <v>12389</v>
      </c>
      <c r="D1911" s="176">
        <v>21779.57</v>
      </c>
      <c r="E1911" s="176">
        <v>892.75</v>
      </c>
      <c r="F1911" s="176">
        <v>22672.32</v>
      </c>
      <c r="G1911" s="169">
        <f t="shared" si="29"/>
        <v>9</v>
      </c>
    </row>
    <row r="1912" spans="1:7" ht="25.5" x14ac:dyDescent="0.2">
      <c r="A1912" s="173" t="s">
        <v>16078</v>
      </c>
      <c r="B1912" s="174" t="s">
        <v>16079</v>
      </c>
      <c r="C1912" s="175" t="s">
        <v>12389</v>
      </c>
      <c r="D1912" s="176">
        <v>45830.71</v>
      </c>
      <c r="E1912" s="176">
        <v>892.75</v>
      </c>
      <c r="F1912" s="176">
        <v>46723.46</v>
      </c>
      <c r="G1912" s="169">
        <f t="shared" si="29"/>
        <v>9</v>
      </c>
    </row>
    <row r="1913" spans="1:7" ht="25.5" x14ac:dyDescent="0.2">
      <c r="A1913" s="173" t="s">
        <v>16080</v>
      </c>
      <c r="B1913" s="174" t="s">
        <v>16081</v>
      </c>
      <c r="C1913" s="175" t="s">
        <v>12389</v>
      </c>
      <c r="D1913" s="176">
        <v>20673.29</v>
      </c>
      <c r="E1913" s="176">
        <v>892.75</v>
      </c>
      <c r="F1913" s="176">
        <v>21566.04</v>
      </c>
      <c r="G1913" s="169">
        <f t="shared" si="29"/>
        <v>9</v>
      </c>
    </row>
    <row r="1914" spans="1:7" ht="25.5" x14ac:dyDescent="0.2">
      <c r="A1914" s="173" t="s">
        <v>16082</v>
      </c>
      <c r="B1914" s="174" t="s">
        <v>16083</v>
      </c>
      <c r="C1914" s="175" t="s">
        <v>12389</v>
      </c>
      <c r="D1914" s="176">
        <v>91961.64</v>
      </c>
      <c r="E1914" s="176">
        <v>1428.4</v>
      </c>
      <c r="F1914" s="176">
        <v>93390.04</v>
      </c>
      <c r="G1914" s="169">
        <f t="shared" si="29"/>
        <v>9</v>
      </c>
    </row>
    <row r="1915" spans="1:7" ht="25.5" x14ac:dyDescent="0.2">
      <c r="A1915" s="173" t="s">
        <v>16084</v>
      </c>
      <c r="B1915" s="174" t="s">
        <v>16085</v>
      </c>
      <c r="C1915" s="175" t="s">
        <v>12389</v>
      </c>
      <c r="D1915" s="176">
        <v>18022.36</v>
      </c>
      <c r="E1915" s="176">
        <v>357.1</v>
      </c>
      <c r="F1915" s="176">
        <v>18379.46</v>
      </c>
      <c r="G1915" s="169">
        <f t="shared" si="29"/>
        <v>9</v>
      </c>
    </row>
    <row r="1916" spans="1:7" ht="25.5" x14ac:dyDescent="0.2">
      <c r="A1916" s="173" t="s">
        <v>16086</v>
      </c>
      <c r="B1916" s="174" t="s">
        <v>16087</v>
      </c>
      <c r="C1916" s="175" t="s">
        <v>12389</v>
      </c>
      <c r="D1916" s="176">
        <v>69712.39</v>
      </c>
      <c r="E1916" s="176">
        <v>1428.4</v>
      </c>
      <c r="F1916" s="176">
        <v>71140.789999999994</v>
      </c>
      <c r="G1916" s="169">
        <f t="shared" si="29"/>
        <v>9</v>
      </c>
    </row>
    <row r="1917" spans="1:7" ht="25.5" x14ac:dyDescent="0.2">
      <c r="A1917" s="173" t="s">
        <v>16088</v>
      </c>
      <c r="B1917" s="174" t="s">
        <v>16089</v>
      </c>
      <c r="C1917" s="175" t="s">
        <v>12389</v>
      </c>
      <c r="D1917" s="176">
        <v>96983.78</v>
      </c>
      <c r="E1917" s="176">
        <v>1428.4</v>
      </c>
      <c r="F1917" s="176">
        <v>98412.18</v>
      </c>
      <c r="G1917" s="169">
        <f t="shared" si="29"/>
        <v>9</v>
      </c>
    </row>
    <row r="1918" spans="1:7" ht="25.5" x14ac:dyDescent="0.2">
      <c r="A1918" s="173" t="s">
        <v>16090</v>
      </c>
      <c r="B1918" s="174" t="s">
        <v>16091</v>
      </c>
      <c r="C1918" s="175" t="s">
        <v>12389</v>
      </c>
      <c r="D1918" s="176">
        <v>124374.19</v>
      </c>
      <c r="E1918" s="176">
        <v>1428.4</v>
      </c>
      <c r="F1918" s="176">
        <v>125802.59</v>
      </c>
      <c r="G1918" s="169">
        <f t="shared" si="29"/>
        <v>9</v>
      </c>
    </row>
    <row r="1919" spans="1:7" ht="25.5" x14ac:dyDescent="0.2">
      <c r="A1919" s="173" t="s">
        <v>16092</v>
      </c>
      <c r="B1919" s="174" t="s">
        <v>16093</v>
      </c>
      <c r="C1919" s="175" t="s">
        <v>12389</v>
      </c>
      <c r="D1919" s="176">
        <v>70714.02</v>
      </c>
      <c r="E1919" s="176">
        <v>892.75</v>
      </c>
      <c r="F1919" s="176">
        <v>71606.77</v>
      </c>
      <c r="G1919" s="169">
        <f t="shared" si="29"/>
        <v>9</v>
      </c>
    </row>
    <row r="1920" spans="1:7" ht="25.5" x14ac:dyDescent="0.2">
      <c r="A1920" s="173" t="s">
        <v>16094</v>
      </c>
      <c r="B1920" s="174" t="s">
        <v>16095</v>
      </c>
      <c r="C1920" s="175" t="s">
        <v>12389</v>
      </c>
      <c r="D1920" s="176">
        <v>30515.26</v>
      </c>
      <c r="E1920" s="176">
        <v>892.75</v>
      </c>
      <c r="F1920" s="176">
        <v>31408.01</v>
      </c>
      <c r="G1920" s="169">
        <f t="shared" si="29"/>
        <v>9</v>
      </c>
    </row>
    <row r="1921" spans="1:7" ht="25.5" x14ac:dyDescent="0.2">
      <c r="A1921" s="173" t="s">
        <v>16096</v>
      </c>
      <c r="B1921" s="174" t="s">
        <v>16097</v>
      </c>
      <c r="C1921" s="175" t="s">
        <v>12389</v>
      </c>
      <c r="D1921" s="176">
        <v>158836.45000000001</v>
      </c>
      <c r="E1921" s="176">
        <v>1428.4</v>
      </c>
      <c r="F1921" s="176">
        <v>160264.85</v>
      </c>
      <c r="G1921" s="169">
        <f t="shared" si="29"/>
        <v>9</v>
      </c>
    </row>
    <row r="1922" spans="1:7" ht="25.5" x14ac:dyDescent="0.2">
      <c r="A1922" s="173" t="s">
        <v>16098</v>
      </c>
      <c r="B1922" s="174" t="s">
        <v>16099</v>
      </c>
      <c r="C1922" s="175" t="s">
        <v>12389</v>
      </c>
      <c r="D1922" s="176">
        <v>41330.49</v>
      </c>
      <c r="E1922" s="176">
        <v>892.75</v>
      </c>
      <c r="F1922" s="176">
        <v>42223.24</v>
      </c>
      <c r="G1922" s="169">
        <f t="shared" si="29"/>
        <v>9</v>
      </c>
    </row>
    <row r="1923" spans="1:7" ht="25.5" x14ac:dyDescent="0.2">
      <c r="A1923" s="173" t="s">
        <v>16100</v>
      </c>
      <c r="B1923" s="174" t="s">
        <v>16101</v>
      </c>
      <c r="C1923" s="175" t="s">
        <v>12389</v>
      </c>
      <c r="D1923" s="176">
        <v>47028.81</v>
      </c>
      <c r="E1923" s="176">
        <v>892.75</v>
      </c>
      <c r="F1923" s="176">
        <v>47921.56</v>
      </c>
      <c r="G1923" s="169">
        <f t="shared" si="29"/>
        <v>9</v>
      </c>
    </row>
    <row r="1924" spans="1:7" x14ac:dyDescent="0.2">
      <c r="A1924" s="173" t="s">
        <v>16102</v>
      </c>
      <c r="B1924" s="174" t="s">
        <v>16103</v>
      </c>
      <c r="C1924" s="175"/>
      <c r="D1924" s="176"/>
      <c r="E1924" s="176"/>
      <c r="F1924" s="176"/>
      <c r="G1924" s="169">
        <f t="shared" si="29"/>
        <v>5</v>
      </c>
    </row>
    <row r="1925" spans="1:7" x14ac:dyDescent="0.2">
      <c r="A1925" s="173" t="s">
        <v>16104</v>
      </c>
      <c r="B1925" s="174" t="s">
        <v>16105</v>
      </c>
      <c r="C1925" s="175" t="s">
        <v>12497</v>
      </c>
      <c r="D1925" s="176">
        <v>63.89</v>
      </c>
      <c r="E1925" s="176">
        <v>17.350000000000001</v>
      </c>
      <c r="F1925" s="176">
        <v>81.239999999999995</v>
      </c>
      <c r="G1925" s="169">
        <f t="shared" si="29"/>
        <v>9</v>
      </c>
    </row>
    <row r="1926" spans="1:7" x14ac:dyDescent="0.2">
      <c r="A1926" s="173" t="s">
        <v>16106</v>
      </c>
      <c r="B1926" s="174" t="s">
        <v>16107</v>
      </c>
      <c r="C1926" s="175" t="s">
        <v>12389</v>
      </c>
      <c r="D1926" s="176">
        <v>46.58</v>
      </c>
      <c r="E1926" s="176">
        <v>8.68</v>
      </c>
      <c r="F1926" s="176">
        <v>55.26</v>
      </c>
      <c r="G1926" s="169">
        <f t="shared" si="29"/>
        <v>9</v>
      </c>
    </row>
    <row r="1927" spans="1:7" x14ac:dyDescent="0.2">
      <c r="A1927" s="173" t="s">
        <v>16108</v>
      </c>
      <c r="B1927" s="174" t="s">
        <v>16109</v>
      </c>
      <c r="C1927" s="175" t="s">
        <v>12389</v>
      </c>
      <c r="D1927" s="176">
        <v>1479.37</v>
      </c>
      <c r="E1927" s="176">
        <v>56.53</v>
      </c>
      <c r="F1927" s="176">
        <v>1535.9</v>
      </c>
      <c r="G1927" s="169">
        <f t="shared" si="29"/>
        <v>9</v>
      </c>
    </row>
    <row r="1928" spans="1:7" x14ac:dyDescent="0.2">
      <c r="A1928" s="173" t="s">
        <v>16110</v>
      </c>
      <c r="B1928" s="174" t="s">
        <v>16111</v>
      </c>
      <c r="C1928" s="175" t="s">
        <v>12389</v>
      </c>
      <c r="D1928" s="176">
        <v>23.86</v>
      </c>
      <c r="E1928" s="176">
        <v>8.68</v>
      </c>
      <c r="F1928" s="176">
        <v>32.54</v>
      </c>
      <c r="G1928" s="169">
        <f t="shared" si="29"/>
        <v>9</v>
      </c>
    </row>
    <row r="1929" spans="1:7" x14ac:dyDescent="0.2">
      <c r="A1929" s="173" t="s">
        <v>16112</v>
      </c>
      <c r="B1929" s="174" t="s">
        <v>16113</v>
      </c>
      <c r="C1929" s="175" t="s">
        <v>12389</v>
      </c>
      <c r="D1929" s="176">
        <v>3.39</v>
      </c>
      <c r="E1929" s="176">
        <v>6.51</v>
      </c>
      <c r="F1929" s="176">
        <v>9.9</v>
      </c>
      <c r="G1929" s="169">
        <f t="shared" si="29"/>
        <v>9</v>
      </c>
    </row>
    <row r="1930" spans="1:7" x14ac:dyDescent="0.2">
      <c r="A1930" s="173" t="s">
        <v>16114</v>
      </c>
      <c r="B1930" s="174" t="s">
        <v>16115</v>
      </c>
      <c r="C1930" s="175" t="s">
        <v>12389</v>
      </c>
      <c r="D1930" s="176">
        <v>19.149999999999999</v>
      </c>
      <c r="E1930" s="176">
        <v>8.68</v>
      </c>
      <c r="F1930" s="176">
        <v>27.83</v>
      </c>
      <c r="G1930" s="169">
        <f t="shared" si="29"/>
        <v>9</v>
      </c>
    </row>
    <row r="1931" spans="1:7" ht="25.5" x14ac:dyDescent="0.2">
      <c r="A1931" s="173" t="s">
        <v>16116</v>
      </c>
      <c r="B1931" s="174" t="s">
        <v>16117</v>
      </c>
      <c r="C1931" s="175" t="s">
        <v>12389</v>
      </c>
      <c r="D1931" s="176">
        <v>707.69</v>
      </c>
      <c r="E1931" s="176">
        <v>0.88</v>
      </c>
      <c r="F1931" s="176">
        <v>708.57</v>
      </c>
      <c r="G1931" s="169">
        <f t="shared" ref="G1931:G1994" si="30">LEN(A1931)</f>
        <v>9</v>
      </c>
    </row>
    <row r="1932" spans="1:7" x14ac:dyDescent="0.2">
      <c r="A1932" s="173" t="s">
        <v>16118</v>
      </c>
      <c r="B1932" s="174" t="s">
        <v>16119</v>
      </c>
      <c r="C1932" s="175" t="s">
        <v>12389</v>
      </c>
      <c r="D1932" s="176">
        <v>451.29</v>
      </c>
      <c r="E1932" s="176">
        <v>21.69</v>
      </c>
      <c r="F1932" s="176">
        <v>472.98</v>
      </c>
      <c r="G1932" s="169">
        <f t="shared" si="30"/>
        <v>9</v>
      </c>
    </row>
    <row r="1933" spans="1:7" x14ac:dyDescent="0.2">
      <c r="A1933" s="173" t="s">
        <v>16120</v>
      </c>
      <c r="B1933" s="174" t="s">
        <v>16121</v>
      </c>
      <c r="C1933" s="175" t="s">
        <v>12389</v>
      </c>
      <c r="D1933" s="176">
        <v>278.95999999999998</v>
      </c>
      <c r="E1933" s="176">
        <v>21.69</v>
      </c>
      <c r="F1933" s="176">
        <v>300.64999999999998</v>
      </c>
      <c r="G1933" s="169">
        <f t="shared" si="30"/>
        <v>9</v>
      </c>
    </row>
    <row r="1934" spans="1:7" x14ac:dyDescent="0.2">
      <c r="A1934" s="173" t="s">
        <v>16122</v>
      </c>
      <c r="B1934" s="174" t="s">
        <v>16123</v>
      </c>
      <c r="C1934" s="175" t="s">
        <v>12389</v>
      </c>
      <c r="D1934" s="176">
        <v>253.08</v>
      </c>
      <c r="E1934" s="176">
        <v>122.02</v>
      </c>
      <c r="F1934" s="176">
        <v>375.1</v>
      </c>
      <c r="G1934" s="169">
        <f t="shared" si="30"/>
        <v>9</v>
      </c>
    </row>
    <row r="1935" spans="1:7" x14ac:dyDescent="0.2">
      <c r="A1935" s="173" t="s">
        <v>16124</v>
      </c>
      <c r="B1935" s="174" t="s">
        <v>16125</v>
      </c>
      <c r="C1935" s="175" t="s">
        <v>16126</v>
      </c>
      <c r="D1935" s="176">
        <v>610.52</v>
      </c>
      <c r="E1935" s="176">
        <v>0.88</v>
      </c>
      <c r="F1935" s="176">
        <v>611.4</v>
      </c>
      <c r="G1935" s="169">
        <f t="shared" si="30"/>
        <v>9</v>
      </c>
    </row>
    <row r="1936" spans="1:7" x14ac:dyDescent="0.2">
      <c r="A1936" s="173" t="s">
        <v>16127</v>
      </c>
      <c r="B1936" s="174" t="s">
        <v>16128</v>
      </c>
      <c r="C1936" s="175" t="s">
        <v>12389</v>
      </c>
      <c r="D1936" s="176">
        <v>24.95</v>
      </c>
      <c r="E1936" s="176">
        <v>43.37</v>
      </c>
      <c r="F1936" s="176">
        <v>68.319999999999993</v>
      </c>
      <c r="G1936" s="169">
        <f t="shared" si="30"/>
        <v>9</v>
      </c>
    </row>
    <row r="1937" spans="1:7" x14ac:dyDescent="0.2">
      <c r="A1937" s="173" t="s">
        <v>16129</v>
      </c>
      <c r="B1937" s="174" t="s">
        <v>16130</v>
      </c>
      <c r="C1937" s="175" t="s">
        <v>16126</v>
      </c>
      <c r="D1937" s="176">
        <v>427.3</v>
      </c>
      <c r="E1937" s="176">
        <v>0.88</v>
      </c>
      <c r="F1937" s="176">
        <v>428.18</v>
      </c>
      <c r="G1937" s="169">
        <f t="shared" si="30"/>
        <v>9</v>
      </c>
    </row>
    <row r="1938" spans="1:7" x14ac:dyDescent="0.2">
      <c r="A1938" s="173" t="s">
        <v>16131</v>
      </c>
      <c r="B1938" s="174" t="s">
        <v>16132</v>
      </c>
      <c r="C1938" s="175" t="s">
        <v>12389</v>
      </c>
      <c r="D1938" s="176"/>
      <c r="E1938" s="176">
        <v>244.04</v>
      </c>
      <c r="F1938" s="176">
        <v>244.04</v>
      </c>
      <c r="G1938" s="169">
        <f t="shared" si="30"/>
        <v>9</v>
      </c>
    </row>
    <row r="1939" spans="1:7" x14ac:dyDescent="0.2">
      <c r="A1939" s="173" t="s">
        <v>16133</v>
      </c>
      <c r="B1939" s="174" t="s">
        <v>16134</v>
      </c>
      <c r="C1939" s="175" t="s">
        <v>63</v>
      </c>
      <c r="D1939" s="176">
        <v>19.559999999999999</v>
      </c>
      <c r="E1939" s="176">
        <v>0.71</v>
      </c>
      <c r="F1939" s="176">
        <v>20.27</v>
      </c>
      <c r="G1939" s="169">
        <f t="shared" si="30"/>
        <v>9</v>
      </c>
    </row>
    <row r="1940" spans="1:7" x14ac:dyDescent="0.2">
      <c r="A1940" s="173" t="s">
        <v>16135</v>
      </c>
      <c r="B1940" s="174" t="s">
        <v>16136</v>
      </c>
      <c r="C1940" s="175" t="s">
        <v>63</v>
      </c>
      <c r="D1940" s="176">
        <v>19.559999999999999</v>
      </c>
      <c r="E1940" s="176">
        <v>1.06</v>
      </c>
      <c r="F1940" s="176">
        <v>20.62</v>
      </c>
      <c r="G1940" s="169">
        <f t="shared" si="30"/>
        <v>9</v>
      </c>
    </row>
    <row r="1941" spans="1:7" ht="25.5" x14ac:dyDescent="0.2">
      <c r="A1941" s="173" t="s">
        <v>16137</v>
      </c>
      <c r="B1941" s="174" t="s">
        <v>16138</v>
      </c>
      <c r="C1941" s="175" t="s">
        <v>12441</v>
      </c>
      <c r="D1941" s="176">
        <v>577.5</v>
      </c>
      <c r="E1941" s="176">
        <v>8.82</v>
      </c>
      <c r="F1941" s="176">
        <v>586.32000000000005</v>
      </c>
      <c r="G1941" s="169">
        <f t="shared" si="30"/>
        <v>9</v>
      </c>
    </row>
    <row r="1942" spans="1:7" ht="25.5" x14ac:dyDescent="0.2">
      <c r="A1942" s="173" t="s">
        <v>16139</v>
      </c>
      <c r="B1942" s="174" t="s">
        <v>16140</v>
      </c>
      <c r="C1942" s="175" t="s">
        <v>12441</v>
      </c>
      <c r="D1942" s="176">
        <v>720</v>
      </c>
      <c r="E1942" s="176">
        <v>8.82</v>
      </c>
      <c r="F1942" s="176">
        <v>728.82</v>
      </c>
      <c r="G1942" s="169">
        <f t="shared" si="30"/>
        <v>9</v>
      </c>
    </row>
    <row r="1943" spans="1:7" x14ac:dyDescent="0.2">
      <c r="A1943" s="173" t="s">
        <v>16141</v>
      </c>
      <c r="B1943" s="174" t="s">
        <v>16142</v>
      </c>
      <c r="C1943" s="175" t="s">
        <v>16126</v>
      </c>
      <c r="D1943" s="176">
        <v>34.770000000000003</v>
      </c>
      <c r="E1943" s="176">
        <v>0.88</v>
      </c>
      <c r="F1943" s="176">
        <v>35.65</v>
      </c>
      <c r="G1943" s="169">
        <f t="shared" si="30"/>
        <v>9</v>
      </c>
    </row>
    <row r="1944" spans="1:7" x14ac:dyDescent="0.2">
      <c r="A1944" s="173" t="s">
        <v>16143</v>
      </c>
      <c r="B1944" s="174" t="s">
        <v>16144</v>
      </c>
      <c r="C1944" s="175" t="s">
        <v>12389</v>
      </c>
      <c r="D1944" s="176">
        <v>18.86</v>
      </c>
      <c r="E1944" s="176">
        <v>61.01</v>
      </c>
      <c r="F1944" s="176">
        <v>79.87</v>
      </c>
      <c r="G1944" s="169">
        <f t="shared" si="30"/>
        <v>9</v>
      </c>
    </row>
    <row r="1945" spans="1:7" x14ac:dyDescent="0.2">
      <c r="A1945" s="173" t="s">
        <v>16145</v>
      </c>
      <c r="B1945" s="174" t="s">
        <v>16146</v>
      </c>
      <c r="C1945" s="175" t="s">
        <v>12389</v>
      </c>
      <c r="D1945" s="176">
        <v>57.82</v>
      </c>
      <c r="E1945" s="176">
        <v>0.88</v>
      </c>
      <c r="F1945" s="176">
        <v>58.7</v>
      </c>
      <c r="G1945" s="169">
        <f t="shared" si="30"/>
        <v>9</v>
      </c>
    </row>
    <row r="1946" spans="1:7" x14ac:dyDescent="0.2">
      <c r="A1946" s="173" t="s">
        <v>16147</v>
      </c>
      <c r="B1946" s="174" t="s">
        <v>16148</v>
      </c>
      <c r="C1946" s="175" t="s">
        <v>12389</v>
      </c>
      <c r="D1946" s="176">
        <v>196.04</v>
      </c>
      <c r="E1946" s="176">
        <v>122.02</v>
      </c>
      <c r="F1946" s="176">
        <v>318.06</v>
      </c>
      <c r="G1946" s="169">
        <f t="shared" si="30"/>
        <v>9</v>
      </c>
    </row>
    <row r="1947" spans="1:7" x14ac:dyDescent="0.2">
      <c r="A1947" s="173" t="s">
        <v>16149</v>
      </c>
      <c r="B1947" s="174" t="s">
        <v>16150</v>
      </c>
      <c r="C1947" s="175" t="s">
        <v>12389</v>
      </c>
      <c r="D1947" s="176">
        <v>479.81</v>
      </c>
      <c r="E1947" s="176">
        <v>0.88</v>
      </c>
      <c r="F1947" s="176">
        <v>480.69</v>
      </c>
      <c r="G1947" s="169">
        <f t="shared" si="30"/>
        <v>9</v>
      </c>
    </row>
    <row r="1948" spans="1:7" x14ac:dyDescent="0.2">
      <c r="A1948" s="173" t="s">
        <v>16151</v>
      </c>
      <c r="B1948" s="174" t="s">
        <v>16152</v>
      </c>
      <c r="C1948" s="175" t="s">
        <v>12389</v>
      </c>
      <c r="D1948" s="176">
        <v>480.28</v>
      </c>
      <c r="E1948" s="176">
        <v>122.02</v>
      </c>
      <c r="F1948" s="176">
        <v>602.29999999999995</v>
      </c>
      <c r="G1948" s="169">
        <f t="shared" si="30"/>
        <v>9</v>
      </c>
    </row>
    <row r="1949" spans="1:7" x14ac:dyDescent="0.2">
      <c r="A1949" s="173" t="s">
        <v>16153</v>
      </c>
      <c r="B1949" s="174" t="s">
        <v>16154</v>
      </c>
      <c r="C1949" s="175" t="s">
        <v>12389</v>
      </c>
      <c r="D1949" s="176">
        <v>2672.63</v>
      </c>
      <c r="E1949" s="176">
        <v>43.37</v>
      </c>
      <c r="F1949" s="176">
        <v>2716</v>
      </c>
      <c r="G1949" s="169">
        <f t="shared" si="30"/>
        <v>9</v>
      </c>
    </row>
    <row r="1950" spans="1:7" x14ac:dyDescent="0.2">
      <c r="A1950" s="173" t="s">
        <v>16155</v>
      </c>
      <c r="B1950" s="174" t="s">
        <v>16156</v>
      </c>
      <c r="C1950" s="175" t="s">
        <v>12389</v>
      </c>
      <c r="D1950" s="176">
        <v>4027.76</v>
      </c>
      <c r="E1950" s="176">
        <v>43.37</v>
      </c>
      <c r="F1950" s="176">
        <v>4071.13</v>
      </c>
      <c r="G1950" s="169">
        <f t="shared" si="30"/>
        <v>9</v>
      </c>
    </row>
    <row r="1951" spans="1:7" x14ac:dyDescent="0.2">
      <c r="A1951" s="173" t="s">
        <v>16157</v>
      </c>
      <c r="B1951" s="174" t="s">
        <v>16158</v>
      </c>
      <c r="C1951" s="175" t="s">
        <v>12389</v>
      </c>
      <c r="D1951" s="176">
        <v>5222.42</v>
      </c>
      <c r="E1951" s="176">
        <v>43.37</v>
      </c>
      <c r="F1951" s="176">
        <v>5265.79</v>
      </c>
      <c r="G1951" s="169">
        <f t="shared" si="30"/>
        <v>9</v>
      </c>
    </row>
    <row r="1952" spans="1:7" x14ac:dyDescent="0.2">
      <c r="A1952" s="173" t="s">
        <v>16159</v>
      </c>
      <c r="B1952" s="174" t="s">
        <v>16160</v>
      </c>
      <c r="C1952" s="175"/>
      <c r="D1952" s="176"/>
      <c r="E1952" s="176"/>
      <c r="F1952" s="176"/>
      <c r="G1952" s="169">
        <f t="shared" si="30"/>
        <v>2</v>
      </c>
    </row>
    <row r="1953" spans="1:7" x14ac:dyDescent="0.2">
      <c r="A1953" s="173" t="s">
        <v>16161</v>
      </c>
      <c r="B1953" s="174" t="s">
        <v>16162</v>
      </c>
      <c r="C1953" s="175"/>
      <c r="D1953" s="176"/>
      <c r="E1953" s="176"/>
      <c r="F1953" s="176"/>
      <c r="G1953" s="169">
        <f t="shared" si="30"/>
        <v>5</v>
      </c>
    </row>
    <row r="1954" spans="1:7" x14ac:dyDescent="0.2">
      <c r="A1954" s="173" t="s">
        <v>16163</v>
      </c>
      <c r="B1954" s="174" t="s">
        <v>16164</v>
      </c>
      <c r="C1954" s="175" t="s">
        <v>12389</v>
      </c>
      <c r="D1954" s="176">
        <v>39.75</v>
      </c>
      <c r="E1954" s="176">
        <v>74.66</v>
      </c>
      <c r="F1954" s="176">
        <v>114.41</v>
      </c>
      <c r="G1954" s="169">
        <f t="shared" si="30"/>
        <v>9</v>
      </c>
    </row>
    <row r="1955" spans="1:7" x14ac:dyDescent="0.2">
      <c r="A1955" s="173" t="s">
        <v>16165</v>
      </c>
      <c r="B1955" s="174" t="s">
        <v>16166</v>
      </c>
      <c r="C1955" s="175" t="s">
        <v>12389</v>
      </c>
      <c r="D1955" s="176">
        <v>81.459999999999994</v>
      </c>
      <c r="E1955" s="176">
        <v>104.18</v>
      </c>
      <c r="F1955" s="176">
        <v>185.64</v>
      </c>
      <c r="G1955" s="169">
        <f t="shared" si="30"/>
        <v>9</v>
      </c>
    </row>
    <row r="1956" spans="1:7" x14ac:dyDescent="0.2">
      <c r="A1956" s="173" t="s">
        <v>16167</v>
      </c>
      <c r="B1956" s="174" t="s">
        <v>16168</v>
      </c>
      <c r="C1956" s="175" t="s">
        <v>12389</v>
      </c>
      <c r="D1956" s="176">
        <v>144.44</v>
      </c>
      <c r="E1956" s="176">
        <v>133.69</v>
      </c>
      <c r="F1956" s="176">
        <v>278.13</v>
      </c>
      <c r="G1956" s="169">
        <f t="shared" si="30"/>
        <v>9</v>
      </c>
    </row>
    <row r="1957" spans="1:7" x14ac:dyDescent="0.2">
      <c r="A1957" s="173" t="s">
        <v>16169</v>
      </c>
      <c r="B1957" s="174" t="s">
        <v>16170</v>
      </c>
      <c r="C1957" s="175" t="s">
        <v>12389</v>
      </c>
      <c r="D1957" s="176">
        <v>491.05</v>
      </c>
      <c r="E1957" s="176">
        <v>165.77</v>
      </c>
      <c r="F1957" s="176">
        <v>656.82</v>
      </c>
      <c r="G1957" s="169">
        <f t="shared" si="30"/>
        <v>9</v>
      </c>
    </row>
    <row r="1958" spans="1:7" x14ac:dyDescent="0.2">
      <c r="A1958" s="173" t="s">
        <v>16171</v>
      </c>
      <c r="B1958" s="174" t="s">
        <v>16172</v>
      </c>
      <c r="C1958" s="175" t="s">
        <v>12389</v>
      </c>
      <c r="D1958" s="176">
        <v>1363.94</v>
      </c>
      <c r="E1958" s="176">
        <v>222.21</v>
      </c>
      <c r="F1958" s="176">
        <v>1586.15</v>
      </c>
      <c r="G1958" s="169">
        <f t="shared" si="30"/>
        <v>9</v>
      </c>
    </row>
    <row r="1959" spans="1:7" x14ac:dyDescent="0.2">
      <c r="A1959" s="173" t="s">
        <v>16173</v>
      </c>
      <c r="B1959" s="174" t="s">
        <v>16174</v>
      </c>
      <c r="C1959" s="175"/>
      <c r="D1959" s="176"/>
      <c r="E1959" s="176"/>
      <c r="F1959" s="176"/>
      <c r="G1959" s="169">
        <f t="shared" si="30"/>
        <v>5</v>
      </c>
    </row>
    <row r="1960" spans="1:7" x14ac:dyDescent="0.2">
      <c r="A1960" s="173" t="s">
        <v>16175</v>
      </c>
      <c r="B1960" s="174" t="s">
        <v>16176</v>
      </c>
      <c r="C1960" s="175" t="s">
        <v>12389</v>
      </c>
      <c r="D1960" s="176">
        <v>78.47</v>
      </c>
      <c r="E1960" s="176">
        <v>65.06</v>
      </c>
      <c r="F1960" s="176">
        <v>143.53</v>
      </c>
      <c r="G1960" s="169">
        <f t="shared" si="30"/>
        <v>9</v>
      </c>
    </row>
    <row r="1961" spans="1:7" x14ac:dyDescent="0.2">
      <c r="A1961" s="173" t="s">
        <v>16177</v>
      </c>
      <c r="B1961" s="174" t="s">
        <v>16178</v>
      </c>
      <c r="C1961" s="175" t="s">
        <v>12389</v>
      </c>
      <c r="D1961" s="176">
        <v>157.97999999999999</v>
      </c>
      <c r="E1961" s="176">
        <v>86.74</v>
      </c>
      <c r="F1961" s="176">
        <v>244.72</v>
      </c>
      <c r="G1961" s="169">
        <f t="shared" si="30"/>
        <v>9</v>
      </c>
    </row>
    <row r="1962" spans="1:7" x14ac:dyDescent="0.2">
      <c r="A1962" s="173" t="s">
        <v>16179</v>
      </c>
      <c r="B1962" s="174" t="s">
        <v>16180</v>
      </c>
      <c r="C1962" s="175" t="s">
        <v>12389</v>
      </c>
      <c r="D1962" s="176">
        <v>342.87</v>
      </c>
      <c r="E1962" s="176">
        <v>108.43</v>
      </c>
      <c r="F1962" s="176">
        <v>451.3</v>
      </c>
      <c r="G1962" s="169">
        <f t="shared" si="30"/>
        <v>9</v>
      </c>
    </row>
    <row r="1963" spans="1:7" x14ac:dyDescent="0.2">
      <c r="A1963" s="173" t="s">
        <v>16181</v>
      </c>
      <c r="B1963" s="174" t="s">
        <v>16182</v>
      </c>
      <c r="C1963" s="175" t="s">
        <v>12389</v>
      </c>
      <c r="D1963" s="176">
        <v>564.08000000000004</v>
      </c>
      <c r="E1963" s="176">
        <v>130.11000000000001</v>
      </c>
      <c r="F1963" s="176">
        <v>694.19</v>
      </c>
      <c r="G1963" s="169">
        <f t="shared" si="30"/>
        <v>9</v>
      </c>
    </row>
    <row r="1964" spans="1:7" x14ac:dyDescent="0.2">
      <c r="A1964" s="173" t="s">
        <v>16183</v>
      </c>
      <c r="B1964" s="174" t="s">
        <v>16184</v>
      </c>
      <c r="C1964" s="175"/>
      <c r="D1964" s="176"/>
      <c r="E1964" s="176"/>
      <c r="F1964" s="176"/>
      <c r="G1964" s="169">
        <f t="shared" si="30"/>
        <v>5</v>
      </c>
    </row>
    <row r="1965" spans="1:7" ht="25.5" x14ac:dyDescent="0.2">
      <c r="A1965" s="173" t="s">
        <v>16185</v>
      </c>
      <c r="B1965" s="174" t="s">
        <v>16186</v>
      </c>
      <c r="C1965" s="175" t="s">
        <v>12389</v>
      </c>
      <c r="D1965" s="176">
        <v>505.08</v>
      </c>
      <c r="E1965" s="176">
        <v>129.69999999999999</v>
      </c>
      <c r="F1965" s="176">
        <v>634.78</v>
      </c>
      <c r="G1965" s="169">
        <f t="shared" si="30"/>
        <v>9</v>
      </c>
    </row>
    <row r="1966" spans="1:7" ht="25.5" x14ac:dyDescent="0.2">
      <c r="A1966" s="173" t="s">
        <v>16187</v>
      </c>
      <c r="B1966" s="174" t="s">
        <v>16188</v>
      </c>
      <c r="C1966" s="175" t="s">
        <v>12389</v>
      </c>
      <c r="D1966" s="176">
        <v>500.2</v>
      </c>
      <c r="E1966" s="176">
        <v>129.69999999999999</v>
      </c>
      <c r="F1966" s="176">
        <v>629.9</v>
      </c>
      <c r="G1966" s="169">
        <f t="shared" si="30"/>
        <v>9</v>
      </c>
    </row>
    <row r="1967" spans="1:7" ht="25.5" x14ac:dyDescent="0.2">
      <c r="A1967" s="173" t="s">
        <v>16189</v>
      </c>
      <c r="B1967" s="174" t="s">
        <v>16190</v>
      </c>
      <c r="C1967" s="175" t="s">
        <v>12389</v>
      </c>
      <c r="D1967" s="176">
        <v>726.39</v>
      </c>
      <c r="E1967" s="176">
        <v>162.13</v>
      </c>
      <c r="F1967" s="176">
        <v>888.52</v>
      </c>
      <c r="G1967" s="169">
        <f t="shared" si="30"/>
        <v>9</v>
      </c>
    </row>
    <row r="1968" spans="1:7" ht="25.5" x14ac:dyDescent="0.2">
      <c r="A1968" s="173" t="s">
        <v>16191</v>
      </c>
      <c r="B1968" s="174" t="s">
        <v>16192</v>
      </c>
      <c r="C1968" s="175" t="s">
        <v>12389</v>
      </c>
      <c r="D1968" s="176">
        <v>750.47</v>
      </c>
      <c r="E1968" s="176">
        <v>162.13</v>
      </c>
      <c r="F1968" s="176">
        <v>912.6</v>
      </c>
      <c r="G1968" s="169">
        <f t="shared" si="30"/>
        <v>9</v>
      </c>
    </row>
    <row r="1969" spans="1:7" ht="25.5" x14ac:dyDescent="0.2">
      <c r="A1969" s="173" t="s">
        <v>16193</v>
      </c>
      <c r="B1969" s="174" t="s">
        <v>16194</v>
      </c>
      <c r="C1969" s="175" t="s">
        <v>12389</v>
      </c>
      <c r="D1969" s="176">
        <v>932.98</v>
      </c>
      <c r="E1969" s="176">
        <v>194.55</v>
      </c>
      <c r="F1969" s="176">
        <v>1127.53</v>
      </c>
      <c r="G1969" s="169">
        <f t="shared" si="30"/>
        <v>9</v>
      </c>
    </row>
    <row r="1970" spans="1:7" ht="25.5" x14ac:dyDescent="0.2">
      <c r="A1970" s="173" t="s">
        <v>16195</v>
      </c>
      <c r="B1970" s="174" t="s">
        <v>16196</v>
      </c>
      <c r="C1970" s="175" t="s">
        <v>12389</v>
      </c>
      <c r="D1970" s="176">
        <v>1479.36</v>
      </c>
      <c r="E1970" s="176">
        <v>194.55</v>
      </c>
      <c r="F1970" s="176">
        <v>1673.91</v>
      </c>
      <c r="G1970" s="169">
        <f t="shared" si="30"/>
        <v>9</v>
      </c>
    </row>
    <row r="1971" spans="1:7" x14ac:dyDescent="0.2">
      <c r="A1971" s="173" t="s">
        <v>16197</v>
      </c>
      <c r="B1971" s="174" t="s">
        <v>16198</v>
      </c>
      <c r="C1971" s="175"/>
      <c r="D1971" s="176"/>
      <c r="E1971" s="176"/>
      <c r="F1971" s="176"/>
      <c r="G1971" s="169">
        <f t="shared" si="30"/>
        <v>5</v>
      </c>
    </row>
    <row r="1972" spans="1:7" ht="25.5" x14ac:dyDescent="0.2">
      <c r="A1972" s="173" t="s">
        <v>16199</v>
      </c>
      <c r="B1972" s="174" t="s">
        <v>16200</v>
      </c>
      <c r="C1972" s="175" t="s">
        <v>12389</v>
      </c>
      <c r="D1972" s="176">
        <v>602.42999999999995</v>
      </c>
      <c r="E1972" s="176">
        <v>97.28</v>
      </c>
      <c r="F1972" s="176">
        <v>699.71</v>
      </c>
      <c r="G1972" s="169">
        <f t="shared" si="30"/>
        <v>9</v>
      </c>
    </row>
    <row r="1973" spans="1:7" ht="25.5" x14ac:dyDescent="0.2">
      <c r="A1973" s="173" t="s">
        <v>16201</v>
      </c>
      <c r="B1973" s="174" t="s">
        <v>16202</v>
      </c>
      <c r="C1973" s="175" t="s">
        <v>12389</v>
      </c>
      <c r="D1973" s="176">
        <v>727.69</v>
      </c>
      <c r="E1973" s="176">
        <v>97.28</v>
      </c>
      <c r="F1973" s="176">
        <v>824.97</v>
      </c>
      <c r="G1973" s="169">
        <f t="shared" si="30"/>
        <v>9</v>
      </c>
    </row>
    <row r="1974" spans="1:7" ht="25.5" x14ac:dyDescent="0.2">
      <c r="A1974" s="173" t="s">
        <v>16203</v>
      </c>
      <c r="B1974" s="174" t="s">
        <v>16204</v>
      </c>
      <c r="C1974" s="175" t="s">
        <v>12389</v>
      </c>
      <c r="D1974" s="176">
        <v>823.94</v>
      </c>
      <c r="E1974" s="176">
        <v>129.69999999999999</v>
      </c>
      <c r="F1974" s="176">
        <v>953.64</v>
      </c>
      <c r="G1974" s="169">
        <f t="shared" si="30"/>
        <v>9</v>
      </c>
    </row>
    <row r="1975" spans="1:7" ht="25.5" x14ac:dyDescent="0.2">
      <c r="A1975" s="173" t="s">
        <v>16205</v>
      </c>
      <c r="B1975" s="174" t="s">
        <v>16206</v>
      </c>
      <c r="C1975" s="175" t="s">
        <v>12389</v>
      </c>
      <c r="D1975" s="176">
        <v>911.96</v>
      </c>
      <c r="E1975" s="176">
        <v>129.69999999999999</v>
      </c>
      <c r="F1975" s="176">
        <v>1041.6600000000001</v>
      </c>
      <c r="G1975" s="169">
        <f t="shared" si="30"/>
        <v>9</v>
      </c>
    </row>
    <row r="1976" spans="1:7" ht="25.5" x14ac:dyDescent="0.2">
      <c r="A1976" s="173" t="s">
        <v>16207</v>
      </c>
      <c r="B1976" s="174" t="s">
        <v>16208</v>
      </c>
      <c r="C1976" s="175" t="s">
        <v>12389</v>
      </c>
      <c r="D1976" s="176">
        <v>1218.3900000000001</v>
      </c>
      <c r="E1976" s="176">
        <v>162.13</v>
      </c>
      <c r="F1976" s="176">
        <v>1380.52</v>
      </c>
      <c r="G1976" s="169">
        <f t="shared" si="30"/>
        <v>9</v>
      </c>
    </row>
    <row r="1977" spans="1:7" ht="25.5" x14ac:dyDescent="0.2">
      <c r="A1977" s="173" t="s">
        <v>16209</v>
      </c>
      <c r="B1977" s="174" t="s">
        <v>16210</v>
      </c>
      <c r="C1977" s="175" t="s">
        <v>12389</v>
      </c>
      <c r="D1977" s="176">
        <v>1747.61</v>
      </c>
      <c r="E1977" s="176">
        <v>162.13</v>
      </c>
      <c r="F1977" s="176">
        <v>1909.74</v>
      </c>
      <c r="G1977" s="169">
        <f t="shared" si="30"/>
        <v>9</v>
      </c>
    </row>
    <row r="1978" spans="1:7" x14ac:dyDescent="0.2">
      <c r="A1978" s="173" t="s">
        <v>16211</v>
      </c>
      <c r="B1978" s="174" t="s">
        <v>16212</v>
      </c>
      <c r="C1978" s="175"/>
      <c r="D1978" s="176"/>
      <c r="E1978" s="176"/>
      <c r="F1978" s="176"/>
      <c r="G1978" s="169">
        <f t="shared" si="30"/>
        <v>5</v>
      </c>
    </row>
    <row r="1979" spans="1:7" ht="25.5" x14ac:dyDescent="0.2">
      <c r="A1979" s="173" t="s">
        <v>16213</v>
      </c>
      <c r="B1979" s="174" t="s">
        <v>16214</v>
      </c>
      <c r="C1979" s="175" t="s">
        <v>12441</v>
      </c>
      <c r="D1979" s="176">
        <v>2721.97</v>
      </c>
      <c r="E1979" s="176">
        <v>115.01</v>
      </c>
      <c r="F1979" s="176">
        <v>2836.98</v>
      </c>
      <c r="G1979" s="169">
        <f t="shared" si="30"/>
        <v>9</v>
      </c>
    </row>
    <row r="1980" spans="1:7" x14ac:dyDescent="0.2">
      <c r="A1980" s="173" t="s">
        <v>16215</v>
      </c>
      <c r="B1980" s="174" t="s">
        <v>16216</v>
      </c>
      <c r="C1980" s="175"/>
      <c r="D1980" s="176"/>
      <c r="E1980" s="176"/>
      <c r="F1980" s="176"/>
      <c r="G1980" s="169">
        <f t="shared" si="30"/>
        <v>5</v>
      </c>
    </row>
    <row r="1981" spans="1:7" x14ac:dyDescent="0.2">
      <c r="A1981" s="173" t="s">
        <v>16217</v>
      </c>
      <c r="B1981" s="174" t="s">
        <v>16218</v>
      </c>
      <c r="C1981" s="175" t="s">
        <v>12943</v>
      </c>
      <c r="D1981" s="176">
        <v>108.99</v>
      </c>
      <c r="E1981" s="176">
        <v>7.72</v>
      </c>
      <c r="F1981" s="176">
        <v>116.71</v>
      </c>
      <c r="G1981" s="169">
        <f t="shared" si="30"/>
        <v>9</v>
      </c>
    </row>
    <row r="1982" spans="1:7" x14ac:dyDescent="0.2">
      <c r="A1982" s="173" t="s">
        <v>16219</v>
      </c>
      <c r="B1982" s="174" t="s">
        <v>16220</v>
      </c>
      <c r="C1982" s="175"/>
      <c r="D1982" s="176"/>
      <c r="E1982" s="176"/>
      <c r="F1982" s="176"/>
      <c r="G1982" s="169">
        <f t="shared" si="30"/>
        <v>5</v>
      </c>
    </row>
    <row r="1983" spans="1:7" x14ac:dyDescent="0.2">
      <c r="A1983" s="173" t="s">
        <v>16221</v>
      </c>
      <c r="B1983" s="174" t="s">
        <v>16222</v>
      </c>
      <c r="C1983" s="175" t="s">
        <v>12389</v>
      </c>
      <c r="D1983" s="176">
        <v>49.6</v>
      </c>
      <c r="E1983" s="176">
        <v>13.01</v>
      </c>
      <c r="F1983" s="176">
        <v>62.61</v>
      </c>
      <c r="G1983" s="169">
        <f t="shared" si="30"/>
        <v>9</v>
      </c>
    </row>
    <row r="1984" spans="1:7" x14ac:dyDescent="0.2">
      <c r="A1984" s="173" t="s">
        <v>16223</v>
      </c>
      <c r="B1984" s="174" t="s">
        <v>16224</v>
      </c>
      <c r="C1984" s="175" t="s">
        <v>12389</v>
      </c>
      <c r="D1984" s="176">
        <v>48.81</v>
      </c>
      <c r="E1984" s="176">
        <v>21.69</v>
      </c>
      <c r="F1984" s="176">
        <v>70.5</v>
      </c>
      <c r="G1984" s="169">
        <f t="shared" si="30"/>
        <v>9</v>
      </c>
    </row>
    <row r="1985" spans="1:7" x14ac:dyDescent="0.2">
      <c r="A1985" s="173" t="s">
        <v>16225</v>
      </c>
      <c r="B1985" s="174" t="s">
        <v>16226</v>
      </c>
      <c r="C1985" s="175" t="s">
        <v>12389</v>
      </c>
      <c r="D1985" s="176">
        <v>59.43</v>
      </c>
      <c r="E1985" s="176">
        <v>43.37</v>
      </c>
      <c r="F1985" s="176">
        <v>102.8</v>
      </c>
      <c r="G1985" s="169">
        <f t="shared" si="30"/>
        <v>9</v>
      </c>
    </row>
    <row r="1986" spans="1:7" x14ac:dyDescent="0.2">
      <c r="A1986" s="173" t="s">
        <v>16227</v>
      </c>
      <c r="B1986" s="174" t="s">
        <v>16228</v>
      </c>
      <c r="C1986" s="175" t="s">
        <v>12389</v>
      </c>
      <c r="D1986" s="176">
        <v>175.46</v>
      </c>
      <c r="E1986" s="176">
        <v>43.37</v>
      </c>
      <c r="F1986" s="176">
        <v>218.83</v>
      </c>
      <c r="G1986" s="169">
        <f t="shared" si="30"/>
        <v>9</v>
      </c>
    </row>
    <row r="1987" spans="1:7" x14ac:dyDescent="0.2">
      <c r="A1987" s="173" t="s">
        <v>16229</v>
      </c>
      <c r="B1987" s="174" t="s">
        <v>16230</v>
      </c>
      <c r="C1987" s="175" t="s">
        <v>12389</v>
      </c>
      <c r="D1987" s="176">
        <v>258.94</v>
      </c>
      <c r="E1987" s="176">
        <v>43.37</v>
      </c>
      <c r="F1987" s="176">
        <v>302.31</v>
      </c>
      <c r="G1987" s="169">
        <f t="shared" si="30"/>
        <v>9</v>
      </c>
    </row>
    <row r="1988" spans="1:7" x14ac:dyDescent="0.2">
      <c r="A1988" s="173" t="s">
        <v>16231</v>
      </c>
      <c r="B1988" s="174" t="s">
        <v>16232</v>
      </c>
      <c r="C1988" s="175" t="s">
        <v>12389</v>
      </c>
      <c r="D1988" s="176">
        <v>770.12</v>
      </c>
      <c r="E1988" s="176">
        <v>52.05</v>
      </c>
      <c r="F1988" s="176">
        <v>822.17</v>
      </c>
      <c r="G1988" s="169">
        <f t="shared" si="30"/>
        <v>9</v>
      </c>
    </row>
    <row r="1989" spans="1:7" x14ac:dyDescent="0.2">
      <c r="A1989" s="173" t="s">
        <v>16233</v>
      </c>
      <c r="B1989" s="174" t="s">
        <v>16234</v>
      </c>
      <c r="C1989" s="175" t="s">
        <v>12389</v>
      </c>
      <c r="D1989" s="176">
        <v>315.25</v>
      </c>
      <c r="E1989" s="176">
        <v>52.05</v>
      </c>
      <c r="F1989" s="176">
        <v>367.3</v>
      </c>
      <c r="G1989" s="169">
        <f t="shared" si="30"/>
        <v>9</v>
      </c>
    </row>
    <row r="1990" spans="1:7" x14ac:dyDescent="0.2">
      <c r="A1990" s="173" t="s">
        <v>16235</v>
      </c>
      <c r="B1990" s="174" t="s">
        <v>16236</v>
      </c>
      <c r="C1990" s="175"/>
      <c r="D1990" s="176"/>
      <c r="E1990" s="176"/>
      <c r="F1990" s="176"/>
      <c r="G1990" s="169">
        <f t="shared" si="30"/>
        <v>5</v>
      </c>
    </row>
    <row r="1991" spans="1:7" x14ac:dyDescent="0.2">
      <c r="A1991" s="173" t="s">
        <v>16237</v>
      </c>
      <c r="B1991" s="174" t="s">
        <v>16238</v>
      </c>
      <c r="C1991" s="175" t="s">
        <v>12389</v>
      </c>
      <c r="D1991" s="176">
        <v>30.14</v>
      </c>
      <c r="E1991" s="176">
        <v>8.68</v>
      </c>
      <c r="F1991" s="176">
        <v>38.82</v>
      </c>
      <c r="G1991" s="169">
        <f t="shared" si="30"/>
        <v>9</v>
      </c>
    </row>
    <row r="1992" spans="1:7" x14ac:dyDescent="0.2">
      <c r="A1992" s="173" t="s">
        <v>16239</v>
      </c>
      <c r="B1992" s="174" t="s">
        <v>16240</v>
      </c>
      <c r="C1992" s="175" t="s">
        <v>12389</v>
      </c>
      <c r="D1992" s="176">
        <v>63.28</v>
      </c>
      <c r="E1992" s="176">
        <v>8.68</v>
      </c>
      <c r="F1992" s="176">
        <v>71.959999999999994</v>
      </c>
      <c r="G1992" s="169">
        <f t="shared" si="30"/>
        <v>9</v>
      </c>
    </row>
    <row r="1993" spans="1:7" x14ac:dyDescent="0.2">
      <c r="A1993" s="173" t="s">
        <v>16241</v>
      </c>
      <c r="B1993" s="174" t="s">
        <v>16242</v>
      </c>
      <c r="C1993" s="175" t="s">
        <v>12389</v>
      </c>
      <c r="D1993" s="176">
        <v>97.31</v>
      </c>
      <c r="E1993" s="176">
        <v>8.68</v>
      </c>
      <c r="F1993" s="176">
        <v>105.99</v>
      </c>
      <c r="G1993" s="169">
        <f t="shared" si="30"/>
        <v>9</v>
      </c>
    </row>
    <row r="1994" spans="1:7" x14ac:dyDescent="0.2">
      <c r="A1994" s="173" t="s">
        <v>16243</v>
      </c>
      <c r="B1994" s="174" t="s">
        <v>16244</v>
      </c>
      <c r="C1994" s="175" t="s">
        <v>12389</v>
      </c>
      <c r="D1994" s="176">
        <v>140.16</v>
      </c>
      <c r="E1994" s="176">
        <v>8.68</v>
      </c>
      <c r="F1994" s="176">
        <v>148.84</v>
      </c>
      <c r="G1994" s="169">
        <f t="shared" si="30"/>
        <v>9</v>
      </c>
    </row>
    <row r="1995" spans="1:7" x14ac:dyDescent="0.2">
      <c r="A1995" s="173" t="s">
        <v>16245</v>
      </c>
      <c r="B1995" s="174" t="s">
        <v>16246</v>
      </c>
      <c r="C1995" s="175" t="s">
        <v>12389</v>
      </c>
      <c r="D1995" s="176">
        <v>187.56</v>
      </c>
      <c r="E1995" s="176">
        <v>8.68</v>
      </c>
      <c r="F1995" s="176">
        <v>196.24</v>
      </c>
      <c r="G1995" s="169">
        <f t="shared" ref="G1995:G2058" si="31">LEN(A1995)</f>
        <v>9</v>
      </c>
    </row>
    <row r="1996" spans="1:7" x14ac:dyDescent="0.2">
      <c r="A1996" s="173" t="s">
        <v>16247</v>
      </c>
      <c r="B1996" s="174" t="s">
        <v>16248</v>
      </c>
      <c r="C1996" s="175" t="s">
        <v>12389</v>
      </c>
      <c r="D1996" s="176">
        <v>316.64</v>
      </c>
      <c r="E1996" s="176">
        <v>8.68</v>
      </c>
      <c r="F1996" s="176">
        <v>325.32</v>
      </c>
      <c r="G1996" s="169">
        <f t="shared" si="31"/>
        <v>9</v>
      </c>
    </row>
    <row r="1997" spans="1:7" x14ac:dyDescent="0.2">
      <c r="A1997" s="173" t="s">
        <v>16249</v>
      </c>
      <c r="B1997" s="174" t="s">
        <v>16250</v>
      </c>
      <c r="C1997" s="175" t="s">
        <v>12389</v>
      </c>
      <c r="D1997" s="176">
        <v>10.31</v>
      </c>
      <c r="E1997" s="176">
        <v>8.68</v>
      </c>
      <c r="F1997" s="176">
        <v>18.989999999999998</v>
      </c>
      <c r="G1997" s="169">
        <f t="shared" si="31"/>
        <v>9</v>
      </c>
    </row>
    <row r="1998" spans="1:7" x14ac:dyDescent="0.2">
      <c r="A1998" s="173" t="s">
        <v>16251</v>
      </c>
      <c r="B1998" s="174" t="s">
        <v>16252</v>
      </c>
      <c r="C1998" s="175" t="s">
        <v>12389</v>
      </c>
      <c r="D1998" s="176">
        <v>13.22</v>
      </c>
      <c r="E1998" s="176">
        <v>8.68</v>
      </c>
      <c r="F1998" s="176">
        <v>21.9</v>
      </c>
      <c r="G1998" s="169">
        <f t="shared" si="31"/>
        <v>9</v>
      </c>
    </row>
    <row r="1999" spans="1:7" x14ac:dyDescent="0.2">
      <c r="A1999" s="173" t="s">
        <v>16253</v>
      </c>
      <c r="B1999" s="174" t="s">
        <v>16254</v>
      </c>
      <c r="C1999" s="175" t="s">
        <v>12389</v>
      </c>
      <c r="D1999" s="176">
        <v>31.03</v>
      </c>
      <c r="E1999" s="176">
        <v>2.17</v>
      </c>
      <c r="F1999" s="176">
        <v>33.200000000000003</v>
      </c>
      <c r="G1999" s="169">
        <f t="shared" si="31"/>
        <v>9</v>
      </c>
    </row>
    <row r="2000" spans="1:7" x14ac:dyDescent="0.2">
      <c r="A2000" s="173" t="s">
        <v>16255</v>
      </c>
      <c r="B2000" s="174" t="s">
        <v>16256</v>
      </c>
      <c r="C2000" s="175"/>
      <c r="D2000" s="176"/>
      <c r="E2000" s="176"/>
      <c r="F2000" s="176"/>
      <c r="G2000" s="169">
        <f t="shared" si="31"/>
        <v>5</v>
      </c>
    </row>
    <row r="2001" spans="1:7" ht="25.5" x14ac:dyDescent="0.2">
      <c r="A2001" s="173" t="s">
        <v>16257</v>
      </c>
      <c r="B2001" s="174" t="s">
        <v>16258</v>
      </c>
      <c r="C2001" s="175" t="s">
        <v>12389</v>
      </c>
      <c r="D2001" s="176">
        <v>16488.849999999999</v>
      </c>
      <c r="E2001" s="176">
        <v>272.31</v>
      </c>
      <c r="F2001" s="176">
        <v>16761.16</v>
      </c>
      <c r="G2001" s="169">
        <f t="shared" si="31"/>
        <v>9</v>
      </c>
    </row>
    <row r="2002" spans="1:7" ht="25.5" x14ac:dyDescent="0.2">
      <c r="A2002" s="173" t="s">
        <v>16259</v>
      </c>
      <c r="B2002" s="174" t="s">
        <v>16260</v>
      </c>
      <c r="C2002" s="175" t="s">
        <v>12389</v>
      </c>
      <c r="D2002" s="176">
        <v>32128.45</v>
      </c>
      <c r="E2002" s="176">
        <v>244.04</v>
      </c>
      <c r="F2002" s="176">
        <v>32372.49</v>
      </c>
      <c r="G2002" s="169">
        <f t="shared" si="31"/>
        <v>9</v>
      </c>
    </row>
    <row r="2003" spans="1:7" ht="25.5" x14ac:dyDescent="0.2">
      <c r="A2003" s="173" t="s">
        <v>16261</v>
      </c>
      <c r="B2003" s="174" t="s">
        <v>16262</v>
      </c>
      <c r="C2003" s="175" t="s">
        <v>12690</v>
      </c>
      <c r="D2003" s="176">
        <v>32088.57</v>
      </c>
      <c r="E2003" s="176">
        <v>359.75</v>
      </c>
      <c r="F2003" s="176">
        <v>32448.32</v>
      </c>
      <c r="G2003" s="169">
        <f t="shared" si="31"/>
        <v>9</v>
      </c>
    </row>
    <row r="2004" spans="1:7" ht="25.5" x14ac:dyDescent="0.2">
      <c r="A2004" s="173" t="s">
        <v>16263</v>
      </c>
      <c r="B2004" s="174" t="s">
        <v>16264</v>
      </c>
      <c r="C2004" s="175" t="s">
        <v>12389</v>
      </c>
      <c r="D2004" s="176">
        <v>71650.91</v>
      </c>
      <c r="E2004" s="176">
        <v>43.37</v>
      </c>
      <c r="F2004" s="176">
        <v>71694.28</v>
      </c>
      <c r="G2004" s="169">
        <f t="shared" si="31"/>
        <v>9</v>
      </c>
    </row>
    <row r="2005" spans="1:7" ht="25.5" x14ac:dyDescent="0.2">
      <c r="A2005" s="173" t="s">
        <v>16265</v>
      </c>
      <c r="B2005" s="174" t="s">
        <v>16266</v>
      </c>
      <c r="C2005" s="175" t="s">
        <v>12389</v>
      </c>
      <c r="D2005" s="176">
        <v>125725.72</v>
      </c>
      <c r="E2005" s="176">
        <v>43.37</v>
      </c>
      <c r="F2005" s="176">
        <v>125769.09</v>
      </c>
      <c r="G2005" s="169">
        <f t="shared" si="31"/>
        <v>9</v>
      </c>
    </row>
    <row r="2006" spans="1:7" ht="25.5" x14ac:dyDescent="0.2">
      <c r="A2006" s="173" t="s">
        <v>16267</v>
      </c>
      <c r="B2006" s="174" t="s">
        <v>16268</v>
      </c>
      <c r="C2006" s="175" t="s">
        <v>12389</v>
      </c>
      <c r="D2006" s="176">
        <v>16.02</v>
      </c>
      <c r="E2006" s="176">
        <v>13.01</v>
      </c>
      <c r="F2006" s="176">
        <v>29.03</v>
      </c>
      <c r="G2006" s="169">
        <f t="shared" si="31"/>
        <v>9</v>
      </c>
    </row>
    <row r="2007" spans="1:7" ht="25.5" x14ac:dyDescent="0.2">
      <c r="A2007" s="173" t="s">
        <v>16269</v>
      </c>
      <c r="B2007" s="174" t="s">
        <v>16270</v>
      </c>
      <c r="C2007" s="175" t="s">
        <v>12389</v>
      </c>
      <c r="D2007" s="176">
        <v>25.9</v>
      </c>
      <c r="E2007" s="176">
        <v>13.01</v>
      </c>
      <c r="F2007" s="176">
        <v>38.909999999999997</v>
      </c>
      <c r="G2007" s="169">
        <f t="shared" si="31"/>
        <v>9</v>
      </c>
    </row>
    <row r="2008" spans="1:7" ht="25.5" x14ac:dyDescent="0.2">
      <c r="A2008" s="173" t="s">
        <v>16271</v>
      </c>
      <c r="B2008" s="174" t="s">
        <v>16272</v>
      </c>
      <c r="C2008" s="175" t="s">
        <v>12389</v>
      </c>
      <c r="D2008" s="176">
        <v>88.97</v>
      </c>
      <c r="E2008" s="176">
        <v>26.02</v>
      </c>
      <c r="F2008" s="176">
        <v>114.99</v>
      </c>
      <c r="G2008" s="169">
        <f t="shared" si="31"/>
        <v>9</v>
      </c>
    </row>
    <row r="2009" spans="1:7" ht="25.5" x14ac:dyDescent="0.2">
      <c r="A2009" s="173" t="s">
        <v>16273</v>
      </c>
      <c r="B2009" s="174" t="s">
        <v>16274</v>
      </c>
      <c r="C2009" s="175" t="s">
        <v>12389</v>
      </c>
      <c r="D2009" s="176">
        <v>130.37</v>
      </c>
      <c r="E2009" s="176">
        <v>26.02</v>
      </c>
      <c r="F2009" s="176">
        <v>156.38999999999999</v>
      </c>
      <c r="G2009" s="169">
        <f t="shared" si="31"/>
        <v>9</v>
      </c>
    </row>
    <row r="2010" spans="1:7" ht="25.5" x14ac:dyDescent="0.2">
      <c r="A2010" s="173" t="s">
        <v>16275</v>
      </c>
      <c r="B2010" s="174" t="s">
        <v>16276</v>
      </c>
      <c r="C2010" s="175" t="s">
        <v>12389</v>
      </c>
      <c r="D2010" s="176">
        <v>113.23</v>
      </c>
      <c r="E2010" s="176">
        <v>39.04</v>
      </c>
      <c r="F2010" s="176">
        <v>152.27000000000001</v>
      </c>
      <c r="G2010" s="169">
        <f t="shared" si="31"/>
        <v>9</v>
      </c>
    </row>
    <row r="2011" spans="1:7" ht="25.5" x14ac:dyDescent="0.2">
      <c r="A2011" s="173" t="s">
        <v>16277</v>
      </c>
      <c r="B2011" s="174" t="s">
        <v>16278</v>
      </c>
      <c r="C2011" s="175" t="s">
        <v>12389</v>
      </c>
      <c r="D2011" s="176">
        <v>155.27000000000001</v>
      </c>
      <c r="E2011" s="176">
        <v>39.04</v>
      </c>
      <c r="F2011" s="176">
        <v>194.31</v>
      </c>
      <c r="G2011" s="169">
        <f t="shared" si="31"/>
        <v>9</v>
      </c>
    </row>
    <row r="2012" spans="1:7" ht="25.5" x14ac:dyDescent="0.2">
      <c r="A2012" s="173" t="s">
        <v>16279</v>
      </c>
      <c r="B2012" s="174" t="s">
        <v>16280</v>
      </c>
      <c r="C2012" s="175" t="s">
        <v>12389</v>
      </c>
      <c r="D2012" s="176">
        <v>442.64</v>
      </c>
      <c r="E2012" s="176">
        <v>43.37</v>
      </c>
      <c r="F2012" s="176">
        <v>486.01</v>
      </c>
      <c r="G2012" s="169">
        <f t="shared" si="31"/>
        <v>9</v>
      </c>
    </row>
    <row r="2013" spans="1:7" ht="25.5" x14ac:dyDescent="0.2">
      <c r="A2013" s="173" t="s">
        <v>16281</v>
      </c>
      <c r="B2013" s="174" t="s">
        <v>16282</v>
      </c>
      <c r="C2013" s="175" t="s">
        <v>12389</v>
      </c>
      <c r="D2013" s="176">
        <v>633.20000000000005</v>
      </c>
      <c r="E2013" s="176">
        <v>43.37</v>
      </c>
      <c r="F2013" s="176">
        <v>676.57</v>
      </c>
      <c r="G2013" s="169">
        <f t="shared" si="31"/>
        <v>9</v>
      </c>
    </row>
    <row r="2014" spans="1:7" ht="25.5" x14ac:dyDescent="0.2">
      <c r="A2014" s="173" t="s">
        <v>16283</v>
      </c>
      <c r="B2014" s="174" t="s">
        <v>16284</v>
      </c>
      <c r="C2014" s="175" t="s">
        <v>12389</v>
      </c>
      <c r="D2014" s="176">
        <v>3474.22</v>
      </c>
      <c r="E2014" s="176">
        <v>86.74</v>
      </c>
      <c r="F2014" s="176">
        <v>3560.96</v>
      </c>
      <c r="G2014" s="169">
        <f t="shared" si="31"/>
        <v>9</v>
      </c>
    </row>
    <row r="2015" spans="1:7" ht="25.5" x14ac:dyDescent="0.2">
      <c r="A2015" s="173" t="s">
        <v>16285</v>
      </c>
      <c r="B2015" s="174" t="s">
        <v>16286</v>
      </c>
      <c r="C2015" s="175" t="s">
        <v>12389</v>
      </c>
      <c r="D2015" s="176">
        <v>5760.51</v>
      </c>
      <c r="E2015" s="176">
        <v>86.74</v>
      </c>
      <c r="F2015" s="176">
        <v>5847.25</v>
      </c>
      <c r="G2015" s="169">
        <f t="shared" si="31"/>
        <v>9</v>
      </c>
    </row>
    <row r="2016" spans="1:7" ht="25.5" x14ac:dyDescent="0.2">
      <c r="A2016" s="173" t="s">
        <v>16287</v>
      </c>
      <c r="B2016" s="174" t="s">
        <v>16288</v>
      </c>
      <c r="C2016" s="175" t="s">
        <v>12389</v>
      </c>
      <c r="D2016" s="176">
        <v>6720.34</v>
      </c>
      <c r="E2016" s="176">
        <v>86.74</v>
      </c>
      <c r="F2016" s="176">
        <v>6807.08</v>
      </c>
      <c r="G2016" s="169">
        <f t="shared" si="31"/>
        <v>9</v>
      </c>
    </row>
    <row r="2017" spans="1:7" ht="25.5" x14ac:dyDescent="0.2">
      <c r="A2017" s="173" t="s">
        <v>16289</v>
      </c>
      <c r="B2017" s="174" t="s">
        <v>16290</v>
      </c>
      <c r="C2017" s="175" t="s">
        <v>12389</v>
      </c>
      <c r="D2017" s="176">
        <v>8257.14</v>
      </c>
      <c r="E2017" s="176">
        <v>86.74</v>
      </c>
      <c r="F2017" s="176">
        <v>8343.8799999999992</v>
      </c>
      <c r="G2017" s="169">
        <f t="shared" si="31"/>
        <v>9</v>
      </c>
    </row>
    <row r="2018" spans="1:7" ht="25.5" x14ac:dyDescent="0.2">
      <c r="A2018" s="173" t="s">
        <v>16291</v>
      </c>
      <c r="B2018" s="174" t="s">
        <v>16292</v>
      </c>
      <c r="C2018" s="175" t="s">
        <v>12389</v>
      </c>
      <c r="D2018" s="176">
        <v>14897.64</v>
      </c>
      <c r="E2018" s="176">
        <v>86.74</v>
      </c>
      <c r="F2018" s="176">
        <v>14984.38</v>
      </c>
      <c r="G2018" s="169">
        <f t="shared" si="31"/>
        <v>9</v>
      </c>
    </row>
    <row r="2019" spans="1:7" ht="25.5" x14ac:dyDescent="0.2">
      <c r="A2019" s="173" t="s">
        <v>16293</v>
      </c>
      <c r="B2019" s="174" t="s">
        <v>16294</v>
      </c>
      <c r="C2019" s="175" t="s">
        <v>12389</v>
      </c>
      <c r="D2019" s="176">
        <v>20464.439999999999</v>
      </c>
      <c r="E2019" s="176">
        <v>86.74</v>
      </c>
      <c r="F2019" s="176">
        <v>20551.18</v>
      </c>
      <c r="G2019" s="169">
        <f t="shared" si="31"/>
        <v>9</v>
      </c>
    </row>
    <row r="2020" spans="1:7" ht="25.5" x14ac:dyDescent="0.2">
      <c r="A2020" s="173" t="s">
        <v>16295</v>
      </c>
      <c r="B2020" s="174" t="s">
        <v>16296</v>
      </c>
      <c r="C2020" s="175" t="s">
        <v>12389</v>
      </c>
      <c r="D2020" s="176">
        <v>12.01</v>
      </c>
      <c r="E2020" s="176">
        <v>8.68</v>
      </c>
      <c r="F2020" s="176">
        <v>20.69</v>
      </c>
      <c r="G2020" s="169">
        <f t="shared" si="31"/>
        <v>9</v>
      </c>
    </row>
    <row r="2021" spans="1:7" ht="25.5" x14ac:dyDescent="0.2">
      <c r="A2021" s="173" t="s">
        <v>16297</v>
      </c>
      <c r="B2021" s="174" t="s">
        <v>16298</v>
      </c>
      <c r="C2021" s="175" t="s">
        <v>12389</v>
      </c>
      <c r="D2021" s="176">
        <v>14.5</v>
      </c>
      <c r="E2021" s="176">
        <v>8.68</v>
      </c>
      <c r="F2021" s="176">
        <v>23.18</v>
      </c>
      <c r="G2021" s="169">
        <f t="shared" si="31"/>
        <v>9</v>
      </c>
    </row>
    <row r="2022" spans="1:7" ht="25.5" x14ac:dyDescent="0.2">
      <c r="A2022" s="173" t="s">
        <v>16299</v>
      </c>
      <c r="B2022" s="174" t="s">
        <v>16300</v>
      </c>
      <c r="C2022" s="175" t="s">
        <v>12389</v>
      </c>
      <c r="D2022" s="176">
        <v>43.14</v>
      </c>
      <c r="E2022" s="176">
        <v>8.68</v>
      </c>
      <c r="F2022" s="176">
        <v>51.82</v>
      </c>
      <c r="G2022" s="169">
        <f t="shared" si="31"/>
        <v>9</v>
      </c>
    </row>
    <row r="2023" spans="1:7" ht="25.5" x14ac:dyDescent="0.2">
      <c r="A2023" s="173" t="s">
        <v>16301</v>
      </c>
      <c r="B2023" s="174" t="s">
        <v>16302</v>
      </c>
      <c r="C2023" s="175" t="s">
        <v>12389</v>
      </c>
      <c r="D2023" s="176">
        <v>47.36</v>
      </c>
      <c r="E2023" s="176">
        <v>8.68</v>
      </c>
      <c r="F2023" s="176">
        <v>56.04</v>
      </c>
      <c r="G2023" s="169">
        <f t="shared" si="31"/>
        <v>9</v>
      </c>
    </row>
    <row r="2024" spans="1:7" ht="25.5" x14ac:dyDescent="0.2">
      <c r="A2024" s="173" t="s">
        <v>16303</v>
      </c>
      <c r="B2024" s="174" t="s">
        <v>16304</v>
      </c>
      <c r="C2024" s="175" t="s">
        <v>12389</v>
      </c>
      <c r="D2024" s="176">
        <v>51.59</v>
      </c>
      <c r="E2024" s="176">
        <v>8.68</v>
      </c>
      <c r="F2024" s="176">
        <v>60.27</v>
      </c>
      <c r="G2024" s="169">
        <f t="shared" si="31"/>
        <v>9</v>
      </c>
    </row>
    <row r="2025" spans="1:7" ht="25.5" x14ac:dyDescent="0.2">
      <c r="A2025" s="173" t="s">
        <v>16305</v>
      </c>
      <c r="B2025" s="174" t="s">
        <v>16306</v>
      </c>
      <c r="C2025" s="175" t="s">
        <v>12389</v>
      </c>
      <c r="D2025" s="176">
        <v>131.88999999999999</v>
      </c>
      <c r="E2025" s="176">
        <v>8.68</v>
      </c>
      <c r="F2025" s="176">
        <v>140.57</v>
      </c>
      <c r="G2025" s="169">
        <f t="shared" si="31"/>
        <v>9</v>
      </c>
    </row>
    <row r="2026" spans="1:7" ht="25.5" x14ac:dyDescent="0.2">
      <c r="A2026" s="173" t="s">
        <v>16307</v>
      </c>
      <c r="B2026" s="174" t="s">
        <v>16308</v>
      </c>
      <c r="C2026" s="175" t="s">
        <v>12389</v>
      </c>
      <c r="D2026" s="176">
        <v>59.22</v>
      </c>
      <c r="E2026" s="176">
        <v>8.68</v>
      </c>
      <c r="F2026" s="176">
        <v>67.900000000000006</v>
      </c>
      <c r="G2026" s="169">
        <f t="shared" si="31"/>
        <v>9</v>
      </c>
    </row>
    <row r="2027" spans="1:7" ht="25.5" x14ac:dyDescent="0.2">
      <c r="A2027" s="173" t="s">
        <v>16309</v>
      </c>
      <c r="B2027" s="174" t="s">
        <v>16310</v>
      </c>
      <c r="C2027" s="175" t="s">
        <v>12389</v>
      </c>
      <c r="D2027" s="176">
        <v>65.67</v>
      </c>
      <c r="E2027" s="176">
        <v>8.68</v>
      </c>
      <c r="F2027" s="176">
        <v>74.349999999999994</v>
      </c>
      <c r="G2027" s="169">
        <f t="shared" si="31"/>
        <v>9</v>
      </c>
    </row>
    <row r="2028" spans="1:7" ht="25.5" x14ac:dyDescent="0.2">
      <c r="A2028" s="173" t="s">
        <v>16311</v>
      </c>
      <c r="B2028" s="174" t="s">
        <v>16312</v>
      </c>
      <c r="C2028" s="175" t="s">
        <v>12389</v>
      </c>
      <c r="D2028" s="176">
        <v>70.849999999999994</v>
      </c>
      <c r="E2028" s="176">
        <v>8.68</v>
      </c>
      <c r="F2028" s="176">
        <v>79.53</v>
      </c>
      <c r="G2028" s="169">
        <f t="shared" si="31"/>
        <v>9</v>
      </c>
    </row>
    <row r="2029" spans="1:7" ht="25.5" x14ac:dyDescent="0.2">
      <c r="A2029" s="173" t="s">
        <v>16313</v>
      </c>
      <c r="B2029" s="174" t="s">
        <v>16314</v>
      </c>
      <c r="C2029" s="175" t="s">
        <v>12389</v>
      </c>
      <c r="D2029" s="176">
        <v>1530.26</v>
      </c>
      <c r="E2029" s="176">
        <v>8.68</v>
      </c>
      <c r="F2029" s="176">
        <v>1538.94</v>
      </c>
      <c r="G2029" s="169">
        <f t="shared" si="31"/>
        <v>9</v>
      </c>
    </row>
    <row r="2030" spans="1:7" ht="25.5" x14ac:dyDescent="0.2">
      <c r="A2030" s="173" t="s">
        <v>16315</v>
      </c>
      <c r="B2030" s="174" t="s">
        <v>16316</v>
      </c>
      <c r="C2030" s="175" t="s">
        <v>12389</v>
      </c>
      <c r="D2030" s="176">
        <v>38004.51</v>
      </c>
      <c r="E2030" s="176">
        <v>86.74</v>
      </c>
      <c r="F2030" s="176">
        <v>38091.25</v>
      </c>
      <c r="G2030" s="169">
        <f t="shared" si="31"/>
        <v>9</v>
      </c>
    </row>
    <row r="2031" spans="1:7" ht="25.5" x14ac:dyDescent="0.2">
      <c r="A2031" s="173" t="s">
        <v>16317</v>
      </c>
      <c r="B2031" s="174" t="s">
        <v>16318</v>
      </c>
      <c r="C2031" s="175" t="s">
        <v>12389</v>
      </c>
      <c r="D2031" s="176">
        <v>58256.56</v>
      </c>
      <c r="E2031" s="176">
        <v>86.74</v>
      </c>
      <c r="F2031" s="176">
        <v>58343.3</v>
      </c>
      <c r="G2031" s="169">
        <f t="shared" si="31"/>
        <v>9</v>
      </c>
    </row>
    <row r="2032" spans="1:7" ht="25.5" x14ac:dyDescent="0.2">
      <c r="A2032" s="173" t="s">
        <v>16319</v>
      </c>
      <c r="B2032" s="174" t="s">
        <v>16320</v>
      </c>
      <c r="C2032" s="175" t="s">
        <v>12389</v>
      </c>
      <c r="D2032" s="176">
        <v>329296.06</v>
      </c>
      <c r="E2032" s="176">
        <v>43.37</v>
      </c>
      <c r="F2032" s="176">
        <v>329339.43</v>
      </c>
      <c r="G2032" s="169">
        <f t="shared" si="31"/>
        <v>9</v>
      </c>
    </row>
    <row r="2033" spans="1:7" x14ac:dyDescent="0.2">
      <c r="A2033" s="173" t="s">
        <v>16321</v>
      </c>
      <c r="B2033" s="174" t="s">
        <v>16322</v>
      </c>
      <c r="C2033" s="175"/>
      <c r="D2033" s="176"/>
      <c r="E2033" s="176"/>
      <c r="F2033" s="176"/>
      <c r="G2033" s="169">
        <f t="shared" si="31"/>
        <v>5</v>
      </c>
    </row>
    <row r="2034" spans="1:7" ht="25.5" x14ac:dyDescent="0.2">
      <c r="A2034" s="173" t="s">
        <v>16323</v>
      </c>
      <c r="B2034" s="174" t="s">
        <v>16324</v>
      </c>
      <c r="C2034" s="175" t="s">
        <v>12389</v>
      </c>
      <c r="D2034" s="176">
        <v>2186.96</v>
      </c>
      <c r="E2034" s="176">
        <v>43.37</v>
      </c>
      <c r="F2034" s="176">
        <v>2230.33</v>
      </c>
      <c r="G2034" s="169">
        <f t="shared" si="31"/>
        <v>9</v>
      </c>
    </row>
    <row r="2035" spans="1:7" ht="25.5" x14ac:dyDescent="0.2">
      <c r="A2035" s="173" t="s">
        <v>16325</v>
      </c>
      <c r="B2035" s="174" t="s">
        <v>16326</v>
      </c>
      <c r="C2035" s="175" t="s">
        <v>12389</v>
      </c>
      <c r="D2035" s="176">
        <v>1897.22</v>
      </c>
      <c r="E2035" s="176">
        <v>34.69</v>
      </c>
      <c r="F2035" s="176">
        <v>1931.91</v>
      </c>
      <c r="G2035" s="169">
        <f t="shared" si="31"/>
        <v>9</v>
      </c>
    </row>
    <row r="2036" spans="1:7" ht="25.5" x14ac:dyDescent="0.2">
      <c r="A2036" s="173" t="s">
        <v>16327</v>
      </c>
      <c r="B2036" s="174" t="s">
        <v>16328</v>
      </c>
      <c r="C2036" s="175" t="s">
        <v>12389</v>
      </c>
      <c r="D2036" s="176">
        <v>1316.01</v>
      </c>
      <c r="E2036" s="176">
        <v>34.69</v>
      </c>
      <c r="F2036" s="176">
        <v>1350.7</v>
      </c>
      <c r="G2036" s="169">
        <f t="shared" si="31"/>
        <v>9</v>
      </c>
    </row>
    <row r="2037" spans="1:7" ht="25.5" x14ac:dyDescent="0.2">
      <c r="A2037" s="173" t="s">
        <v>16329</v>
      </c>
      <c r="B2037" s="174" t="s">
        <v>16330</v>
      </c>
      <c r="C2037" s="175" t="s">
        <v>12389</v>
      </c>
      <c r="D2037" s="176">
        <v>1887.84</v>
      </c>
      <c r="E2037" s="176">
        <v>43.37</v>
      </c>
      <c r="F2037" s="176">
        <v>1931.21</v>
      </c>
      <c r="G2037" s="169">
        <f t="shared" si="31"/>
        <v>9</v>
      </c>
    </row>
    <row r="2038" spans="1:7" ht="25.5" x14ac:dyDescent="0.2">
      <c r="A2038" s="173" t="s">
        <v>16331</v>
      </c>
      <c r="B2038" s="174" t="s">
        <v>16332</v>
      </c>
      <c r="C2038" s="175" t="s">
        <v>12389</v>
      </c>
      <c r="D2038" s="176">
        <v>2121.0500000000002</v>
      </c>
      <c r="E2038" s="176">
        <v>52.05</v>
      </c>
      <c r="F2038" s="176">
        <v>2173.1</v>
      </c>
      <c r="G2038" s="169">
        <f t="shared" si="31"/>
        <v>9</v>
      </c>
    </row>
    <row r="2039" spans="1:7" ht="25.5" x14ac:dyDescent="0.2">
      <c r="A2039" s="173" t="s">
        <v>16333</v>
      </c>
      <c r="B2039" s="174" t="s">
        <v>16334</v>
      </c>
      <c r="C2039" s="175" t="s">
        <v>12389</v>
      </c>
      <c r="D2039" s="176">
        <v>4639.47</v>
      </c>
      <c r="E2039" s="176">
        <v>65.06</v>
      </c>
      <c r="F2039" s="176">
        <v>4704.53</v>
      </c>
      <c r="G2039" s="169">
        <f t="shared" si="31"/>
        <v>9</v>
      </c>
    </row>
    <row r="2040" spans="1:7" ht="25.5" x14ac:dyDescent="0.2">
      <c r="A2040" s="173" t="s">
        <v>16335</v>
      </c>
      <c r="B2040" s="174" t="s">
        <v>16336</v>
      </c>
      <c r="C2040" s="175" t="s">
        <v>12389</v>
      </c>
      <c r="D2040" s="176">
        <v>9217.85</v>
      </c>
      <c r="E2040" s="176">
        <v>65.06</v>
      </c>
      <c r="F2040" s="176">
        <v>9282.91</v>
      </c>
      <c r="G2040" s="169">
        <f t="shared" si="31"/>
        <v>9</v>
      </c>
    </row>
    <row r="2041" spans="1:7" ht="25.5" x14ac:dyDescent="0.2">
      <c r="A2041" s="173" t="s">
        <v>16337</v>
      </c>
      <c r="B2041" s="174" t="s">
        <v>16338</v>
      </c>
      <c r="C2041" s="175" t="s">
        <v>12389</v>
      </c>
      <c r="D2041" s="176">
        <v>1239.3800000000001</v>
      </c>
      <c r="E2041" s="176">
        <v>34.69</v>
      </c>
      <c r="F2041" s="176">
        <v>1274.07</v>
      </c>
      <c r="G2041" s="169">
        <f t="shared" si="31"/>
        <v>9</v>
      </c>
    </row>
    <row r="2042" spans="1:7" ht="25.5" x14ac:dyDescent="0.2">
      <c r="A2042" s="173" t="s">
        <v>16339</v>
      </c>
      <c r="B2042" s="174" t="s">
        <v>16340</v>
      </c>
      <c r="C2042" s="175" t="s">
        <v>12389</v>
      </c>
      <c r="D2042" s="176">
        <v>1631.68</v>
      </c>
      <c r="E2042" s="176">
        <v>34.69</v>
      </c>
      <c r="F2042" s="176">
        <v>1666.37</v>
      </c>
      <c r="G2042" s="169">
        <f t="shared" si="31"/>
        <v>9</v>
      </c>
    </row>
    <row r="2043" spans="1:7" ht="25.5" x14ac:dyDescent="0.2">
      <c r="A2043" s="173" t="s">
        <v>16341</v>
      </c>
      <c r="B2043" s="174" t="s">
        <v>16342</v>
      </c>
      <c r="C2043" s="175" t="s">
        <v>12389</v>
      </c>
      <c r="D2043" s="176">
        <v>3722.19</v>
      </c>
      <c r="E2043" s="176">
        <v>34.69</v>
      </c>
      <c r="F2043" s="176">
        <v>3756.88</v>
      </c>
      <c r="G2043" s="169">
        <f t="shared" si="31"/>
        <v>9</v>
      </c>
    </row>
    <row r="2044" spans="1:7" ht="25.5" x14ac:dyDescent="0.2">
      <c r="A2044" s="173" t="s">
        <v>16343</v>
      </c>
      <c r="B2044" s="174" t="s">
        <v>16344</v>
      </c>
      <c r="C2044" s="175" t="s">
        <v>12389</v>
      </c>
      <c r="D2044" s="176">
        <v>4298.79</v>
      </c>
      <c r="E2044" s="176">
        <v>43.37</v>
      </c>
      <c r="F2044" s="176">
        <v>4342.16</v>
      </c>
      <c r="G2044" s="169">
        <f t="shared" si="31"/>
        <v>9</v>
      </c>
    </row>
    <row r="2045" spans="1:7" ht="25.5" x14ac:dyDescent="0.2">
      <c r="A2045" s="173" t="s">
        <v>16345</v>
      </c>
      <c r="B2045" s="174" t="s">
        <v>16346</v>
      </c>
      <c r="C2045" s="175" t="s">
        <v>12389</v>
      </c>
      <c r="D2045" s="176">
        <v>8702.01</v>
      </c>
      <c r="E2045" s="176">
        <v>52.05</v>
      </c>
      <c r="F2045" s="176">
        <v>8754.06</v>
      </c>
      <c r="G2045" s="169">
        <f t="shared" si="31"/>
        <v>9</v>
      </c>
    </row>
    <row r="2046" spans="1:7" ht="25.5" x14ac:dyDescent="0.2">
      <c r="A2046" s="173" t="s">
        <v>16347</v>
      </c>
      <c r="B2046" s="174" t="s">
        <v>16348</v>
      </c>
      <c r="C2046" s="175" t="s">
        <v>12389</v>
      </c>
      <c r="D2046" s="176">
        <v>321</v>
      </c>
      <c r="E2046" s="176">
        <v>34.69</v>
      </c>
      <c r="F2046" s="176">
        <v>355.69</v>
      </c>
      <c r="G2046" s="169">
        <f t="shared" si="31"/>
        <v>9</v>
      </c>
    </row>
    <row r="2047" spans="1:7" ht="25.5" x14ac:dyDescent="0.2">
      <c r="A2047" s="173" t="s">
        <v>16349</v>
      </c>
      <c r="B2047" s="174" t="s">
        <v>16350</v>
      </c>
      <c r="C2047" s="175" t="s">
        <v>12389</v>
      </c>
      <c r="D2047" s="176">
        <v>726.13</v>
      </c>
      <c r="E2047" s="176">
        <v>34.69</v>
      </c>
      <c r="F2047" s="176">
        <v>760.82</v>
      </c>
      <c r="G2047" s="169">
        <f t="shared" si="31"/>
        <v>9</v>
      </c>
    </row>
    <row r="2048" spans="1:7" ht="25.5" x14ac:dyDescent="0.2">
      <c r="A2048" s="173" t="s">
        <v>16351</v>
      </c>
      <c r="B2048" s="174" t="s">
        <v>16352</v>
      </c>
      <c r="C2048" s="175" t="s">
        <v>12389</v>
      </c>
      <c r="D2048" s="176">
        <v>999.2</v>
      </c>
      <c r="E2048" s="176">
        <v>43.37</v>
      </c>
      <c r="F2048" s="176">
        <v>1042.57</v>
      </c>
      <c r="G2048" s="169">
        <f t="shared" si="31"/>
        <v>9</v>
      </c>
    </row>
    <row r="2049" spans="1:7" ht="25.5" x14ac:dyDescent="0.2">
      <c r="A2049" s="173" t="s">
        <v>16353</v>
      </c>
      <c r="B2049" s="174" t="s">
        <v>16354</v>
      </c>
      <c r="C2049" s="175" t="s">
        <v>12389</v>
      </c>
      <c r="D2049" s="176">
        <v>1767.05</v>
      </c>
      <c r="E2049" s="176">
        <v>52.05</v>
      </c>
      <c r="F2049" s="176">
        <v>1819.1</v>
      </c>
      <c r="G2049" s="169">
        <f t="shared" si="31"/>
        <v>9</v>
      </c>
    </row>
    <row r="2050" spans="1:7" ht="25.5" x14ac:dyDescent="0.2">
      <c r="A2050" s="173" t="s">
        <v>16355</v>
      </c>
      <c r="B2050" s="174" t="s">
        <v>16356</v>
      </c>
      <c r="C2050" s="175" t="s">
        <v>12389</v>
      </c>
      <c r="D2050" s="176">
        <v>5276.82</v>
      </c>
      <c r="E2050" s="176">
        <v>52.05</v>
      </c>
      <c r="F2050" s="176">
        <v>5328.87</v>
      </c>
      <c r="G2050" s="169">
        <f t="shared" si="31"/>
        <v>9</v>
      </c>
    </row>
    <row r="2051" spans="1:7" ht="25.5" x14ac:dyDescent="0.2">
      <c r="A2051" s="173" t="s">
        <v>16357</v>
      </c>
      <c r="B2051" s="174" t="s">
        <v>16358</v>
      </c>
      <c r="C2051" s="175" t="s">
        <v>12389</v>
      </c>
      <c r="D2051" s="176">
        <v>6835.28</v>
      </c>
      <c r="E2051" s="176">
        <v>65.06</v>
      </c>
      <c r="F2051" s="176">
        <v>6900.34</v>
      </c>
      <c r="G2051" s="169">
        <f t="shared" si="31"/>
        <v>9</v>
      </c>
    </row>
    <row r="2052" spans="1:7" ht="25.5" x14ac:dyDescent="0.2">
      <c r="A2052" s="173" t="s">
        <v>16359</v>
      </c>
      <c r="B2052" s="174" t="s">
        <v>16360</v>
      </c>
      <c r="C2052" s="175" t="s">
        <v>12389</v>
      </c>
      <c r="D2052" s="176">
        <v>10052.07</v>
      </c>
      <c r="E2052" s="176">
        <v>78.06</v>
      </c>
      <c r="F2052" s="176">
        <v>10130.129999999999</v>
      </c>
      <c r="G2052" s="169">
        <f t="shared" si="31"/>
        <v>9</v>
      </c>
    </row>
    <row r="2053" spans="1:7" ht="25.5" x14ac:dyDescent="0.2">
      <c r="A2053" s="173" t="s">
        <v>16361</v>
      </c>
      <c r="B2053" s="174" t="s">
        <v>16362</v>
      </c>
      <c r="C2053" s="175" t="s">
        <v>12389</v>
      </c>
      <c r="D2053" s="176">
        <v>9287.7900000000009</v>
      </c>
      <c r="E2053" s="176">
        <v>99.9</v>
      </c>
      <c r="F2053" s="176">
        <v>9387.69</v>
      </c>
      <c r="G2053" s="169">
        <f t="shared" si="31"/>
        <v>9</v>
      </c>
    </row>
    <row r="2054" spans="1:7" x14ac:dyDescent="0.2">
      <c r="A2054" s="173" t="s">
        <v>16363</v>
      </c>
      <c r="B2054" s="174" t="s">
        <v>16364</v>
      </c>
      <c r="C2054" s="175" t="s">
        <v>12389</v>
      </c>
      <c r="D2054" s="176">
        <v>78.37</v>
      </c>
      <c r="E2054" s="176">
        <v>8.68</v>
      </c>
      <c r="F2054" s="176">
        <v>87.05</v>
      </c>
      <c r="G2054" s="169">
        <f t="shared" si="31"/>
        <v>9</v>
      </c>
    </row>
    <row r="2055" spans="1:7" ht="25.5" x14ac:dyDescent="0.2">
      <c r="A2055" s="173" t="s">
        <v>16365</v>
      </c>
      <c r="B2055" s="174" t="s">
        <v>16366</v>
      </c>
      <c r="C2055" s="175" t="s">
        <v>12389</v>
      </c>
      <c r="D2055" s="176">
        <v>802.33</v>
      </c>
      <c r="E2055" s="176">
        <v>34.69</v>
      </c>
      <c r="F2055" s="176">
        <v>837.02</v>
      </c>
      <c r="G2055" s="169">
        <f t="shared" si="31"/>
        <v>9</v>
      </c>
    </row>
    <row r="2056" spans="1:7" x14ac:dyDescent="0.2">
      <c r="A2056" s="173" t="s">
        <v>16367</v>
      </c>
      <c r="B2056" s="174" t="s">
        <v>16368</v>
      </c>
      <c r="C2056" s="175"/>
      <c r="D2056" s="176"/>
      <c r="E2056" s="176"/>
      <c r="F2056" s="176"/>
      <c r="G2056" s="169">
        <f t="shared" si="31"/>
        <v>5</v>
      </c>
    </row>
    <row r="2057" spans="1:7" ht="25.5" x14ac:dyDescent="0.2">
      <c r="A2057" s="173" t="s">
        <v>16369</v>
      </c>
      <c r="B2057" s="174" t="s">
        <v>16370</v>
      </c>
      <c r="C2057" s="175" t="s">
        <v>12389</v>
      </c>
      <c r="D2057" s="176">
        <v>2454.08</v>
      </c>
      <c r="E2057" s="176">
        <v>211.3</v>
      </c>
      <c r="F2057" s="176">
        <v>2665.38</v>
      </c>
      <c r="G2057" s="169">
        <f t="shared" si="31"/>
        <v>9</v>
      </c>
    </row>
    <row r="2058" spans="1:7" ht="25.5" x14ac:dyDescent="0.2">
      <c r="A2058" s="173" t="s">
        <v>16371</v>
      </c>
      <c r="B2058" s="174" t="s">
        <v>16372</v>
      </c>
      <c r="C2058" s="175" t="s">
        <v>12389</v>
      </c>
      <c r="D2058" s="176">
        <v>1744.6</v>
      </c>
      <c r="E2058" s="176">
        <v>211.3</v>
      </c>
      <c r="F2058" s="176">
        <v>1955.9</v>
      </c>
      <c r="G2058" s="169">
        <f t="shared" si="31"/>
        <v>9</v>
      </c>
    </row>
    <row r="2059" spans="1:7" ht="25.5" x14ac:dyDescent="0.2">
      <c r="A2059" s="173" t="s">
        <v>16373</v>
      </c>
      <c r="B2059" s="174" t="s">
        <v>16374</v>
      </c>
      <c r="C2059" s="175" t="s">
        <v>12389</v>
      </c>
      <c r="D2059" s="176">
        <v>409.06</v>
      </c>
      <c r="E2059" s="176">
        <v>77.97</v>
      </c>
      <c r="F2059" s="176">
        <v>487.03</v>
      </c>
      <c r="G2059" s="169">
        <f t="shared" ref="G2059:G2122" si="32">LEN(A2059)</f>
        <v>9</v>
      </c>
    </row>
    <row r="2060" spans="1:7" ht="25.5" x14ac:dyDescent="0.2">
      <c r="A2060" s="173" t="s">
        <v>16375</v>
      </c>
      <c r="B2060" s="174" t="s">
        <v>20359</v>
      </c>
      <c r="C2060" s="175" t="s">
        <v>12389</v>
      </c>
      <c r="D2060" s="176">
        <v>506.5</v>
      </c>
      <c r="E2060" s="176">
        <v>77.97</v>
      </c>
      <c r="F2060" s="176">
        <v>584.47</v>
      </c>
      <c r="G2060" s="169">
        <f t="shared" si="32"/>
        <v>9</v>
      </c>
    </row>
    <row r="2061" spans="1:7" ht="25.5" x14ac:dyDescent="0.2">
      <c r="A2061" s="173" t="s">
        <v>16376</v>
      </c>
      <c r="B2061" s="174" t="s">
        <v>20360</v>
      </c>
      <c r="C2061" s="175" t="s">
        <v>12389</v>
      </c>
      <c r="D2061" s="176">
        <v>429.93</v>
      </c>
      <c r="E2061" s="176">
        <v>77.97</v>
      </c>
      <c r="F2061" s="176">
        <v>507.9</v>
      </c>
      <c r="G2061" s="169">
        <f t="shared" si="32"/>
        <v>9</v>
      </c>
    </row>
    <row r="2062" spans="1:7" ht="25.5" x14ac:dyDescent="0.2">
      <c r="A2062" s="173" t="s">
        <v>16377</v>
      </c>
      <c r="B2062" s="174" t="s">
        <v>16378</v>
      </c>
      <c r="C2062" s="175" t="s">
        <v>12389</v>
      </c>
      <c r="D2062" s="176">
        <v>1207.74</v>
      </c>
      <c r="E2062" s="176">
        <v>211.3</v>
      </c>
      <c r="F2062" s="176">
        <v>1419.04</v>
      </c>
      <c r="G2062" s="169">
        <f t="shared" si="32"/>
        <v>9</v>
      </c>
    </row>
    <row r="2063" spans="1:7" ht="25.5" x14ac:dyDescent="0.2">
      <c r="A2063" s="173" t="s">
        <v>16379</v>
      </c>
      <c r="B2063" s="174" t="s">
        <v>16380</v>
      </c>
      <c r="C2063" s="175" t="s">
        <v>12389</v>
      </c>
      <c r="D2063" s="176">
        <v>1615.1</v>
      </c>
      <c r="E2063" s="176">
        <v>211.3</v>
      </c>
      <c r="F2063" s="176">
        <v>1826.4</v>
      </c>
      <c r="G2063" s="169">
        <f t="shared" si="32"/>
        <v>9</v>
      </c>
    </row>
    <row r="2064" spans="1:7" x14ac:dyDescent="0.2">
      <c r="A2064" s="173" t="s">
        <v>16381</v>
      </c>
      <c r="B2064" s="174" t="s">
        <v>16382</v>
      </c>
      <c r="C2064" s="175"/>
      <c r="D2064" s="176"/>
      <c r="E2064" s="176"/>
      <c r="F2064" s="176"/>
      <c r="G2064" s="169">
        <f t="shared" si="32"/>
        <v>5</v>
      </c>
    </row>
    <row r="2065" spans="1:7" ht="25.5" x14ac:dyDescent="0.2">
      <c r="A2065" s="173" t="s">
        <v>16383</v>
      </c>
      <c r="B2065" s="174" t="s">
        <v>20361</v>
      </c>
      <c r="C2065" s="175" t="s">
        <v>16384</v>
      </c>
      <c r="D2065" s="176">
        <v>571.53</v>
      </c>
      <c r="E2065" s="176">
        <v>0.54</v>
      </c>
      <c r="F2065" s="176">
        <v>572.07000000000005</v>
      </c>
      <c r="G2065" s="169">
        <f t="shared" si="32"/>
        <v>9</v>
      </c>
    </row>
    <row r="2066" spans="1:7" ht="25.5" x14ac:dyDescent="0.2">
      <c r="A2066" s="173" t="s">
        <v>20362</v>
      </c>
      <c r="B2066" s="174" t="s">
        <v>20363</v>
      </c>
      <c r="C2066" s="175" t="s">
        <v>16384</v>
      </c>
      <c r="D2066" s="176">
        <v>178.4</v>
      </c>
      <c r="E2066" s="176">
        <v>0.54</v>
      </c>
      <c r="F2066" s="176">
        <v>178.94</v>
      </c>
      <c r="G2066" s="169">
        <f t="shared" si="32"/>
        <v>9</v>
      </c>
    </row>
    <row r="2067" spans="1:7" x14ac:dyDescent="0.2">
      <c r="A2067" s="173" t="s">
        <v>16385</v>
      </c>
      <c r="B2067" s="174" t="s">
        <v>16386</v>
      </c>
      <c r="C2067" s="175"/>
      <c r="D2067" s="176"/>
      <c r="E2067" s="176"/>
      <c r="F2067" s="176"/>
      <c r="G2067" s="169">
        <f t="shared" si="32"/>
        <v>5</v>
      </c>
    </row>
    <row r="2068" spans="1:7" x14ac:dyDescent="0.2">
      <c r="A2068" s="173" t="s">
        <v>16387</v>
      </c>
      <c r="B2068" s="174" t="s">
        <v>16388</v>
      </c>
      <c r="C2068" s="175" t="s">
        <v>12389</v>
      </c>
      <c r="D2068" s="176">
        <v>210.31</v>
      </c>
      <c r="E2068" s="176">
        <v>10.84</v>
      </c>
      <c r="F2068" s="176">
        <v>221.15</v>
      </c>
      <c r="G2068" s="169">
        <f t="shared" si="32"/>
        <v>9</v>
      </c>
    </row>
    <row r="2069" spans="1:7" x14ac:dyDescent="0.2">
      <c r="A2069" s="173" t="s">
        <v>16389</v>
      </c>
      <c r="B2069" s="174" t="s">
        <v>16390</v>
      </c>
      <c r="C2069" s="175" t="s">
        <v>12389</v>
      </c>
      <c r="D2069" s="176">
        <v>242.43</v>
      </c>
      <c r="E2069" s="176">
        <v>10.84</v>
      </c>
      <c r="F2069" s="176">
        <v>253.27</v>
      </c>
      <c r="G2069" s="169">
        <f t="shared" si="32"/>
        <v>9</v>
      </c>
    </row>
    <row r="2070" spans="1:7" x14ac:dyDescent="0.2">
      <c r="A2070" s="173" t="s">
        <v>16391</v>
      </c>
      <c r="B2070" s="174" t="s">
        <v>16392</v>
      </c>
      <c r="C2070" s="175" t="s">
        <v>12389</v>
      </c>
      <c r="D2070" s="176">
        <v>310.43</v>
      </c>
      <c r="E2070" s="176">
        <v>10.84</v>
      </c>
      <c r="F2070" s="176">
        <v>321.27</v>
      </c>
      <c r="G2070" s="169">
        <f t="shared" si="32"/>
        <v>9</v>
      </c>
    </row>
    <row r="2071" spans="1:7" x14ac:dyDescent="0.2">
      <c r="A2071" s="173" t="s">
        <v>16393</v>
      </c>
      <c r="B2071" s="174" t="s">
        <v>16394</v>
      </c>
      <c r="C2071" s="175" t="s">
        <v>12389</v>
      </c>
      <c r="D2071" s="176">
        <v>310.54000000000002</v>
      </c>
      <c r="E2071" s="176">
        <v>10.84</v>
      </c>
      <c r="F2071" s="176">
        <v>321.38</v>
      </c>
      <c r="G2071" s="169">
        <f t="shared" si="32"/>
        <v>9</v>
      </c>
    </row>
    <row r="2072" spans="1:7" x14ac:dyDescent="0.2">
      <c r="A2072" s="173" t="s">
        <v>16395</v>
      </c>
      <c r="B2072" s="174" t="s">
        <v>16396</v>
      </c>
      <c r="C2072" s="175" t="s">
        <v>12389</v>
      </c>
      <c r="D2072" s="176">
        <v>362.49</v>
      </c>
      <c r="E2072" s="176">
        <v>10.84</v>
      </c>
      <c r="F2072" s="176">
        <v>373.33</v>
      </c>
      <c r="G2072" s="169">
        <f t="shared" si="32"/>
        <v>9</v>
      </c>
    </row>
    <row r="2073" spans="1:7" x14ac:dyDescent="0.2">
      <c r="A2073" s="173" t="s">
        <v>16397</v>
      </c>
      <c r="B2073" s="174" t="s">
        <v>16398</v>
      </c>
      <c r="C2073" s="175" t="s">
        <v>12389</v>
      </c>
      <c r="D2073" s="176">
        <v>424.51</v>
      </c>
      <c r="E2073" s="176">
        <v>10.84</v>
      </c>
      <c r="F2073" s="176">
        <v>435.35</v>
      </c>
      <c r="G2073" s="169">
        <f t="shared" si="32"/>
        <v>9</v>
      </c>
    </row>
    <row r="2074" spans="1:7" x14ac:dyDescent="0.2">
      <c r="A2074" s="173" t="s">
        <v>16399</v>
      </c>
      <c r="B2074" s="174" t="s">
        <v>16400</v>
      </c>
      <c r="C2074" s="175" t="s">
        <v>12389</v>
      </c>
      <c r="D2074" s="176">
        <v>355.24</v>
      </c>
      <c r="E2074" s="176">
        <v>10.84</v>
      </c>
      <c r="F2074" s="176">
        <v>366.08</v>
      </c>
      <c r="G2074" s="169">
        <f t="shared" si="32"/>
        <v>9</v>
      </c>
    </row>
    <row r="2075" spans="1:7" x14ac:dyDescent="0.2">
      <c r="A2075" s="173" t="s">
        <v>16401</v>
      </c>
      <c r="B2075" s="174" t="s">
        <v>16402</v>
      </c>
      <c r="C2075" s="175" t="s">
        <v>12389</v>
      </c>
      <c r="D2075" s="176">
        <v>2058.67</v>
      </c>
      <c r="E2075" s="176">
        <v>10.84</v>
      </c>
      <c r="F2075" s="176">
        <v>2069.5100000000002</v>
      </c>
      <c r="G2075" s="169">
        <f t="shared" si="32"/>
        <v>9</v>
      </c>
    </row>
    <row r="2076" spans="1:7" x14ac:dyDescent="0.2">
      <c r="A2076" s="173" t="s">
        <v>16403</v>
      </c>
      <c r="B2076" s="174" t="s">
        <v>16404</v>
      </c>
      <c r="C2076" s="175" t="s">
        <v>12389</v>
      </c>
      <c r="D2076" s="176">
        <v>285.47000000000003</v>
      </c>
      <c r="E2076" s="176">
        <v>10.84</v>
      </c>
      <c r="F2076" s="176">
        <v>296.31</v>
      </c>
      <c r="G2076" s="169">
        <f t="shared" si="32"/>
        <v>9</v>
      </c>
    </row>
    <row r="2077" spans="1:7" x14ac:dyDescent="0.2">
      <c r="A2077" s="173" t="s">
        <v>16405</v>
      </c>
      <c r="B2077" s="174" t="s">
        <v>16406</v>
      </c>
      <c r="C2077" s="175"/>
      <c r="D2077" s="176"/>
      <c r="E2077" s="176"/>
      <c r="F2077" s="176"/>
      <c r="G2077" s="169">
        <f t="shared" si="32"/>
        <v>5</v>
      </c>
    </row>
    <row r="2078" spans="1:7" ht="25.5" x14ac:dyDescent="0.2">
      <c r="A2078" s="173" t="s">
        <v>16407</v>
      </c>
      <c r="B2078" s="174" t="s">
        <v>16408</v>
      </c>
      <c r="C2078" s="175" t="s">
        <v>12389</v>
      </c>
      <c r="D2078" s="176">
        <v>3581.01</v>
      </c>
      <c r="E2078" s="176">
        <v>65.760000000000005</v>
      </c>
      <c r="F2078" s="176">
        <v>3646.77</v>
      </c>
      <c r="G2078" s="169">
        <f t="shared" si="32"/>
        <v>9</v>
      </c>
    </row>
    <row r="2079" spans="1:7" ht="25.5" x14ac:dyDescent="0.2">
      <c r="A2079" s="173" t="s">
        <v>16409</v>
      </c>
      <c r="B2079" s="174" t="s">
        <v>16410</v>
      </c>
      <c r="C2079" s="175" t="s">
        <v>12389</v>
      </c>
      <c r="D2079" s="176">
        <v>4199.26</v>
      </c>
      <c r="E2079" s="176">
        <v>65.760000000000005</v>
      </c>
      <c r="F2079" s="176">
        <v>4265.0200000000004</v>
      </c>
      <c r="G2079" s="169">
        <f t="shared" si="32"/>
        <v>9</v>
      </c>
    </row>
    <row r="2080" spans="1:7" ht="25.5" x14ac:dyDescent="0.2">
      <c r="A2080" s="173" t="s">
        <v>16411</v>
      </c>
      <c r="B2080" s="174" t="s">
        <v>16412</v>
      </c>
      <c r="C2080" s="175" t="s">
        <v>12389</v>
      </c>
      <c r="D2080" s="176">
        <v>2726.8</v>
      </c>
      <c r="E2080" s="176">
        <v>65.760000000000005</v>
      </c>
      <c r="F2080" s="176">
        <v>2792.56</v>
      </c>
      <c r="G2080" s="169">
        <f t="shared" si="32"/>
        <v>9</v>
      </c>
    </row>
    <row r="2081" spans="1:7" x14ac:dyDescent="0.2">
      <c r="A2081" s="173" t="s">
        <v>16413</v>
      </c>
      <c r="B2081" s="174" t="s">
        <v>16414</v>
      </c>
      <c r="C2081" s="175"/>
      <c r="D2081" s="176"/>
      <c r="E2081" s="176"/>
      <c r="F2081" s="176"/>
      <c r="G2081" s="169">
        <f t="shared" si="32"/>
        <v>5</v>
      </c>
    </row>
    <row r="2082" spans="1:7" x14ac:dyDescent="0.2">
      <c r="A2082" s="173" t="s">
        <v>16415</v>
      </c>
      <c r="B2082" s="174" t="s">
        <v>16416</v>
      </c>
      <c r="C2082" s="175" t="s">
        <v>12389</v>
      </c>
      <c r="D2082" s="176">
        <v>299.87</v>
      </c>
      <c r="E2082" s="176">
        <v>65.760000000000005</v>
      </c>
      <c r="F2082" s="176">
        <v>365.63</v>
      </c>
      <c r="G2082" s="169">
        <f t="shared" si="32"/>
        <v>9</v>
      </c>
    </row>
    <row r="2083" spans="1:7" x14ac:dyDescent="0.2">
      <c r="A2083" s="173" t="s">
        <v>16417</v>
      </c>
      <c r="B2083" s="174" t="s">
        <v>16418</v>
      </c>
      <c r="C2083" s="175" t="s">
        <v>12389</v>
      </c>
      <c r="D2083" s="176">
        <v>233.02</v>
      </c>
      <c r="E2083" s="176">
        <v>65.760000000000005</v>
      </c>
      <c r="F2083" s="176">
        <v>298.77999999999997</v>
      </c>
      <c r="G2083" s="169">
        <f t="shared" si="32"/>
        <v>9</v>
      </c>
    </row>
    <row r="2084" spans="1:7" x14ac:dyDescent="0.2">
      <c r="A2084" s="173" t="s">
        <v>16419</v>
      </c>
      <c r="B2084" s="174" t="s">
        <v>16420</v>
      </c>
      <c r="C2084" s="175" t="s">
        <v>12389</v>
      </c>
      <c r="D2084" s="176">
        <v>546.20000000000005</v>
      </c>
      <c r="E2084" s="176">
        <v>65.760000000000005</v>
      </c>
      <c r="F2084" s="176">
        <v>611.96</v>
      </c>
      <c r="G2084" s="169">
        <f t="shared" si="32"/>
        <v>9</v>
      </c>
    </row>
    <row r="2085" spans="1:7" x14ac:dyDescent="0.2">
      <c r="A2085" s="173" t="s">
        <v>16421</v>
      </c>
      <c r="B2085" s="174" t="s">
        <v>16422</v>
      </c>
      <c r="C2085" s="175" t="s">
        <v>12389</v>
      </c>
      <c r="D2085" s="176">
        <v>187.78</v>
      </c>
      <c r="E2085" s="176">
        <v>65.760000000000005</v>
      </c>
      <c r="F2085" s="176">
        <v>253.54</v>
      </c>
      <c r="G2085" s="169">
        <f t="shared" si="32"/>
        <v>9</v>
      </c>
    </row>
    <row r="2086" spans="1:7" x14ac:dyDescent="0.2">
      <c r="A2086" s="173" t="s">
        <v>16423</v>
      </c>
      <c r="B2086" s="174" t="s">
        <v>16424</v>
      </c>
      <c r="C2086" s="175"/>
      <c r="D2086" s="176"/>
      <c r="E2086" s="176"/>
      <c r="F2086" s="176"/>
      <c r="G2086" s="169">
        <f t="shared" si="32"/>
        <v>5</v>
      </c>
    </row>
    <row r="2087" spans="1:7" x14ac:dyDescent="0.2">
      <c r="A2087" s="173" t="s">
        <v>16425</v>
      </c>
      <c r="B2087" s="174" t="s">
        <v>16426</v>
      </c>
      <c r="C2087" s="175" t="s">
        <v>12389</v>
      </c>
      <c r="D2087" s="176">
        <v>30.69</v>
      </c>
      <c r="E2087" s="176">
        <v>6.51</v>
      </c>
      <c r="F2087" s="176">
        <v>37.200000000000003</v>
      </c>
      <c r="G2087" s="169">
        <f t="shared" si="32"/>
        <v>9</v>
      </c>
    </row>
    <row r="2088" spans="1:7" ht="25.5" x14ac:dyDescent="0.2">
      <c r="A2088" s="173" t="s">
        <v>16427</v>
      </c>
      <c r="B2088" s="174" t="s">
        <v>20488</v>
      </c>
      <c r="C2088" s="175" t="s">
        <v>12389</v>
      </c>
      <c r="D2088" s="176">
        <v>46.21</v>
      </c>
      <c r="E2088" s="176">
        <v>2.17</v>
      </c>
      <c r="F2088" s="176">
        <v>48.38</v>
      </c>
      <c r="G2088" s="169">
        <f t="shared" si="32"/>
        <v>9</v>
      </c>
    </row>
    <row r="2089" spans="1:7" x14ac:dyDescent="0.2">
      <c r="A2089" s="173" t="s">
        <v>16428</v>
      </c>
      <c r="B2089" s="174" t="s">
        <v>16429</v>
      </c>
      <c r="C2089" s="175" t="s">
        <v>12389</v>
      </c>
      <c r="D2089" s="176">
        <v>21.09</v>
      </c>
      <c r="E2089" s="176">
        <v>6.51</v>
      </c>
      <c r="F2089" s="176">
        <v>27.6</v>
      </c>
      <c r="G2089" s="169">
        <f t="shared" si="32"/>
        <v>9</v>
      </c>
    </row>
    <row r="2090" spans="1:7" ht="25.5" x14ac:dyDescent="0.2">
      <c r="A2090" s="173" t="s">
        <v>16430</v>
      </c>
      <c r="B2090" s="174" t="s">
        <v>16431</v>
      </c>
      <c r="C2090" s="175" t="s">
        <v>12389</v>
      </c>
      <c r="D2090" s="176"/>
      <c r="E2090" s="176">
        <v>21.69</v>
      </c>
      <c r="F2090" s="176">
        <v>21.69</v>
      </c>
      <c r="G2090" s="169">
        <f t="shared" si="32"/>
        <v>9</v>
      </c>
    </row>
    <row r="2091" spans="1:7" ht="25.5" x14ac:dyDescent="0.2">
      <c r="A2091" s="173" t="s">
        <v>16432</v>
      </c>
      <c r="B2091" s="174" t="s">
        <v>16433</v>
      </c>
      <c r="C2091" s="175" t="s">
        <v>12441</v>
      </c>
      <c r="D2091" s="176"/>
      <c r="E2091" s="176">
        <v>30.51</v>
      </c>
      <c r="F2091" s="176">
        <v>30.51</v>
      </c>
      <c r="G2091" s="169">
        <f t="shared" si="32"/>
        <v>9</v>
      </c>
    </row>
    <row r="2092" spans="1:7" ht="25.5" x14ac:dyDescent="0.2">
      <c r="A2092" s="173" t="s">
        <v>16434</v>
      </c>
      <c r="B2092" s="174" t="s">
        <v>16435</v>
      </c>
      <c r="C2092" s="175" t="s">
        <v>12441</v>
      </c>
      <c r="D2092" s="176"/>
      <c r="E2092" s="176">
        <v>61.01</v>
      </c>
      <c r="F2092" s="176">
        <v>61.01</v>
      </c>
      <c r="G2092" s="169">
        <f t="shared" si="32"/>
        <v>9</v>
      </c>
    </row>
    <row r="2093" spans="1:7" ht="25.5" x14ac:dyDescent="0.2">
      <c r="A2093" s="173" t="s">
        <v>16436</v>
      </c>
      <c r="B2093" s="174" t="s">
        <v>16437</v>
      </c>
      <c r="C2093" s="175" t="s">
        <v>12389</v>
      </c>
      <c r="D2093" s="176">
        <v>1162.0899999999999</v>
      </c>
      <c r="E2093" s="176">
        <v>1.76</v>
      </c>
      <c r="F2093" s="176">
        <v>1163.8499999999999</v>
      </c>
      <c r="G2093" s="169">
        <f t="shared" si="32"/>
        <v>9</v>
      </c>
    </row>
    <row r="2094" spans="1:7" x14ac:dyDescent="0.2">
      <c r="A2094" s="173" t="s">
        <v>16438</v>
      </c>
      <c r="B2094" s="174" t="s">
        <v>16439</v>
      </c>
      <c r="C2094" s="175" t="s">
        <v>12389</v>
      </c>
      <c r="D2094" s="176">
        <v>119.62</v>
      </c>
      <c r="E2094" s="176">
        <v>4.41</v>
      </c>
      <c r="F2094" s="176">
        <v>124.03</v>
      </c>
      <c r="G2094" s="169">
        <f t="shared" si="32"/>
        <v>9</v>
      </c>
    </row>
    <row r="2095" spans="1:7" x14ac:dyDescent="0.2">
      <c r="A2095" s="173" t="s">
        <v>16440</v>
      </c>
      <c r="B2095" s="174" t="s">
        <v>16441</v>
      </c>
      <c r="C2095" s="175" t="s">
        <v>12441</v>
      </c>
      <c r="D2095" s="176">
        <v>531.97</v>
      </c>
      <c r="E2095" s="176">
        <v>30.51</v>
      </c>
      <c r="F2095" s="176">
        <v>562.48</v>
      </c>
      <c r="G2095" s="169">
        <f t="shared" si="32"/>
        <v>9</v>
      </c>
    </row>
    <row r="2096" spans="1:7" ht="25.5" x14ac:dyDescent="0.2">
      <c r="A2096" s="173" t="s">
        <v>16442</v>
      </c>
      <c r="B2096" s="174" t="s">
        <v>16443</v>
      </c>
      <c r="C2096" s="175" t="s">
        <v>12389</v>
      </c>
      <c r="D2096" s="176">
        <v>7823.31</v>
      </c>
      <c r="E2096" s="176">
        <v>48.8</v>
      </c>
      <c r="F2096" s="176">
        <v>7872.11</v>
      </c>
      <c r="G2096" s="169">
        <f t="shared" si="32"/>
        <v>9</v>
      </c>
    </row>
    <row r="2097" spans="1:7" ht="25.5" x14ac:dyDescent="0.2">
      <c r="A2097" s="173" t="s">
        <v>16444</v>
      </c>
      <c r="B2097" s="174" t="s">
        <v>20364</v>
      </c>
      <c r="C2097" s="175" t="s">
        <v>12389</v>
      </c>
      <c r="D2097" s="176">
        <v>17197.47</v>
      </c>
      <c r="E2097" s="176">
        <v>48.8</v>
      </c>
      <c r="F2097" s="176">
        <v>17246.27</v>
      </c>
      <c r="G2097" s="169">
        <f t="shared" si="32"/>
        <v>9</v>
      </c>
    </row>
    <row r="2098" spans="1:7" ht="25.5" x14ac:dyDescent="0.2">
      <c r="A2098" s="173" t="s">
        <v>16445</v>
      </c>
      <c r="B2098" s="174" t="s">
        <v>16446</v>
      </c>
      <c r="C2098" s="175" t="s">
        <v>12389</v>
      </c>
      <c r="D2098" s="176">
        <v>31197.87</v>
      </c>
      <c r="E2098" s="176">
        <v>48.8</v>
      </c>
      <c r="F2098" s="176">
        <v>31246.67</v>
      </c>
      <c r="G2098" s="169">
        <f t="shared" si="32"/>
        <v>9</v>
      </c>
    </row>
    <row r="2099" spans="1:7" x14ac:dyDescent="0.2">
      <c r="A2099" s="173" t="s">
        <v>16447</v>
      </c>
      <c r="B2099" s="174" t="s">
        <v>16448</v>
      </c>
      <c r="C2099" s="175" t="s">
        <v>12389</v>
      </c>
      <c r="D2099" s="176">
        <v>580.41999999999996</v>
      </c>
      <c r="E2099" s="176">
        <v>21.69</v>
      </c>
      <c r="F2099" s="176">
        <v>602.11</v>
      </c>
      <c r="G2099" s="169">
        <f t="shared" si="32"/>
        <v>9</v>
      </c>
    </row>
    <row r="2100" spans="1:7" x14ac:dyDescent="0.2">
      <c r="A2100" s="173" t="s">
        <v>16449</v>
      </c>
      <c r="B2100" s="174" t="s">
        <v>16450</v>
      </c>
      <c r="C2100" s="175"/>
      <c r="D2100" s="176"/>
      <c r="E2100" s="176"/>
      <c r="F2100" s="176"/>
      <c r="G2100" s="169">
        <f t="shared" si="32"/>
        <v>5</v>
      </c>
    </row>
    <row r="2101" spans="1:7" ht="25.5" x14ac:dyDescent="0.2">
      <c r="A2101" s="173" t="s">
        <v>16451</v>
      </c>
      <c r="B2101" s="174" t="s">
        <v>16452</v>
      </c>
      <c r="C2101" s="175" t="s">
        <v>12389</v>
      </c>
      <c r="D2101" s="176">
        <v>1015.47</v>
      </c>
      <c r="E2101" s="176">
        <v>21.69</v>
      </c>
      <c r="F2101" s="176">
        <v>1037.1600000000001</v>
      </c>
      <c r="G2101" s="169">
        <f t="shared" si="32"/>
        <v>9</v>
      </c>
    </row>
    <row r="2102" spans="1:7" x14ac:dyDescent="0.2">
      <c r="A2102" s="173" t="s">
        <v>16453</v>
      </c>
      <c r="B2102" s="174" t="s">
        <v>16454</v>
      </c>
      <c r="C2102" s="175"/>
      <c r="D2102" s="176"/>
      <c r="E2102" s="176"/>
      <c r="F2102" s="176"/>
      <c r="G2102" s="169">
        <f t="shared" si="32"/>
        <v>5</v>
      </c>
    </row>
    <row r="2103" spans="1:7" x14ac:dyDescent="0.2">
      <c r="A2103" s="173" t="s">
        <v>16455</v>
      </c>
      <c r="B2103" s="174" t="s">
        <v>20365</v>
      </c>
      <c r="C2103" s="175" t="s">
        <v>12389</v>
      </c>
      <c r="D2103" s="176">
        <v>538.85</v>
      </c>
      <c r="E2103" s="176">
        <v>65.760000000000005</v>
      </c>
      <c r="F2103" s="176">
        <v>604.61</v>
      </c>
      <c r="G2103" s="169">
        <f t="shared" si="32"/>
        <v>9</v>
      </c>
    </row>
    <row r="2104" spans="1:7" x14ac:dyDescent="0.2">
      <c r="A2104" s="173" t="s">
        <v>16456</v>
      </c>
      <c r="B2104" s="174" t="s">
        <v>16457</v>
      </c>
      <c r="C2104" s="175"/>
      <c r="D2104" s="176"/>
      <c r="E2104" s="176"/>
      <c r="F2104" s="176"/>
      <c r="G2104" s="169">
        <f t="shared" si="32"/>
        <v>5</v>
      </c>
    </row>
    <row r="2105" spans="1:7" ht="25.5" x14ac:dyDescent="0.2">
      <c r="A2105" s="173" t="s">
        <v>16458</v>
      </c>
      <c r="B2105" s="174" t="s">
        <v>20366</v>
      </c>
      <c r="C2105" s="175" t="s">
        <v>12389</v>
      </c>
      <c r="D2105" s="176">
        <v>45.69</v>
      </c>
      <c r="E2105" s="176">
        <v>24.72</v>
      </c>
      <c r="F2105" s="176">
        <v>70.41</v>
      </c>
      <c r="G2105" s="169">
        <f t="shared" si="32"/>
        <v>9</v>
      </c>
    </row>
    <row r="2106" spans="1:7" ht="25.5" x14ac:dyDescent="0.2">
      <c r="A2106" s="173" t="s">
        <v>16459</v>
      </c>
      <c r="B2106" s="174" t="s">
        <v>20367</v>
      </c>
      <c r="C2106" s="175" t="s">
        <v>12389</v>
      </c>
      <c r="D2106" s="176">
        <v>210.72</v>
      </c>
      <c r="E2106" s="176">
        <v>24.72</v>
      </c>
      <c r="F2106" s="176">
        <v>235.44</v>
      </c>
      <c r="G2106" s="169">
        <f t="shared" si="32"/>
        <v>9</v>
      </c>
    </row>
    <row r="2107" spans="1:7" ht="38.25" x14ac:dyDescent="0.2">
      <c r="A2107" s="173" t="s">
        <v>16460</v>
      </c>
      <c r="B2107" s="174" t="s">
        <v>16461</v>
      </c>
      <c r="C2107" s="175" t="s">
        <v>12389</v>
      </c>
      <c r="D2107" s="176">
        <v>664.64</v>
      </c>
      <c r="E2107" s="176">
        <v>27.42</v>
      </c>
      <c r="F2107" s="176">
        <v>692.06</v>
      </c>
      <c r="G2107" s="169">
        <f t="shared" si="32"/>
        <v>9</v>
      </c>
    </row>
    <row r="2108" spans="1:7" ht="38.25" x14ac:dyDescent="0.2">
      <c r="A2108" s="173" t="s">
        <v>16462</v>
      </c>
      <c r="B2108" s="174" t="s">
        <v>16463</v>
      </c>
      <c r="C2108" s="175" t="s">
        <v>12389</v>
      </c>
      <c r="D2108" s="176">
        <v>7734.38</v>
      </c>
      <c r="E2108" s="176">
        <v>27.42</v>
      </c>
      <c r="F2108" s="176">
        <v>7761.8</v>
      </c>
      <c r="G2108" s="169">
        <f t="shared" si="32"/>
        <v>9</v>
      </c>
    </row>
    <row r="2109" spans="1:7" ht="38.25" x14ac:dyDescent="0.2">
      <c r="A2109" s="173" t="s">
        <v>16464</v>
      </c>
      <c r="B2109" s="174" t="s">
        <v>16465</v>
      </c>
      <c r="C2109" s="175" t="s">
        <v>12389</v>
      </c>
      <c r="D2109" s="176">
        <v>2753.33</v>
      </c>
      <c r="E2109" s="176">
        <v>27.42</v>
      </c>
      <c r="F2109" s="176">
        <v>2780.75</v>
      </c>
      <c r="G2109" s="169">
        <f t="shared" si="32"/>
        <v>9</v>
      </c>
    </row>
    <row r="2110" spans="1:7" ht="38.25" x14ac:dyDescent="0.2">
      <c r="A2110" s="173" t="s">
        <v>16466</v>
      </c>
      <c r="B2110" s="174" t="s">
        <v>16467</v>
      </c>
      <c r="C2110" s="175" t="s">
        <v>12389</v>
      </c>
      <c r="D2110" s="176">
        <v>888.6</v>
      </c>
      <c r="E2110" s="176">
        <v>27.42</v>
      </c>
      <c r="F2110" s="176">
        <v>916.02</v>
      </c>
      <c r="G2110" s="169">
        <f t="shared" si="32"/>
        <v>9</v>
      </c>
    </row>
    <row r="2111" spans="1:7" x14ac:dyDescent="0.2">
      <c r="A2111" s="173" t="s">
        <v>16468</v>
      </c>
      <c r="B2111" s="174" t="s">
        <v>16469</v>
      </c>
      <c r="C2111" s="175"/>
      <c r="D2111" s="176"/>
      <c r="E2111" s="176"/>
      <c r="F2111" s="176"/>
      <c r="G2111" s="169">
        <f t="shared" si="32"/>
        <v>5</v>
      </c>
    </row>
    <row r="2112" spans="1:7" ht="25.5" x14ac:dyDescent="0.2">
      <c r="A2112" s="173" t="s">
        <v>16470</v>
      </c>
      <c r="B2112" s="174" t="s">
        <v>16471</v>
      </c>
      <c r="C2112" s="175" t="s">
        <v>12389</v>
      </c>
      <c r="D2112" s="176">
        <v>528.01</v>
      </c>
      <c r="E2112" s="176">
        <v>71.64</v>
      </c>
      <c r="F2112" s="176">
        <v>599.65</v>
      </c>
      <c r="G2112" s="169">
        <f t="shared" si="32"/>
        <v>9</v>
      </c>
    </row>
    <row r="2113" spans="1:7" ht="25.5" x14ac:dyDescent="0.2">
      <c r="A2113" s="173" t="s">
        <v>16472</v>
      </c>
      <c r="B2113" s="174" t="s">
        <v>16473</v>
      </c>
      <c r="C2113" s="175" t="s">
        <v>12389</v>
      </c>
      <c r="D2113" s="176">
        <v>436.33</v>
      </c>
      <c r="E2113" s="176">
        <v>71.64</v>
      </c>
      <c r="F2113" s="176">
        <v>507.97</v>
      </c>
      <c r="G2113" s="169">
        <f t="shared" si="32"/>
        <v>9</v>
      </c>
    </row>
    <row r="2114" spans="1:7" ht="25.5" x14ac:dyDescent="0.2">
      <c r="A2114" s="173" t="s">
        <v>16474</v>
      </c>
      <c r="B2114" s="174" t="s">
        <v>16475</v>
      </c>
      <c r="C2114" s="175" t="s">
        <v>12389</v>
      </c>
      <c r="D2114" s="176">
        <v>523.37</v>
      </c>
      <c r="E2114" s="176">
        <v>71.64</v>
      </c>
      <c r="F2114" s="176">
        <v>595.01</v>
      </c>
      <c r="G2114" s="169">
        <f t="shared" si="32"/>
        <v>9</v>
      </c>
    </row>
    <row r="2115" spans="1:7" ht="38.25" x14ac:dyDescent="0.2">
      <c r="A2115" s="173" t="s">
        <v>16476</v>
      </c>
      <c r="B2115" s="174" t="s">
        <v>16477</v>
      </c>
      <c r="C2115" s="175" t="s">
        <v>12389</v>
      </c>
      <c r="D2115" s="176">
        <v>437.93</v>
      </c>
      <c r="E2115" s="176">
        <v>71.64</v>
      </c>
      <c r="F2115" s="176">
        <v>509.57</v>
      </c>
      <c r="G2115" s="169">
        <f t="shared" si="32"/>
        <v>9</v>
      </c>
    </row>
    <row r="2116" spans="1:7" ht="38.25" x14ac:dyDescent="0.2">
      <c r="A2116" s="173" t="s">
        <v>16478</v>
      </c>
      <c r="B2116" s="174" t="s">
        <v>16479</v>
      </c>
      <c r="C2116" s="175" t="s">
        <v>12389</v>
      </c>
      <c r="D2116" s="176">
        <v>671.05</v>
      </c>
      <c r="E2116" s="176">
        <v>71.64</v>
      </c>
      <c r="F2116" s="176">
        <v>742.69</v>
      </c>
      <c r="G2116" s="169">
        <f t="shared" si="32"/>
        <v>9</v>
      </c>
    </row>
    <row r="2117" spans="1:7" ht="25.5" x14ac:dyDescent="0.2">
      <c r="A2117" s="173" t="s">
        <v>16480</v>
      </c>
      <c r="B2117" s="174" t="s">
        <v>16481</v>
      </c>
      <c r="C2117" s="175" t="s">
        <v>12690</v>
      </c>
      <c r="D2117" s="176">
        <v>43308.94</v>
      </c>
      <c r="E2117" s="176">
        <v>99.9</v>
      </c>
      <c r="F2117" s="176">
        <v>43408.84</v>
      </c>
      <c r="G2117" s="169">
        <f t="shared" si="32"/>
        <v>9</v>
      </c>
    </row>
    <row r="2118" spans="1:7" ht="25.5" x14ac:dyDescent="0.2">
      <c r="A2118" s="173" t="s">
        <v>16482</v>
      </c>
      <c r="B2118" s="174" t="s">
        <v>16483</v>
      </c>
      <c r="C2118" s="175"/>
      <c r="D2118" s="176"/>
      <c r="E2118" s="176"/>
      <c r="F2118" s="176"/>
      <c r="G2118" s="169">
        <f t="shared" si="32"/>
        <v>2</v>
      </c>
    </row>
    <row r="2119" spans="1:7" x14ac:dyDescent="0.2">
      <c r="A2119" s="173" t="s">
        <v>16484</v>
      </c>
      <c r="B2119" s="174" t="s">
        <v>16485</v>
      </c>
      <c r="C2119" s="175"/>
      <c r="D2119" s="176"/>
      <c r="E2119" s="176"/>
      <c r="F2119" s="176"/>
      <c r="G2119" s="169">
        <f t="shared" si="32"/>
        <v>5</v>
      </c>
    </row>
    <row r="2120" spans="1:7" x14ac:dyDescent="0.2">
      <c r="A2120" s="173" t="s">
        <v>16486</v>
      </c>
      <c r="B2120" s="174" t="s">
        <v>16487</v>
      </c>
      <c r="C2120" s="175" t="s">
        <v>12497</v>
      </c>
      <c r="D2120" s="176">
        <v>6.69</v>
      </c>
      <c r="E2120" s="176">
        <v>21.69</v>
      </c>
      <c r="F2120" s="176">
        <v>28.38</v>
      </c>
      <c r="G2120" s="169">
        <f t="shared" si="32"/>
        <v>9</v>
      </c>
    </row>
    <row r="2121" spans="1:7" x14ac:dyDescent="0.2">
      <c r="A2121" s="173" t="s">
        <v>16488</v>
      </c>
      <c r="B2121" s="174" t="s">
        <v>16489</v>
      </c>
      <c r="C2121" s="175" t="s">
        <v>12497</v>
      </c>
      <c r="D2121" s="176">
        <v>9.7100000000000009</v>
      </c>
      <c r="E2121" s="176">
        <v>26.02</v>
      </c>
      <c r="F2121" s="176">
        <v>35.729999999999997</v>
      </c>
      <c r="G2121" s="169">
        <f t="shared" si="32"/>
        <v>9</v>
      </c>
    </row>
    <row r="2122" spans="1:7" x14ac:dyDescent="0.2">
      <c r="A2122" s="173" t="s">
        <v>16490</v>
      </c>
      <c r="B2122" s="174" t="s">
        <v>16491</v>
      </c>
      <c r="C2122" s="175" t="s">
        <v>12497</v>
      </c>
      <c r="D2122" s="176">
        <v>14.33</v>
      </c>
      <c r="E2122" s="176">
        <v>30.36</v>
      </c>
      <c r="F2122" s="176">
        <v>44.69</v>
      </c>
      <c r="G2122" s="169">
        <f t="shared" si="32"/>
        <v>9</v>
      </c>
    </row>
    <row r="2123" spans="1:7" x14ac:dyDescent="0.2">
      <c r="A2123" s="173" t="s">
        <v>16492</v>
      </c>
      <c r="B2123" s="174" t="s">
        <v>16493</v>
      </c>
      <c r="C2123" s="175" t="s">
        <v>12497</v>
      </c>
      <c r="D2123" s="176">
        <v>13.75</v>
      </c>
      <c r="E2123" s="176">
        <v>34.69</v>
      </c>
      <c r="F2123" s="176">
        <v>48.44</v>
      </c>
      <c r="G2123" s="169">
        <f t="shared" ref="G2123:G2186" si="33">LEN(A2123)</f>
        <v>9</v>
      </c>
    </row>
    <row r="2124" spans="1:7" x14ac:dyDescent="0.2">
      <c r="A2124" s="173" t="s">
        <v>16494</v>
      </c>
      <c r="B2124" s="174" t="s">
        <v>16495</v>
      </c>
      <c r="C2124" s="175" t="s">
        <v>12497</v>
      </c>
      <c r="D2124" s="176">
        <v>18.28</v>
      </c>
      <c r="E2124" s="176">
        <v>39.04</v>
      </c>
      <c r="F2124" s="176">
        <v>57.32</v>
      </c>
      <c r="G2124" s="169">
        <f t="shared" si="33"/>
        <v>9</v>
      </c>
    </row>
    <row r="2125" spans="1:7" x14ac:dyDescent="0.2">
      <c r="A2125" s="173" t="s">
        <v>16496</v>
      </c>
      <c r="B2125" s="174" t="s">
        <v>16497</v>
      </c>
      <c r="C2125" s="175" t="s">
        <v>12497</v>
      </c>
      <c r="D2125" s="176">
        <v>30.14</v>
      </c>
      <c r="E2125" s="176">
        <v>43.37</v>
      </c>
      <c r="F2125" s="176">
        <v>73.510000000000005</v>
      </c>
      <c r="G2125" s="169">
        <f t="shared" si="33"/>
        <v>9</v>
      </c>
    </row>
    <row r="2126" spans="1:7" x14ac:dyDescent="0.2">
      <c r="A2126" s="173" t="s">
        <v>16498</v>
      </c>
      <c r="B2126" s="174" t="s">
        <v>16499</v>
      </c>
      <c r="C2126" s="175" t="s">
        <v>12497</v>
      </c>
      <c r="D2126" s="176">
        <v>42.15</v>
      </c>
      <c r="E2126" s="176">
        <v>47.7</v>
      </c>
      <c r="F2126" s="176">
        <v>89.85</v>
      </c>
      <c r="G2126" s="169">
        <f t="shared" si="33"/>
        <v>9</v>
      </c>
    </row>
    <row r="2127" spans="1:7" x14ac:dyDescent="0.2">
      <c r="A2127" s="173" t="s">
        <v>16500</v>
      </c>
      <c r="B2127" s="174" t="s">
        <v>16501</v>
      </c>
      <c r="C2127" s="175" t="s">
        <v>12497</v>
      </c>
      <c r="D2127" s="176">
        <v>61.62</v>
      </c>
      <c r="E2127" s="176">
        <v>56.38</v>
      </c>
      <c r="F2127" s="176">
        <v>118</v>
      </c>
      <c r="G2127" s="169">
        <f t="shared" si="33"/>
        <v>9</v>
      </c>
    </row>
    <row r="2128" spans="1:7" ht="25.5" x14ac:dyDescent="0.2">
      <c r="A2128" s="173" t="s">
        <v>16502</v>
      </c>
      <c r="B2128" s="174" t="s">
        <v>16503</v>
      </c>
      <c r="C2128" s="175"/>
      <c r="D2128" s="176"/>
      <c r="E2128" s="176"/>
      <c r="F2128" s="176"/>
      <c r="G2128" s="169">
        <f t="shared" si="33"/>
        <v>5</v>
      </c>
    </row>
    <row r="2129" spans="1:7" ht="25.5" x14ac:dyDescent="0.2">
      <c r="A2129" s="173" t="s">
        <v>16504</v>
      </c>
      <c r="B2129" s="174" t="s">
        <v>16505</v>
      </c>
      <c r="C2129" s="175" t="s">
        <v>12497</v>
      </c>
      <c r="D2129" s="176">
        <v>14.28</v>
      </c>
      <c r="E2129" s="176">
        <v>26.02</v>
      </c>
      <c r="F2129" s="176">
        <v>40.299999999999997</v>
      </c>
      <c r="G2129" s="169">
        <f t="shared" si="33"/>
        <v>9</v>
      </c>
    </row>
    <row r="2130" spans="1:7" x14ac:dyDescent="0.2">
      <c r="A2130" s="173" t="s">
        <v>16506</v>
      </c>
      <c r="B2130" s="174" t="s">
        <v>16507</v>
      </c>
      <c r="C2130" s="175" t="s">
        <v>12497</v>
      </c>
      <c r="D2130" s="176">
        <v>17.5</v>
      </c>
      <c r="E2130" s="176">
        <v>30.36</v>
      </c>
      <c r="F2130" s="176">
        <v>47.86</v>
      </c>
      <c r="G2130" s="169">
        <f t="shared" si="33"/>
        <v>9</v>
      </c>
    </row>
    <row r="2131" spans="1:7" ht="25.5" x14ac:dyDescent="0.2">
      <c r="A2131" s="173" t="s">
        <v>16508</v>
      </c>
      <c r="B2131" s="174" t="s">
        <v>16509</v>
      </c>
      <c r="C2131" s="175" t="s">
        <v>12497</v>
      </c>
      <c r="D2131" s="176">
        <v>36.71</v>
      </c>
      <c r="E2131" s="176">
        <v>34.69</v>
      </c>
      <c r="F2131" s="176">
        <v>71.400000000000006</v>
      </c>
      <c r="G2131" s="169">
        <f t="shared" si="33"/>
        <v>9</v>
      </c>
    </row>
    <row r="2132" spans="1:7" ht="25.5" x14ac:dyDescent="0.2">
      <c r="A2132" s="173" t="s">
        <v>16510</v>
      </c>
      <c r="B2132" s="174" t="s">
        <v>16511</v>
      </c>
      <c r="C2132" s="175" t="s">
        <v>12497</v>
      </c>
      <c r="D2132" s="176">
        <v>38.590000000000003</v>
      </c>
      <c r="E2132" s="176">
        <v>39.04</v>
      </c>
      <c r="F2132" s="176">
        <v>77.63</v>
      </c>
      <c r="G2132" s="169">
        <f t="shared" si="33"/>
        <v>9</v>
      </c>
    </row>
    <row r="2133" spans="1:7" x14ac:dyDescent="0.2">
      <c r="A2133" s="173" t="s">
        <v>16512</v>
      </c>
      <c r="B2133" s="174" t="s">
        <v>16513</v>
      </c>
      <c r="C2133" s="175" t="s">
        <v>12497</v>
      </c>
      <c r="D2133" s="176">
        <v>46.45</v>
      </c>
      <c r="E2133" s="176">
        <v>43.37</v>
      </c>
      <c r="F2133" s="176">
        <v>89.82</v>
      </c>
      <c r="G2133" s="169">
        <f t="shared" si="33"/>
        <v>9</v>
      </c>
    </row>
    <row r="2134" spans="1:7" ht="25.5" x14ac:dyDescent="0.2">
      <c r="A2134" s="173" t="s">
        <v>16514</v>
      </c>
      <c r="B2134" s="174" t="s">
        <v>16515</v>
      </c>
      <c r="C2134" s="175" t="s">
        <v>12497</v>
      </c>
      <c r="D2134" s="176">
        <v>74.94</v>
      </c>
      <c r="E2134" s="176">
        <v>52.05</v>
      </c>
      <c r="F2134" s="176">
        <v>126.99</v>
      </c>
      <c r="G2134" s="169">
        <f t="shared" si="33"/>
        <v>9</v>
      </c>
    </row>
    <row r="2135" spans="1:7" x14ac:dyDescent="0.2">
      <c r="A2135" s="173" t="s">
        <v>16516</v>
      </c>
      <c r="B2135" s="174" t="s">
        <v>16517</v>
      </c>
      <c r="C2135" s="175" t="s">
        <v>12497</v>
      </c>
      <c r="D2135" s="176">
        <v>78.349999999999994</v>
      </c>
      <c r="E2135" s="176">
        <v>65.06</v>
      </c>
      <c r="F2135" s="176">
        <v>143.41</v>
      </c>
      <c r="G2135" s="169">
        <f t="shared" si="33"/>
        <v>9</v>
      </c>
    </row>
    <row r="2136" spans="1:7" x14ac:dyDescent="0.2">
      <c r="A2136" s="173" t="s">
        <v>16518</v>
      </c>
      <c r="B2136" s="174" t="s">
        <v>16519</v>
      </c>
      <c r="C2136" s="175" t="s">
        <v>12497</v>
      </c>
      <c r="D2136" s="176">
        <v>110.52</v>
      </c>
      <c r="E2136" s="176">
        <v>78.06</v>
      </c>
      <c r="F2136" s="176">
        <v>188.58</v>
      </c>
      <c r="G2136" s="169">
        <f t="shared" si="33"/>
        <v>9</v>
      </c>
    </row>
    <row r="2137" spans="1:7" ht="25.5" x14ac:dyDescent="0.2">
      <c r="A2137" s="173" t="s">
        <v>16520</v>
      </c>
      <c r="B2137" s="174" t="s">
        <v>16521</v>
      </c>
      <c r="C2137" s="175"/>
      <c r="D2137" s="176"/>
      <c r="E2137" s="176"/>
      <c r="F2137" s="176"/>
      <c r="G2137" s="169">
        <f t="shared" si="33"/>
        <v>5</v>
      </c>
    </row>
    <row r="2138" spans="1:7" ht="25.5" x14ac:dyDescent="0.2">
      <c r="A2138" s="173" t="s">
        <v>16522</v>
      </c>
      <c r="B2138" s="174" t="s">
        <v>16523</v>
      </c>
      <c r="C2138" s="175" t="s">
        <v>12497</v>
      </c>
      <c r="D2138" s="176">
        <v>22.04</v>
      </c>
      <c r="E2138" s="176">
        <v>26.02</v>
      </c>
      <c r="F2138" s="176">
        <v>48.06</v>
      </c>
      <c r="G2138" s="169">
        <f t="shared" si="33"/>
        <v>9</v>
      </c>
    </row>
    <row r="2139" spans="1:7" ht="25.5" x14ac:dyDescent="0.2">
      <c r="A2139" s="173" t="s">
        <v>16524</v>
      </c>
      <c r="B2139" s="174" t="s">
        <v>16525</v>
      </c>
      <c r="C2139" s="175" t="s">
        <v>12497</v>
      </c>
      <c r="D2139" s="176">
        <v>28.28</v>
      </c>
      <c r="E2139" s="176">
        <v>30.36</v>
      </c>
      <c r="F2139" s="176">
        <v>58.64</v>
      </c>
      <c r="G2139" s="169">
        <f t="shared" si="33"/>
        <v>9</v>
      </c>
    </row>
    <row r="2140" spans="1:7" ht="25.5" x14ac:dyDescent="0.2">
      <c r="A2140" s="173" t="s">
        <v>16526</v>
      </c>
      <c r="B2140" s="174" t="s">
        <v>16527</v>
      </c>
      <c r="C2140" s="175" t="s">
        <v>12497</v>
      </c>
      <c r="D2140" s="176">
        <v>43.84</v>
      </c>
      <c r="E2140" s="176">
        <v>34.69</v>
      </c>
      <c r="F2140" s="176">
        <v>78.53</v>
      </c>
      <c r="G2140" s="169">
        <f t="shared" si="33"/>
        <v>9</v>
      </c>
    </row>
    <row r="2141" spans="1:7" ht="25.5" x14ac:dyDescent="0.2">
      <c r="A2141" s="173" t="s">
        <v>16528</v>
      </c>
      <c r="B2141" s="174" t="s">
        <v>16529</v>
      </c>
      <c r="C2141" s="175" t="s">
        <v>12497</v>
      </c>
      <c r="D2141" s="176">
        <v>52.48</v>
      </c>
      <c r="E2141" s="176">
        <v>39.04</v>
      </c>
      <c r="F2141" s="176">
        <v>91.52</v>
      </c>
      <c r="G2141" s="169">
        <f t="shared" si="33"/>
        <v>9</v>
      </c>
    </row>
    <row r="2142" spans="1:7" ht="25.5" x14ac:dyDescent="0.2">
      <c r="A2142" s="173" t="s">
        <v>16530</v>
      </c>
      <c r="B2142" s="174" t="s">
        <v>16531</v>
      </c>
      <c r="C2142" s="175" t="s">
        <v>12497</v>
      </c>
      <c r="D2142" s="176">
        <v>66.22</v>
      </c>
      <c r="E2142" s="176">
        <v>43.37</v>
      </c>
      <c r="F2142" s="176">
        <v>109.59</v>
      </c>
      <c r="G2142" s="169">
        <f t="shared" si="33"/>
        <v>9</v>
      </c>
    </row>
    <row r="2143" spans="1:7" ht="25.5" x14ac:dyDescent="0.2">
      <c r="A2143" s="173" t="s">
        <v>16532</v>
      </c>
      <c r="B2143" s="174" t="s">
        <v>16533</v>
      </c>
      <c r="C2143" s="175" t="s">
        <v>12497</v>
      </c>
      <c r="D2143" s="176">
        <v>92.32</v>
      </c>
      <c r="E2143" s="176">
        <v>52.05</v>
      </c>
      <c r="F2143" s="176">
        <v>144.37</v>
      </c>
      <c r="G2143" s="169">
        <f t="shared" si="33"/>
        <v>9</v>
      </c>
    </row>
    <row r="2144" spans="1:7" ht="25.5" x14ac:dyDescent="0.2">
      <c r="A2144" s="173" t="s">
        <v>16534</v>
      </c>
      <c r="B2144" s="174" t="s">
        <v>16535</v>
      </c>
      <c r="C2144" s="175" t="s">
        <v>12497</v>
      </c>
      <c r="D2144" s="176">
        <v>98</v>
      </c>
      <c r="E2144" s="176">
        <v>65.06</v>
      </c>
      <c r="F2144" s="176">
        <v>163.06</v>
      </c>
      <c r="G2144" s="169">
        <f t="shared" si="33"/>
        <v>9</v>
      </c>
    </row>
    <row r="2145" spans="1:7" ht="25.5" x14ac:dyDescent="0.2">
      <c r="A2145" s="173" t="s">
        <v>16536</v>
      </c>
      <c r="B2145" s="174" t="s">
        <v>16537</v>
      </c>
      <c r="C2145" s="175" t="s">
        <v>12497</v>
      </c>
      <c r="D2145" s="176">
        <v>128.18</v>
      </c>
      <c r="E2145" s="176">
        <v>78.06</v>
      </c>
      <c r="F2145" s="176">
        <v>206.24</v>
      </c>
      <c r="G2145" s="169">
        <f t="shared" si="33"/>
        <v>9</v>
      </c>
    </row>
    <row r="2146" spans="1:7" ht="25.5" x14ac:dyDescent="0.2">
      <c r="A2146" s="173" t="s">
        <v>16538</v>
      </c>
      <c r="B2146" s="174" t="s">
        <v>16539</v>
      </c>
      <c r="C2146" s="175"/>
      <c r="D2146" s="176"/>
      <c r="E2146" s="176"/>
      <c r="F2146" s="176"/>
      <c r="G2146" s="169">
        <f t="shared" si="33"/>
        <v>5</v>
      </c>
    </row>
    <row r="2147" spans="1:7" ht="25.5" x14ac:dyDescent="0.2">
      <c r="A2147" s="173" t="s">
        <v>16540</v>
      </c>
      <c r="B2147" s="174" t="s">
        <v>16541</v>
      </c>
      <c r="C2147" s="175" t="s">
        <v>12497</v>
      </c>
      <c r="D2147" s="176">
        <v>21.59</v>
      </c>
      <c r="E2147" s="176">
        <v>21.69</v>
      </c>
      <c r="F2147" s="176">
        <v>43.28</v>
      </c>
      <c r="G2147" s="169">
        <f t="shared" si="33"/>
        <v>9</v>
      </c>
    </row>
    <row r="2148" spans="1:7" ht="25.5" x14ac:dyDescent="0.2">
      <c r="A2148" s="173" t="s">
        <v>16542</v>
      </c>
      <c r="B2148" s="174" t="s">
        <v>16543</v>
      </c>
      <c r="C2148" s="175" t="s">
        <v>12497</v>
      </c>
      <c r="D2148" s="176">
        <v>27.68</v>
      </c>
      <c r="E2148" s="176">
        <v>26.02</v>
      </c>
      <c r="F2148" s="176">
        <v>53.7</v>
      </c>
      <c r="G2148" s="169">
        <f t="shared" si="33"/>
        <v>9</v>
      </c>
    </row>
    <row r="2149" spans="1:7" ht="25.5" x14ac:dyDescent="0.2">
      <c r="A2149" s="173" t="s">
        <v>16544</v>
      </c>
      <c r="B2149" s="174" t="s">
        <v>16545</v>
      </c>
      <c r="C2149" s="175" t="s">
        <v>12497</v>
      </c>
      <c r="D2149" s="176">
        <v>36.909999999999997</v>
      </c>
      <c r="E2149" s="176">
        <v>30.36</v>
      </c>
      <c r="F2149" s="176">
        <v>67.27</v>
      </c>
      <c r="G2149" s="169">
        <f t="shared" si="33"/>
        <v>9</v>
      </c>
    </row>
    <row r="2150" spans="1:7" ht="25.5" x14ac:dyDescent="0.2">
      <c r="A2150" s="173" t="s">
        <v>16546</v>
      </c>
      <c r="B2150" s="174" t="s">
        <v>16547</v>
      </c>
      <c r="C2150" s="175" t="s">
        <v>12497</v>
      </c>
      <c r="D2150" s="176">
        <v>48.45</v>
      </c>
      <c r="E2150" s="176">
        <v>34.69</v>
      </c>
      <c r="F2150" s="176">
        <v>83.14</v>
      </c>
      <c r="G2150" s="169">
        <f t="shared" si="33"/>
        <v>9</v>
      </c>
    </row>
    <row r="2151" spans="1:7" ht="25.5" x14ac:dyDescent="0.2">
      <c r="A2151" s="173" t="s">
        <v>16548</v>
      </c>
      <c r="B2151" s="174" t="s">
        <v>16549</v>
      </c>
      <c r="C2151" s="175" t="s">
        <v>12497</v>
      </c>
      <c r="D2151" s="176">
        <v>60.78</v>
      </c>
      <c r="E2151" s="176">
        <v>39.04</v>
      </c>
      <c r="F2151" s="176">
        <v>99.82</v>
      </c>
      <c r="G2151" s="169">
        <f t="shared" si="33"/>
        <v>9</v>
      </c>
    </row>
    <row r="2152" spans="1:7" ht="25.5" x14ac:dyDescent="0.2">
      <c r="A2152" s="173" t="s">
        <v>16550</v>
      </c>
      <c r="B2152" s="174" t="s">
        <v>16551</v>
      </c>
      <c r="C2152" s="175" t="s">
        <v>12497</v>
      </c>
      <c r="D2152" s="176">
        <v>77.13</v>
      </c>
      <c r="E2152" s="176">
        <v>43.37</v>
      </c>
      <c r="F2152" s="176">
        <v>120.5</v>
      </c>
      <c r="G2152" s="169">
        <f t="shared" si="33"/>
        <v>9</v>
      </c>
    </row>
    <row r="2153" spans="1:7" ht="25.5" x14ac:dyDescent="0.2">
      <c r="A2153" s="173" t="s">
        <v>16552</v>
      </c>
      <c r="B2153" s="174" t="s">
        <v>16553</v>
      </c>
      <c r="C2153" s="175" t="s">
        <v>12497</v>
      </c>
      <c r="D2153" s="176">
        <v>111.12</v>
      </c>
      <c r="E2153" s="176">
        <v>52.05</v>
      </c>
      <c r="F2153" s="176">
        <v>163.16999999999999</v>
      </c>
      <c r="G2153" s="169">
        <f t="shared" si="33"/>
        <v>9</v>
      </c>
    </row>
    <row r="2154" spans="1:7" ht="25.5" x14ac:dyDescent="0.2">
      <c r="A2154" s="173" t="s">
        <v>16554</v>
      </c>
      <c r="B2154" s="174" t="s">
        <v>16555</v>
      </c>
      <c r="C2154" s="175" t="s">
        <v>12497</v>
      </c>
      <c r="D2154" s="176">
        <v>135.4</v>
      </c>
      <c r="E2154" s="176">
        <v>65.06</v>
      </c>
      <c r="F2154" s="176">
        <v>200.46</v>
      </c>
      <c r="G2154" s="169">
        <f t="shared" si="33"/>
        <v>9</v>
      </c>
    </row>
    <row r="2155" spans="1:7" ht="25.5" x14ac:dyDescent="0.2">
      <c r="A2155" s="173" t="s">
        <v>16556</v>
      </c>
      <c r="B2155" s="174" t="s">
        <v>16557</v>
      </c>
      <c r="C2155" s="175" t="s">
        <v>12497</v>
      </c>
      <c r="D2155" s="176">
        <v>216</v>
      </c>
      <c r="E2155" s="176">
        <v>78.06</v>
      </c>
      <c r="F2155" s="176">
        <v>294.06</v>
      </c>
      <c r="G2155" s="169">
        <f t="shared" si="33"/>
        <v>9</v>
      </c>
    </row>
    <row r="2156" spans="1:7" x14ac:dyDescent="0.2">
      <c r="A2156" s="173" t="s">
        <v>16558</v>
      </c>
      <c r="B2156" s="174" t="s">
        <v>16559</v>
      </c>
      <c r="C2156" s="175"/>
      <c r="D2156" s="176"/>
      <c r="E2156" s="176"/>
      <c r="F2156" s="176"/>
      <c r="G2156" s="169">
        <f t="shared" si="33"/>
        <v>5</v>
      </c>
    </row>
    <row r="2157" spans="1:7" x14ac:dyDescent="0.2">
      <c r="A2157" s="173" t="s">
        <v>16560</v>
      </c>
      <c r="B2157" s="174" t="s">
        <v>16561</v>
      </c>
      <c r="C2157" s="175" t="s">
        <v>12690</v>
      </c>
      <c r="D2157" s="176">
        <v>8.5399999999999991</v>
      </c>
      <c r="E2157" s="176">
        <v>10.84</v>
      </c>
      <c r="F2157" s="176">
        <v>19.38</v>
      </c>
      <c r="G2157" s="169">
        <f t="shared" si="33"/>
        <v>9</v>
      </c>
    </row>
    <row r="2158" spans="1:7" x14ac:dyDescent="0.2">
      <c r="A2158" s="173" t="s">
        <v>16562</v>
      </c>
      <c r="B2158" s="174" t="s">
        <v>16563</v>
      </c>
      <c r="C2158" s="175" t="s">
        <v>12497</v>
      </c>
      <c r="D2158" s="176">
        <v>6.29</v>
      </c>
      <c r="E2158" s="176">
        <v>2.17</v>
      </c>
      <c r="F2158" s="176">
        <v>8.4600000000000009</v>
      </c>
      <c r="G2158" s="169">
        <f t="shared" si="33"/>
        <v>9</v>
      </c>
    </row>
    <row r="2159" spans="1:7" x14ac:dyDescent="0.2">
      <c r="A2159" s="173" t="s">
        <v>16564</v>
      </c>
      <c r="B2159" s="174" t="s">
        <v>16565</v>
      </c>
      <c r="C2159" s="175" t="s">
        <v>12389</v>
      </c>
      <c r="D2159" s="176">
        <v>0.86</v>
      </c>
      <c r="E2159" s="176">
        <v>6.51</v>
      </c>
      <c r="F2159" s="176">
        <v>7.37</v>
      </c>
      <c r="G2159" s="169">
        <f t="shared" si="33"/>
        <v>9</v>
      </c>
    </row>
    <row r="2160" spans="1:7" x14ac:dyDescent="0.2">
      <c r="A2160" s="173" t="s">
        <v>16566</v>
      </c>
      <c r="B2160" s="174" t="s">
        <v>16567</v>
      </c>
      <c r="C2160" s="175" t="s">
        <v>12389</v>
      </c>
      <c r="D2160" s="176">
        <v>2.4900000000000002</v>
      </c>
      <c r="E2160" s="176">
        <v>7.8</v>
      </c>
      <c r="F2160" s="176">
        <v>10.29</v>
      </c>
      <c r="G2160" s="169">
        <f t="shared" si="33"/>
        <v>9</v>
      </c>
    </row>
    <row r="2161" spans="1:7" x14ac:dyDescent="0.2">
      <c r="A2161" s="173" t="s">
        <v>16568</v>
      </c>
      <c r="B2161" s="174" t="s">
        <v>16569</v>
      </c>
      <c r="C2161" s="175" t="s">
        <v>12389</v>
      </c>
      <c r="D2161" s="176">
        <v>2.57</v>
      </c>
      <c r="E2161" s="176">
        <v>7.8</v>
      </c>
      <c r="F2161" s="176">
        <v>10.37</v>
      </c>
      <c r="G2161" s="169">
        <f t="shared" si="33"/>
        <v>9</v>
      </c>
    </row>
    <row r="2162" spans="1:7" x14ac:dyDescent="0.2">
      <c r="A2162" s="173" t="s">
        <v>16570</v>
      </c>
      <c r="B2162" s="174" t="s">
        <v>16571</v>
      </c>
      <c r="C2162" s="175" t="s">
        <v>12389</v>
      </c>
      <c r="D2162" s="176">
        <v>2.63</v>
      </c>
      <c r="E2162" s="176">
        <v>6.51</v>
      </c>
      <c r="F2162" s="176">
        <v>9.14</v>
      </c>
      <c r="G2162" s="169">
        <f t="shared" si="33"/>
        <v>9</v>
      </c>
    </row>
    <row r="2163" spans="1:7" x14ac:dyDescent="0.2">
      <c r="A2163" s="173" t="s">
        <v>16572</v>
      </c>
      <c r="B2163" s="174" t="s">
        <v>16573</v>
      </c>
      <c r="C2163" s="175" t="s">
        <v>12497</v>
      </c>
      <c r="D2163" s="176">
        <v>6.54</v>
      </c>
      <c r="E2163" s="176">
        <v>13.01</v>
      </c>
      <c r="F2163" s="176">
        <v>19.55</v>
      </c>
      <c r="G2163" s="169">
        <f t="shared" si="33"/>
        <v>9</v>
      </c>
    </row>
    <row r="2164" spans="1:7" x14ac:dyDescent="0.2">
      <c r="A2164" s="173" t="s">
        <v>16574</v>
      </c>
      <c r="B2164" s="174" t="s">
        <v>16575</v>
      </c>
      <c r="C2164" s="175" t="s">
        <v>12497</v>
      </c>
      <c r="D2164" s="176">
        <v>10.18</v>
      </c>
      <c r="E2164" s="176">
        <v>6.1</v>
      </c>
      <c r="F2164" s="176">
        <v>16.28</v>
      </c>
      <c r="G2164" s="169">
        <f t="shared" si="33"/>
        <v>9</v>
      </c>
    </row>
    <row r="2165" spans="1:7" x14ac:dyDescent="0.2">
      <c r="A2165" s="173" t="s">
        <v>16576</v>
      </c>
      <c r="B2165" s="174" t="s">
        <v>16577</v>
      </c>
      <c r="C2165" s="175" t="s">
        <v>12497</v>
      </c>
      <c r="D2165" s="176">
        <v>5.32</v>
      </c>
      <c r="E2165" s="176">
        <v>6.1</v>
      </c>
      <c r="F2165" s="176">
        <v>11.42</v>
      </c>
      <c r="G2165" s="169">
        <f t="shared" si="33"/>
        <v>9</v>
      </c>
    </row>
    <row r="2166" spans="1:7" x14ac:dyDescent="0.2">
      <c r="A2166" s="173" t="s">
        <v>16578</v>
      </c>
      <c r="B2166" s="174" t="s">
        <v>16579</v>
      </c>
      <c r="C2166" s="175" t="s">
        <v>12497</v>
      </c>
      <c r="D2166" s="176">
        <v>9.7799999999999994</v>
      </c>
      <c r="E2166" s="176">
        <v>6.1</v>
      </c>
      <c r="F2166" s="176">
        <v>15.88</v>
      </c>
      <c r="G2166" s="169">
        <f t="shared" si="33"/>
        <v>9</v>
      </c>
    </row>
    <row r="2167" spans="1:7" ht="25.5" x14ac:dyDescent="0.2">
      <c r="A2167" s="173" t="s">
        <v>16580</v>
      </c>
      <c r="B2167" s="174" t="s">
        <v>16581</v>
      </c>
      <c r="C2167" s="175" t="s">
        <v>12497</v>
      </c>
      <c r="D2167" s="176">
        <v>37.04</v>
      </c>
      <c r="E2167" s="176">
        <v>10.84</v>
      </c>
      <c r="F2167" s="176">
        <v>47.88</v>
      </c>
      <c r="G2167" s="169">
        <f t="shared" si="33"/>
        <v>9</v>
      </c>
    </row>
    <row r="2168" spans="1:7" ht="25.5" x14ac:dyDescent="0.2">
      <c r="A2168" s="173" t="s">
        <v>16582</v>
      </c>
      <c r="B2168" s="174" t="s">
        <v>16583</v>
      </c>
      <c r="C2168" s="175" t="s">
        <v>12497</v>
      </c>
      <c r="D2168" s="176">
        <v>67.11</v>
      </c>
      <c r="E2168" s="176">
        <v>10.84</v>
      </c>
      <c r="F2168" s="176">
        <v>77.95</v>
      </c>
      <c r="G2168" s="169">
        <f t="shared" si="33"/>
        <v>9</v>
      </c>
    </row>
    <row r="2169" spans="1:7" x14ac:dyDescent="0.2">
      <c r="A2169" s="173" t="s">
        <v>16584</v>
      </c>
      <c r="B2169" s="174" t="s">
        <v>16585</v>
      </c>
      <c r="C2169" s="175" t="s">
        <v>12497</v>
      </c>
      <c r="D2169" s="176">
        <v>38.74</v>
      </c>
      <c r="E2169" s="176">
        <v>10.84</v>
      </c>
      <c r="F2169" s="176">
        <v>49.58</v>
      </c>
      <c r="G2169" s="169">
        <f t="shared" si="33"/>
        <v>9</v>
      </c>
    </row>
    <row r="2170" spans="1:7" ht="25.5" x14ac:dyDescent="0.2">
      <c r="A2170" s="173" t="s">
        <v>16586</v>
      </c>
      <c r="B2170" s="174" t="s">
        <v>16587</v>
      </c>
      <c r="C2170" s="175" t="s">
        <v>12497</v>
      </c>
      <c r="D2170" s="176">
        <v>59.11</v>
      </c>
      <c r="E2170" s="176">
        <v>13.01</v>
      </c>
      <c r="F2170" s="176">
        <v>72.12</v>
      </c>
      <c r="G2170" s="169">
        <f t="shared" si="33"/>
        <v>9</v>
      </c>
    </row>
    <row r="2171" spans="1:7" ht="25.5" x14ac:dyDescent="0.2">
      <c r="A2171" s="173" t="s">
        <v>16588</v>
      </c>
      <c r="B2171" s="174" t="s">
        <v>16589</v>
      </c>
      <c r="C2171" s="175" t="s">
        <v>12497</v>
      </c>
      <c r="D2171" s="176">
        <v>97.62</v>
      </c>
      <c r="E2171" s="176">
        <v>15.18</v>
      </c>
      <c r="F2171" s="176">
        <v>112.8</v>
      </c>
      <c r="G2171" s="169">
        <f t="shared" si="33"/>
        <v>9</v>
      </c>
    </row>
    <row r="2172" spans="1:7" ht="25.5" x14ac:dyDescent="0.2">
      <c r="A2172" s="173" t="s">
        <v>16590</v>
      </c>
      <c r="B2172" s="174" t="s">
        <v>16591</v>
      </c>
      <c r="C2172" s="175" t="s">
        <v>12497</v>
      </c>
      <c r="D2172" s="176">
        <v>108.21</v>
      </c>
      <c r="E2172" s="176">
        <v>17.350000000000001</v>
      </c>
      <c r="F2172" s="176">
        <v>125.56</v>
      </c>
      <c r="G2172" s="169">
        <f t="shared" si="33"/>
        <v>9</v>
      </c>
    </row>
    <row r="2173" spans="1:7" ht="25.5" x14ac:dyDescent="0.2">
      <c r="A2173" s="173" t="s">
        <v>16592</v>
      </c>
      <c r="B2173" s="174" t="s">
        <v>16593</v>
      </c>
      <c r="C2173" s="175" t="s">
        <v>12389</v>
      </c>
      <c r="D2173" s="176">
        <v>9.1300000000000008</v>
      </c>
      <c r="E2173" s="176">
        <v>1.76</v>
      </c>
      <c r="F2173" s="176">
        <v>10.89</v>
      </c>
      <c r="G2173" s="169">
        <f t="shared" si="33"/>
        <v>9</v>
      </c>
    </row>
    <row r="2174" spans="1:7" ht="25.5" x14ac:dyDescent="0.2">
      <c r="A2174" s="173" t="s">
        <v>16594</v>
      </c>
      <c r="B2174" s="174" t="s">
        <v>16595</v>
      </c>
      <c r="C2174" s="175" t="s">
        <v>12389</v>
      </c>
      <c r="D2174" s="176">
        <v>10.56</v>
      </c>
      <c r="E2174" s="176">
        <v>1.76</v>
      </c>
      <c r="F2174" s="176">
        <v>12.32</v>
      </c>
      <c r="G2174" s="169">
        <f t="shared" si="33"/>
        <v>9</v>
      </c>
    </row>
    <row r="2175" spans="1:7" ht="25.5" x14ac:dyDescent="0.2">
      <c r="A2175" s="173" t="s">
        <v>16596</v>
      </c>
      <c r="B2175" s="174" t="s">
        <v>16597</v>
      </c>
      <c r="C2175" s="175" t="s">
        <v>12389</v>
      </c>
      <c r="D2175" s="176">
        <v>10.56</v>
      </c>
      <c r="E2175" s="176">
        <v>1.76</v>
      </c>
      <c r="F2175" s="176">
        <v>12.32</v>
      </c>
      <c r="G2175" s="169">
        <f t="shared" si="33"/>
        <v>9</v>
      </c>
    </row>
    <row r="2176" spans="1:7" x14ac:dyDescent="0.2">
      <c r="A2176" s="173" t="s">
        <v>20256</v>
      </c>
      <c r="B2176" s="174" t="s">
        <v>20257</v>
      </c>
      <c r="C2176" s="175" t="s">
        <v>12389</v>
      </c>
      <c r="D2176" s="176">
        <v>4.3899999999999997</v>
      </c>
      <c r="E2176" s="176">
        <v>4.33</v>
      </c>
      <c r="F2176" s="176">
        <v>8.7200000000000006</v>
      </c>
      <c r="G2176" s="169">
        <f t="shared" si="33"/>
        <v>9</v>
      </c>
    </row>
    <row r="2177" spans="1:7" x14ac:dyDescent="0.2">
      <c r="A2177" s="173" t="s">
        <v>20258</v>
      </c>
      <c r="B2177" s="174" t="s">
        <v>20259</v>
      </c>
      <c r="C2177" s="175" t="s">
        <v>12389</v>
      </c>
      <c r="D2177" s="176">
        <v>10.54</v>
      </c>
      <c r="E2177" s="176">
        <v>4.33</v>
      </c>
      <c r="F2177" s="176">
        <v>14.87</v>
      </c>
      <c r="G2177" s="169">
        <f t="shared" si="33"/>
        <v>9</v>
      </c>
    </row>
    <row r="2178" spans="1:7" x14ac:dyDescent="0.2">
      <c r="A2178" s="173" t="s">
        <v>16598</v>
      </c>
      <c r="B2178" s="174" t="s">
        <v>16599</v>
      </c>
      <c r="C2178" s="175"/>
      <c r="D2178" s="176"/>
      <c r="E2178" s="176"/>
      <c r="F2178" s="176"/>
      <c r="G2178" s="169">
        <f t="shared" si="33"/>
        <v>5</v>
      </c>
    </row>
    <row r="2179" spans="1:7" ht="25.5" x14ac:dyDescent="0.2">
      <c r="A2179" s="173" t="s">
        <v>16600</v>
      </c>
      <c r="B2179" s="174" t="s">
        <v>16601</v>
      </c>
      <c r="C2179" s="175" t="s">
        <v>12497</v>
      </c>
      <c r="D2179" s="176">
        <v>60</v>
      </c>
      <c r="E2179" s="176">
        <v>13.01</v>
      </c>
      <c r="F2179" s="176">
        <v>73.010000000000005</v>
      </c>
      <c r="G2179" s="169">
        <f t="shared" si="33"/>
        <v>9</v>
      </c>
    </row>
    <row r="2180" spans="1:7" ht="25.5" x14ac:dyDescent="0.2">
      <c r="A2180" s="173" t="s">
        <v>16602</v>
      </c>
      <c r="B2180" s="174" t="s">
        <v>16603</v>
      </c>
      <c r="C2180" s="175" t="s">
        <v>12497</v>
      </c>
      <c r="D2180" s="176">
        <v>86.04</v>
      </c>
      <c r="E2180" s="176">
        <v>13.01</v>
      </c>
      <c r="F2180" s="176">
        <v>99.05</v>
      </c>
      <c r="G2180" s="169">
        <f t="shared" si="33"/>
        <v>9</v>
      </c>
    </row>
    <row r="2181" spans="1:7" ht="25.5" x14ac:dyDescent="0.2">
      <c r="A2181" s="173" t="s">
        <v>16604</v>
      </c>
      <c r="B2181" s="174" t="s">
        <v>16605</v>
      </c>
      <c r="C2181" s="175" t="s">
        <v>12389</v>
      </c>
      <c r="D2181" s="176">
        <v>48.97</v>
      </c>
      <c r="E2181" s="176">
        <v>13.45</v>
      </c>
      <c r="F2181" s="176">
        <v>62.42</v>
      </c>
      <c r="G2181" s="169">
        <f t="shared" si="33"/>
        <v>9</v>
      </c>
    </row>
    <row r="2182" spans="1:7" ht="25.5" x14ac:dyDescent="0.2">
      <c r="A2182" s="173" t="s">
        <v>16606</v>
      </c>
      <c r="B2182" s="174" t="s">
        <v>16607</v>
      </c>
      <c r="C2182" s="175" t="s">
        <v>12389</v>
      </c>
      <c r="D2182" s="176">
        <v>140.91</v>
      </c>
      <c r="E2182" s="176">
        <v>26.02</v>
      </c>
      <c r="F2182" s="176">
        <v>166.93</v>
      </c>
      <c r="G2182" s="169">
        <f t="shared" si="33"/>
        <v>9</v>
      </c>
    </row>
    <row r="2183" spans="1:7" ht="25.5" x14ac:dyDescent="0.2">
      <c r="A2183" s="173" t="s">
        <v>16608</v>
      </c>
      <c r="B2183" s="174" t="s">
        <v>16609</v>
      </c>
      <c r="C2183" s="175" t="s">
        <v>12389</v>
      </c>
      <c r="D2183" s="176">
        <v>201.22</v>
      </c>
      <c r="E2183" s="176">
        <v>26.02</v>
      </c>
      <c r="F2183" s="176">
        <v>227.24</v>
      </c>
      <c r="G2183" s="169">
        <f t="shared" si="33"/>
        <v>9</v>
      </c>
    </row>
    <row r="2184" spans="1:7" ht="25.5" x14ac:dyDescent="0.2">
      <c r="A2184" s="173" t="s">
        <v>16610</v>
      </c>
      <c r="B2184" s="174" t="s">
        <v>16611</v>
      </c>
      <c r="C2184" s="175" t="s">
        <v>12389</v>
      </c>
      <c r="D2184" s="176">
        <v>196.44</v>
      </c>
      <c r="E2184" s="176">
        <v>8.27</v>
      </c>
      <c r="F2184" s="176">
        <v>204.71</v>
      </c>
      <c r="G2184" s="169">
        <f t="shared" si="33"/>
        <v>9</v>
      </c>
    </row>
    <row r="2185" spans="1:7" ht="25.5" x14ac:dyDescent="0.2">
      <c r="A2185" s="173" t="s">
        <v>16612</v>
      </c>
      <c r="B2185" s="174" t="s">
        <v>16613</v>
      </c>
      <c r="C2185" s="175" t="s">
        <v>12389</v>
      </c>
      <c r="D2185" s="176">
        <v>228.37</v>
      </c>
      <c r="E2185" s="176">
        <v>8.27</v>
      </c>
      <c r="F2185" s="176">
        <v>236.64</v>
      </c>
      <c r="G2185" s="169">
        <f t="shared" si="33"/>
        <v>9</v>
      </c>
    </row>
    <row r="2186" spans="1:7" ht="25.5" x14ac:dyDescent="0.2">
      <c r="A2186" s="173" t="s">
        <v>16614</v>
      </c>
      <c r="B2186" s="174" t="s">
        <v>16615</v>
      </c>
      <c r="C2186" s="175" t="s">
        <v>12389</v>
      </c>
      <c r="D2186" s="176">
        <v>404.2</v>
      </c>
      <c r="E2186" s="176">
        <v>8.27</v>
      </c>
      <c r="F2186" s="176">
        <v>412.47</v>
      </c>
      <c r="G2186" s="169">
        <f t="shared" si="33"/>
        <v>9</v>
      </c>
    </row>
    <row r="2187" spans="1:7" x14ac:dyDescent="0.2">
      <c r="A2187" s="173" t="s">
        <v>16616</v>
      </c>
      <c r="B2187" s="174" t="s">
        <v>16617</v>
      </c>
      <c r="C2187" s="175" t="s">
        <v>12389</v>
      </c>
      <c r="D2187" s="176">
        <v>8.4600000000000009</v>
      </c>
      <c r="E2187" s="176">
        <v>0.88</v>
      </c>
      <c r="F2187" s="176">
        <v>9.34</v>
      </c>
      <c r="G2187" s="169">
        <f t="shared" ref="G2187:G2250" si="34">LEN(A2187)</f>
        <v>9</v>
      </c>
    </row>
    <row r="2188" spans="1:7" x14ac:dyDescent="0.2">
      <c r="A2188" s="173" t="s">
        <v>16618</v>
      </c>
      <c r="B2188" s="174" t="s">
        <v>16619</v>
      </c>
      <c r="C2188" s="175"/>
      <c r="D2188" s="176"/>
      <c r="E2188" s="176"/>
      <c r="F2188" s="176"/>
      <c r="G2188" s="169">
        <f t="shared" si="34"/>
        <v>5</v>
      </c>
    </row>
    <row r="2189" spans="1:7" ht="25.5" x14ac:dyDescent="0.2">
      <c r="A2189" s="173" t="s">
        <v>16620</v>
      </c>
      <c r="B2189" s="174" t="s">
        <v>137</v>
      </c>
      <c r="C2189" s="175" t="s">
        <v>12497</v>
      </c>
      <c r="D2189" s="176">
        <v>283.48</v>
      </c>
      <c r="E2189" s="176">
        <v>13.01</v>
      </c>
      <c r="F2189" s="176">
        <v>296.49</v>
      </c>
      <c r="G2189" s="169">
        <f t="shared" si="34"/>
        <v>9</v>
      </c>
    </row>
    <row r="2190" spans="1:7" ht="25.5" x14ac:dyDescent="0.2">
      <c r="A2190" s="173" t="s">
        <v>16621</v>
      </c>
      <c r="B2190" s="174" t="s">
        <v>138</v>
      </c>
      <c r="C2190" s="175" t="s">
        <v>12497</v>
      </c>
      <c r="D2190" s="176">
        <v>320.3</v>
      </c>
      <c r="E2190" s="176">
        <v>13.01</v>
      </c>
      <c r="F2190" s="176">
        <v>333.31</v>
      </c>
      <c r="G2190" s="169">
        <f t="shared" si="34"/>
        <v>9</v>
      </c>
    </row>
    <row r="2191" spans="1:7" ht="25.5" x14ac:dyDescent="0.2">
      <c r="A2191" s="173" t="s">
        <v>16622</v>
      </c>
      <c r="B2191" s="174" t="s">
        <v>139</v>
      </c>
      <c r="C2191" s="175" t="s">
        <v>12497</v>
      </c>
      <c r="D2191" s="176">
        <v>379.39</v>
      </c>
      <c r="E2191" s="176">
        <v>13.01</v>
      </c>
      <c r="F2191" s="176">
        <v>392.4</v>
      </c>
      <c r="G2191" s="169">
        <f t="shared" si="34"/>
        <v>9</v>
      </c>
    </row>
    <row r="2192" spans="1:7" ht="25.5" x14ac:dyDescent="0.2">
      <c r="A2192" s="173" t="s">
        <v>16623</v>
      </c>
      <c r="B2192" s="174" t="s">
        <v>140</v>
      </c>
      <c r="C2192" s="175" t="s">
        <v>12497</v>
      </c>
      <c r="D2192" s="176">
        <v>346.86</v>
      </c>
      <c r="E2192" s="176">
        <v>13.01</v>
      </c>
      <c r="F2192" s="176">
        <v>359.87</v>
      </c>
      <c r="G2192" s="169">
        <f t="shared" si="34"/>
        <v>9</v>
      </c>
    </row>
    <row r="2193" spans="1:7" ht="25.5" x14ac:dyDescent="0.2">
      <c r="A2193" s="173" t="s">
        <v>16624</v>
      </c>
      <c r="B2193" s="174" t="s">
        <v>141</v>
      </c>
      <c r="C2193" s="175" t="s">
        <v>12497</v>
      </c>
      <c r="D2193" s="176">
        <v>438.45</v>
      </c>
      <c r="E2193" s="176">
        <v>13.01</v>
      </c>
      <c r="F2193" s="176">
        <v>451.46</v>
      </c>
      <c r="G2193" s="169">
        <f t="shared" si="34"/>
        <v>9</v>
      </c>
    </row>
    <row r="2194" spans="1:7" x14ac:dyDescent="0.2">
      <c r="A2194" s="173" t="s">
        <v>16625</v>
      </c>
      <c r="B2194" s="174" t="s">
        <v>16626</v>
      </c>
      <c r="C2194" s="175"/>
      <c r="D2194" s="176"/>
      <c r="E2194" s="176"/>
      <c r="F2194" s="176"/>
      <c r="G2194" s="169">
        <f t="shared" si="34"/>
        <v>5</v>
      </c>
    </row>
    <row r="2195" spans="1:7" ht="25.5" x14ac:dyDescent="0.2">
      <c r="A2195" s="173" t="s">
        <v>16627</v>
      </c>
      <c r="B2195" s="174" t="s">
        <v>142</v>
      </c>
      <c r="C2195" s="175" t="s">
        <v>12497</v>
      </c>
      <c r="D2195" s="176">
        <v>6.87</v>
      </c>
      <c r="E2195" s="176">
        <v>1.74</v>
      </c>
      <c r="F2195" s="176">
        <v>8.61</v>
      </c>
      <c r="G2195" s="169">
        <f t="shared" si="34"/>
        <v>9</v>
      </c>
    </row>
    <row r="2196" spans="1:7" ht="25.5" x14ac:dyDescent="0.2">
      <c r="A2196" s="173" t="s">
        <v>16628</v>
      </c>
      <c r="B2196" s="174" t="s">
        <v>143</v>
      </c>
      <c r="C2196" s="175" t="s">
        <v>12497</v>
      </c>
      <c r="D2196" s="176">
        <v>7.03</v>
      </c>
      <c r="E2196" s="176">
        <v>1.74</v>
      </c>
      <c r="F2196" s="176">
        <v>8.77</v>
      </c>
      <c r="G2196" s="169">
        <f t="shared" si="34"/>
        <v>9</v>
      </c>
    </row>
    <row r="2197" spans="1:7" ht="25.5" x14ac:dyDescent="0.2">
      <c r="A2197" s="173" t="s">
        <v>16629</v>
      </c>
      <c r="B2197" s="174" t="s">
        <v>144</v>
      </c>
      <c r="C2197" s="175" t="s">
        <v>12497</v>
      </c>
      <c r="D2197" s="176">
        <v>8.44</v>
      </c>
      <c r="E2197" s="176">
        <v>1.74</v>
      </c>
      <c r="F2197" s="176">
        <v>10.18</v>
      </c>
      <c r="G2197" s="169">
        <f t="shared" si="34"/>
        <v>9</v>
      </c>
    </row>
    <row r="2198" spans="1:7" ht="25.5" x14ac:dyDescent="0.2">
      <c r="A2198" s="173" t="s">
        <v>16630</v>
      </c>
      <c r="B2198" s="174" t="s">
        <v>145</v>
      </c>
      <c r="C2198" s="175" t="s">
        <v>12497</v>
      </c>
      <c r="D2198" s="176">
        <v>15.14</v>
      </c>
      <c r="E2198" s="176">
        <v>1.74</v>
      </c>
      <c r="F2198" s="176">
        <v>16.88</v>
      </c>
      <c r="G2198" s="169">
        <f t="shared" si="34"/>
        <v>9</v>
      </c>
    </row>
    <row r="2199" spans="1:7" ht="25.5" x14ac:dyDescent="0.2">
      <c r="A2199" s="173" t="s">
        <v>16631</v>
      </c>
      <c r="B2199" s="174" t="s">
        <v>146</v>
      </c>
      <c r="C2199" s="175" t="s">
        <v>12497</v>
      </c>
      <c r="D2199" s="176">
        <v>18.86</v>
      </c>
      <c r="E2199" s="176">
        <v>1.74</v>
      </c>
      <c r="F2199" s="176">
        <v>20.6</v>
      </c>
      <c r="G2199" s="169">
        <f t="shared" si="34"/>
        <v>9</v>
      </c>
    </row>
    <row r="2200" spans="1:7" ht="25.5" x14ac:dyDescent="0.2">
      <c r="A2200" s="173" t="s">
        <v>16632</v>
      </c>
      <c r="B2200" s="174" t="s">
        <v>147</v>
      </c>
      <c r="C2200" s="175" t="s">
        <v>12497</v>
      </c>
      <c r="D2200" s="176">
        <v>21.88</v>
      </c>
      <c r="E2200" s="176">
        <v>1.74</v>
      </c>
      <c r="F2200" s="176">
        <v>23.62</v>
      </c>
      <c r="G2200" s="169">
        <f t="shared" si="34"/>
        <v>9</v>
      </c>
    </row>
    <row r="2201" spans="1:7" ht="25.5" x14ac:dyDescent="0.2">
      <c r="A2201" s="173" t="s">
        <v>16633</v>
      </c>
      <c r="B2201" s="174" t="s">
        <v>148</v>
      </c>
      <c r="C2201" s="175" t="s">
        <v>12497</v>
      </c>
      <c r="D2201" s="176">
        <v>41.14</v>
      </c>
      <c r="E2201" s="176">
        <v>1.74</v>
      </c>
      <c r="F2201" s="176">
        <v>42.88</v>
      </c>
      <c r="G2201" s="169">
        <f t="shared" si="34"/>
        <v>9</v>
      </c>
    </row>
    <row r="2202" spans="1:7" x14ac:dyDescent="0.2">
      <c r="A2202" s="173" t="s">
        <v>16634</v>
      </c>
      <c r="B2202" s="174" t="s">
        <v>16635</v>
      </c>
      <c r="C2202" s="175"/>
      <c r="D2202" s="176"/>
      <c r="E2202" s="176"/>
      <c r="F2202" s="176"/>
      <c r="G2202" s="169">
        <f t="shared" si="34"/>
        <v>5</v>
      </c>
    </row>
    <row r="2203" spans="1:7" x14ac:dyDescent="0.2">
      <c r="A2203" s="173" t="s">
        <v>16636</v>
      </c>
      <c r="B2203" s="174" t="s">
        <v>16637</v>
      </c>
      <c r="C2203" s="175" t="s">
        <v>12497</v>
      </c>
      <c r="D2203" s="176">
        <v>10.199999999999999</v>
      </c>
      <c r="E2203" s="176">
        <v>15.25</v>
      </c>
      <c r="F2203" s="176">
        <v>25.45</v>
      </c>
      <c r="G2203" s="169">
        <f t="shared" si="34"/>
        <v>9</v>
      </c>
    </row>
    <row r="2204" spans="1:7" x14ac:dyDescent="0.2">
      <c r="A2204" s="173" t="s">
        <v>16638</v>
      </c>
      <c r="B2204" s="174" t="s">
        <v>16639</v>
      </c>
      <c r="C2204" s="175" t="s">
        <v>12497</v>
      </c>
      <c r="D2204" s="176">
        <v>11.96</v>
      </c>
      <c r="E2204" s="176">
        <v>15.25</v>
      </c>
      <c r="F2204" s="176">
        <v>27.21</v>
      </c>
      <c r="G2204" s="169">
        <f t="shared" si="34"/>
        <v>9</v>
      </c>
    </row>
    <row r="2205" spans="1:7" x14ac:dyDescent="0.2">
      <c r="A2205" s="173" t="s">
        <v>16640</v>
      </c>
      <c r="B2205" s="174" t="s">
        <v>16641</v>
      </c>
      <c r="C2205" s="175" t="s">
        <v>12497</v>
      </c>
      <c r="D2205" s="176">
        <v>29.57</v>
      </c>
      <c r="E2205" s="176">
        <v>15.25</v>
      </c>
      <c r="F2205" s="176">
        <v>44.82</v>
      </c>
      <c r="G2205" s="169">
        <f t="shared" si="34"/>
        <v>9</v>
      </c>
    </row>
    <row r="2206" spans="1:7" x14ac:dyDescent="0.2">
      <c r="A2206" s="173" t="s">
        <v>16642</v>
      </c>
      <c r="B2206" s="174" t="s">
        <v>16643</v>
      </c>
      <c r="C2206" s="175" t="s">
        <v>12389</v>
      </c>
      <c r="D2206" s="176">
        <v>13.81</v>
      </c>
      <c r="E2206" s="176">
        <v>2.94</v>
      </c>
      <c r="F2206" s="176">
        <v>16.75</v>
      </c>
      <c r="G2206" s="169">
        <f t="shared" si="34"/>
        <v>9</v>
      </c>
    </row>
    <row r="2207" spans="1:7" x14ac:dyDescent="0.2">
      <c r="A2207" s="173" t="s">
        <v>16644</v>
      </c>
      <c r="B2207" s="174" t="s">
        <v>16645</v>
      </c>
      <c r="C2207" s="175" t="s">
        <v>12389</v>
      </c>
      <c r="D2207" s="176">
        <v>18.36</v>
      </c>
      <c r="E2207" s="176">
        <v>2.94</v>
      </c>
      <c r="F2207" s="176">
        <v>21.3</v>
      </c>
      <c r="G2207" s="169">
        <f t="shared" si="34"/>
        <v>9</v>
      </c>
    </row>
    <row r="2208" spans="1:7" x14ac:dyDescent="0.2">
      <c r="A2208" s="173" t="s">
        <v>16646</v>
      </c>
      <c r="B2208" s="174" t="s">
        <v>16647</v>
      </c>
      <c r="C2208" s="175" t="s">
        <v>12389</v>
      </c>
      <c r="D2208" s="176">
        <v>59.87</v>
      </c>
      <c r="E2208" s="176">
        <v>2.94</v>
      </c>
      <c r="F2208" s="176">
        <v>62.81</v>
      </c>
      <c r="G2208" s="169">
        <f t="shared" si="34"/>
        <v>9</v>
      </c>
    </row>
    <row r="2209" spans="1:7" x14ac:dyDescent="0.2">
      <c r="A2209" s="173" t="s">
        <v>16648</v>
      </c>
      <c r="B2209" s="174" t="s">
        <v>16649</v>
      </c>
      <c r="C2209" s="175" t="s">
        <v>12389</v>
      </c>
      <c r="D2209" s="176">
        <v>19.45</v>
      </c>
      <c r="E2209" s="176">
        <v>2.94</v>
      </c>
      <c r="F2209" s="176">
        <v>22.39</v>
      </c>
      <c r="G2209" s="169">
        <f t="shared" si="34"/>
        <v>9</v>
      </c>
    </row>
    <row r="2210" spans="1:7" x14ac:dyDescent="0.2">
      <c r="A2210" s="173" t="s">
        <v>16650</v>
      </c>
      <c r="B2210" s="174" t="s">
        <v>16651</v>
      </c>
      <c r="C2210" s="175" t="s">
        <v>12389</v>
      </c>
      <c r="D2210" s="176">
        <v>39.5</v>
      </c>
      <c r="E2210" s="176">
        <v>2.94</v>
      </c>
      <c r="F2210" s="176">
        <v>42.44</v>
      </c>
      <c r="G2210" s="169">
        <f t="shared" si="34"/>
        <v>9</v>
      </c>
    </row>
    <row r="2211" spans="1:7" x14ac:dyDescent="0.2">
      <c r="A2211" s="173" t="s">
        <v>16652</v>
      </c>
      <c r="B2211" s="174" t="s">
        <v>16653</v>
      </c>
      <c r="C2211" s="175" t="s">
        <v>12389</v>
      </c>
      <c r="D2211" s="176">
        <v>87.04</v>
      </c>
      <c r="E2211" s="176">
        <v>2.94</v>
      </c>
      <c r="F2211" s="176">
        <v>89.98</v>
      </c>
      <c r="G2211" s="169">
        <f t="shared" si="34"/>
        <v>9</v>
      </c>
    </row>
    <row r="2212" spans="1:7" x14ac:dyDescent="0.2">
      <c r="A2212" s="173" t="s">
        <v>16654</v>
      </c>
      <c r="B2212" s="174" t="s">
        <v>16655</v>
      </c>
      <c r="C2212" s="175"/>
      <c r="D2212" s="176"/>
      <c r="E2212" s="176"/>
      <c r="F2212" s="176"/>
      <c r="G2212" s="169">
        <f t="shared" si="34"/>
        <v>5</v>
      </c>
    </row>
    <row r="2213" spans="1:7" x14ac:dyDescent="0.2">
      <c r="A2213" s="173" t="s">
        <v>16656</v>
      </c>
      <c r="B2213" s="174" t="s">
        <v>16657</v>
      </c>
      <c r="C2213" s="175" t="s">
        <v>12497</v>
      </c>
      <c r="D2213" s="176">
        <v>96.83</v>
      </c>
      <c r="E2213" s="176">
        <v>13.01</v>
      </c>
      <c r="F2213" s="176">
        <v>109.84</v>
      </c>
      <c r="G2213" s="169">
        <f t="shared" si="34"/>
        <v>9</v>
      </c>
    </row>
    <row r="2214" spans="1:7" ht="25.5" x14ac:dyDescent="0.2">
      <c r="A2214" s="173" t="s">
        <v>16658</v>
      </c>
      <c r="B2214" s="174" t="s">
        <v>16659</v>
      </c>
      <c r="C2214" s="175" t="s">
        <v>12389</v>
      </c>
      <c r="D2214" s="176">
        <v>113.21</v>
      </c>
      <c r="E2214" s="176">
        <v>21.69</v>
      </c>
      <c r="F2214" s="176">
        <v>134.9</v>
      </c>
      <c r="G2214" s="169">
        <f t="shared" si="34"/>
        <v>9</v>
      </c>
    </row>
    <row r="2215" spans="1:7" ht="25.5" x14ac:dyDescent="0.2">
      <c r="A2215" s="173" t="s">
        <v>16660</v>
      </c>
      <c r="B2215" s="174" t="s">
        <v>16661</v>
      </c>
      <c r="C2215" s="175" t="s">
        <v>12389</v>
      </c>
      <c r="D2215" s="176">
        <v>147.13999999999999</v>
      </c>
      <c r="E2215" s="176">
        <v>21.69</v>
      </c>
      <c r="F2215" s="176">
        <v>168.83</v>
      </c>
      <c r="G2215" s="169">
        <f t="shared" si="34"/>
        <v>9</v>
      </c>
    </row>
    <row r="2216" spans="1:7" ht="25.5" x14ac:dyDescent="0.2">
      <c r="A2216" s="173" t="s">
        <v>16662</v>
      </c>
      <c r="B2216" s="174" t="s">
        <v>16663</v>
      </c>
      <c r="C2216" s="175" t="s">
        <v>12389</v>
      </c>
      <c r="D2216" s="176">
        <v>31.29</v>
      </c>
      <c r="E2216" s="176">
        <v>8.27</v>
      </c>
      <c r="F2216" s="176">
        <v>39.56</v>
      </c>
      <c r="G2216" s="169">
        <f t="shared" si="34"/>
        <v>9</v>
      </c>
    </row>
    <row r="2217" spans="1:7" ht="25.5" x14ac:dyDescent="0.2">
      <c r="A2217" s="173" t="s">
        <v>16664</v>
      </c>
      <c r="B2217" s="174" t="s">
        <v>16665</v>
      </c>
      <c r="C2217" s="175" t="s">
        <v>12389</v>
      </c>
      <c r="D2217" s="176">
        <v>26.16</v>
      </c>
      <c r="E2217" s="176">
        <v>8.27</v>
      </c>
      <c r="F2217" s="176">
        <v>34.43</v>
      </c>
      <c r="G2217" s="169">
        <f t="shared" si="34"/>
        <v>9</v>
      </c>
    </row>
    <row r="2218" spans="1:7" ht="25.5" x14ac:dyDescent="0.2">
      <c r="A2218" s="173" t="s">
        <v>16666</v>
      </c>
      <c r="B2218" s="174" t="s">
        <v>16667</v>
      </c>
      <c r="C2218" s="175" t="s">
        <v>12389</v>
      </c>
      <c r="D2218" s="176">
        <v>16.55</v>
      </c>
      <c r="E2218" s="176">
        <v>6.51</v>
      </c>
      <c r="F2218" s="176">
        <v>23.06</v>
      </c>
      <c r="G2218" s="169">
        <f t="shared" si="34"/>
        <v>9</v>
      </c>
    </row>
    <row r="2219" spans="1:7" x14ac:dyDescent="0.2">
      <c r="A2219" s="173" t="s">
        <v>16668</v>
      </c>
      <c r="B2219" s="174" t="s">
        <v>16669</v>
      </c>
      <c r="C2219" s="175" t="s">
        <v>12497</v>
      </c>
      <c r="D2219" s="176">
        <v>78.97</v>
      </c>
      <c r="E2219" s="176">
        <v>13.01</v>
      </c>
      <c r="F2219" s="176">
        <v>91.98</v>
      </c>
      <c r="G2219" s="169">
        <f t="shared" si="34"/>
        <v>9</v>
      </c>
    </row>
    <row r="2220" spans="1:7" ht="25.5" x14ac:dyDescent="0.2">
      <c r="A2220" s="173" t="s">
        <v>16670</v>
      </c>
      <c r="B2220" s="174" t="s">
        <v>16671</v>
      </c>
      <c r="C2220" s="175" t="s">
        <v>12389</v>
      </c>
      <c r="D2220" s="176">
        <v>93.63</v>
      </c>
      <c r="E2220" s="176">
        <v>21.69</v>
      </c>
      <c r="F2220" s="176">
        <v>115.32</v>
      </c>
      <c r="G2220" s="169">
        <f t="shared" si="34"/>
        <v>9</v>
      </c>
    </row>
    <row r="2221" spans="1:7" ht="25.5" x14ac:dyDescent="0.2">
      <c r="A2221" s="173" t="s">
        <v>16672</v>
      </c>
      <c r="B2221" s="174" t="s">
        <v>16673</v>
      </c>
      <c r="C2221" s="175" t="s">
        <v>12389</v>
      </c>
      <c r="D2221" s="176">
        <v>14.88</v>
      </c>
      <c r="E2221" s="176">
        <v>6.51</v>
      </c>
      <c r="F2221" s="176">
        <v>21.39</v>
      </c>
      <c r="G2221" s="169">
        <f t="shared" si="34"/>
        <v>9</v>
      </c>
    </row>
    <row r="2222" spans="1:7" ht="25.5" x14ac:dyDescent="0.2">
      <c r="A2222" s="173" t="s">
        <v>16674</v>
      </c>
      <c r="B2222" s="174" t="s">
        <v>16675</v>
      </c>
      <c r="C2222" s="175" t="s">
        <v>12389</v>
      </c>
      <c r="D2222" s="176">
        <v>84.59</v>
      </c>
      <c r="E2222" s="176">
        <v>21.69</v>
      </c>
      <c r="F2222" s="176">
        <v>106.28</v>
      </c>
      <c r="G2222" s="169">
        <f t="shared" si="34"/>
        <v>9</v>
      </c>
    </row>
    <row r="2223" spans="1:7" ht="25.5" x14ac:dyDescent="0.2">
      <c r="A2223" s="173" t="s">
        <v>16676</v>
      </c>
      <c r="B2223" s="174" t="s">
        <v>16677</v>
      </c>
      <c r="C2223" s="175" t="s">
        <v>12389</v>
      </c>
      <c r="D2223" s="176">
        <v>108.83</v>
      </c>
      <c r="E2223" s="176">
        <v>21.69</v>
      </c>
      <c r="F2223" s="176">
        <v>130.52000000000001</v>
      </c>
      <c r="G2223" s="169">
        <f t="shared" si="34"/>
        <v>9</v>
      </c>
    </row>
    <row r="2224" spans="1:7" ht="25.5" x14ac:dyDescent="0.2">
      <c r="A2224" s="173" t="s">
        <v>16678</v>
      </c>
      <c r="B2224" s="174" t="s">
        <v>16679</v>
      </c>
      <c r="C2224" s="175" t="s">
        <v>12389</v>
      </c>
      <c r="D2224" s="176">
        <v>532.52</v>
      </c>
      <c r="E2224" s="176">
        <v>29.22</v>
      </c>
      <c r="F2224" s="176">
        <v>561.74</v>
      </c>
      <c r="G2224" s="169">
        <f t="shared" si="34"/>
        <v>9</v>
      </c>
    </row>
    <row r="2225" spans="1:7" x14ac:dyDescent="0.2">
      <c r="A2225" s="173" t="s">
        <v>16680</v>
      </c>
      <c r="B2225" s="174" t="s">
        <v>16681</v>
      </c>
      <c r="C2225" s="175" t="s">
        <v>12389</v>
      </c>
      <c r="D2225" s="176">
        <v>43.32</v>
      </c>
      <c r="E2225" s="176">
        <v>21.69</v>
      </c>
      <c r="F2225" s="176">
        <v>65.010000000000005</v>
      </c>
      <c r="G2225" s="169">
        <f t="shared" si="34"/>
        <v>9</v>
      </c>
    </row>
    <row r="2226" spans="1:7" x14ac:dyDescent="0.2">
      <c r="A2226" s="173" t="s">
        <v>16682</v>
      </c>
      <c r="B2226" s="174" t="s">
        <v>16683</v>
      </c>
      <c r="C2226" s="175"/>
      <c r="D2226" s="176"/>
      <c r="E2226" s="176"/>
      <c r="F2226" s="176"/>
      <c r="G2226" s="169">
        <f t="shared" si="34"/>
        <v>5</v>
      </c>
    </row>
    <row r="2227" spans="1:7" ht="25.5" x14ac:dyDescent="0.2">
      <c r="A2227" s="173" t="s">
        <v>16684</v>
      </c>
      <c r="B2227" s="174" t="s">
        <v>16685</v>
      </c>
      <c r="C2227" s="175" t="s">
        <v>12497</v>
      </c>
      <c r="D2227" s="176">
        <v>2.78</v>
      </c>
      <c r="E2227" s="176">
        <v>13.01</v>
      </c>
      <c r="F2227" s="176">
        <v>15.79</v>
      </c>
      <c r="G2227" s="169">
        <f t="shared" si="34"/>
        <v>9</v>
      </c>
    </row>
    <row r="2228" spans="1:7" ht="25.5" x14ac:dyDescent="0.2">
      <c r="A2228" s="173" t="s">
        <v>16686</v>
      </c>
      <c r="B2228" s="174" t="s">
        <v>16687</v>
      </c>
      <c r="C2228" s="175" t="s">
        <v>12497</v>
      </c>
      <c r="D2228" s="176">
        <v>2.58</v>
      </c>
      <c r="E2228" s="176">
        <v>13.01</v>
      </c>
      <c r="F2228" s="176">
        <v>15.59</v>
      </c>
      <c r="G2228" s="169">
        <f t="shared" si="34"/>
        <v>9</v>
      </c>
    </row>
    <row r="2229" spans="1:7" ht="25.5" x14ac:dyDescent="0.2">
      <c r="A2229" s="173" t="s">
        <v>16688</v>
      </c>
      <c r="B2229" s="174" t="s">
        <v>16689</v>
      </c>
      <c r="C2229" s="175" t="s">
        <v>12497</v>
      </c>
      <c r="D2229" s="176">
        <v>4.38</v>
      </c>
      <c r="E2229" s="176">
        <v>13.01</v>
      </c>
      <c r="F2229" s="176">
        <v>17.39</v>
      </c>
      <c r="G2229" s="169">
        <f t="shared" si="34"/>
        <v>9</v>
      </c>
    </row>
    <row r="2230" spans="1:7" ht="25.5" x14ac:dyDescent="0.2">
      <c r="A2230" s="173" t="s">
        <v>16690</v>
      </c>
      <c r="B2230" s="174" t="s">
        <v>16691</v>
      </c>
      <c r="C2230" s="175" t="s">
        <v>12497</v>
      </c>
      <c r="D2230" s="176">
        <v>3.01</v>
      </c>
      <c r="E2230" s="176">
        <v>13.01</v>
      </c>
      <c r="F2230" s="176">
        <v>16.02</v>
      </c>
      <c r="G2230" s="169">
        <f t="shared" si="34"/>
        <v>9</v>
      </c>
    </row>
    <row r="2231" spans="1:7" ht="25.5" x14ac:dyDescent="0.2">
      <c r="A2231" s="173" t="s">
        <v>16692</v>
      </c>
      <c r="B2231" s="174" t="s">
        <v>16693</v>
      </c>
      <c r="C2231" s="175" t="s">
        <v>12497</v>
      </c>
      <c r="D2231" s="176">
        <v>4.16</v>
      </c>
      <c r="E2231" s="176">
        <v>13.01</v>
      </c>
      <c r="F2231" s="176">
        <v>17.170000000000002</v>
      </c>
      <c r="G2231" s="169">
        <f t="shared" si="34"/>
        <v>9</v>
      </c>
    </row>
    <row r="2232" spans="1:7" x14ac:dyDescent="0.2">
      <c r="A2232" s="173" t="s">
        <v>16694</v>
      </c>
      <c r="B2232" s="174" t="s">
        <v>16695</v>
      </c>
      <c r="C2232" s="175"/>
      <c r="D2232" s="176"/>
      <c r="E2232" s="176"/>
      <c r="F2232" s="176"/>
      <c r="G2232" s="169">
        <f t="shared" si="34"/>
        <v>5</v>
      </c>
    </row>
    <row r="2233" spans="1:7" x14ac:dyDescent="0.2">
      <c r="A2233" s="173" t="s">
        <v>16696</v>
      </c>
      <c r="B2233" s="174" t="s">
        <v>16697</v>
      </c>
      <c r="C2233" s="175" t="s">
        <v>12497</v>
      </c>
      <c r="D2233" s="176"/>
      <c r="E2233" s="176">
        <v>10.84</v>
      </c>
      <c r="F2233" s="176">
        <v>10.84</v>
      </c>
      <c r="G2233" s="169">
        <f t="shared" si="34"/>
        <v>9</v>
      </c>
    </row>
    <row r="2234" spans="1:7" x14ac:dyDescent="0.2">
      <c r="A2234" s="173" t="s">
        <v>16698</v>
      </c>
      <c r="B2234" s="174" t="s">
        <v>16699</v>
      </c>
      <c r="C2234" s="175" t="s">
        <v>12497</v>
      </c>
      <c r="D2234" s="176"/>
      <c r="E2234" s="176">
        <v>17.350000000000001</v>
      </c>
      <c r="F2234" s="176">
        <v>17.350000000000001</v>
      </c>
      <c r="G2234" s="169">
        <f t="shared" si="34"/>
        <v>9</v>
      </c>
    </row>
    <row r="2235" spans="1:7" x14ac:dyDescent="0.2">
      <c r="A2235" s="173" t="s">
        <v>16700</v>
      </c>
      <c r="B2235" s="174" t="s">
        <v>16701</v>
      </c>
      <c r="C2235" s="175" t="s">
        <v>12389</v>
      </c>
      <c r="D2235" s="176"/>
      <c r="E2235" s="176">
        <v>13.01</v>
      </c>
      <c r="F2235" s="176">
        <v>13.01</v>
      </c>
      <c r="G2235" s="169">
        <f t="shared" si="34"/>
        <v>9</v>
      </c>
    </row>
    <row r="2236" spans="1:7" x14ac:dyDescent="0.2">
      <c r="A2236" s="173" t="s">
        <v>16702</v>
      </c>
      <c r="B2236" s="174" t="s">
        <v>16703</v>
      </c>
      <c r="C2236" s="175" t="s">
        <v>12497</v>
      </c>
      <c r="D2236" s="176"/>
      <c r="E2236" s="176">
        <v>43.37</v>
      </c>
      <c r="F2236" s="176">
        <v>43.37</v>
      </c>
      <c r="G2236" s="169">
        <f t="shared" si="34"/>
        <v>9</v>
      </c>
    </row>
    <row r="2237" spans="1:7" x14ac:dyDescent="0.2">
      <c r="A2237" s="173" t="s">
        <v>16704</v>
      </c>
      <c r="B2237" s="174" t="s">
        <v>16705</v>
      </c>
      <c r="C2237" s="175"/>
      <c r="D2237" s="176"/>
      <c r="E2237" s="176"/>
      <c r="F2237" s="176"/>
      <c r="G2237" s="169">
        <f t="shared" si="34"/>
        <v>5</v>
      </c>
    </row>
    <row r="2238" spans="1:7" x14ac:dyDescent="0.2">
      <c r="A2238" s="173" t="s">
        <v>16706</v>
      </c>
      <c r="B2238" s="174" t="s">
        <v>16707</v>
      </c>
      <c r="C2238" s="175" t="s">
        <v>12497</v>
      </c>
      <c r="D2238" s="176">
        <v>51.35</v>
      </c>
      <c r="E2238" s="176">
        <v>21.69</v>
      </c>
      <c r="F2238" s="176">
        <v>73.040000000000006</v>
      </c>
      <c r="G2238" s="169">
        <f t="shared" si="34"/>
        <v>9</v>
      </c>
    </row>
    <row r="2239" spans="1:7" x14ac:dyDescent="0.2">
      <c r="A2239" s="173" t="s">
        <v>16708</v>
      </c>
      <c r="B2239" s="174" t="s">
        <v>16709</v>
      </c>
      <c r="C2239" s="175" t="s">
        <v>12497</v>
      </c>
      <c r="D2239" s="176">
        <v>68.459999999999994</v>
      </c>
      <c r="E2239" s="176">
        <v>21.69</v>
      </c>
      <c r="F2239" s="176">
        <v>90.15</v>
      </c>
      <c r="G2239" s="169">
        <f t="shared" si="34"/>
        <v>9</v>
      </c>
    </row>
    <row r="2240" spans="1:7" x14ac:dyDescent="0.2">
      <c r="A2240" s="173" t="s">
        <v>16710</v>
      </c>
      <c r="B2240" s="174" t="s">
        <v>16711</v>
      </c>
      <c r="C2240" s="175" t="s">
        <v>12497</v>
      </c>
      <c r="D2240" s="176">
        <v>85.55</v>
      </c>
      <c r="E2240" s="176">
        <v>21.69</v>
      </c>
      <c r="F2240" s="176">
        <v>107.24</v>
      </c>
      <c r="G2240" s="169">
        <f t="shared" si="34"/>
        <v>9</v>
      </c>
    </row>
    <row r="2241" spans="1:7" x14ac:dyDescent="0.2">
      <c r="A2241" s="173" t="s">
        <v>16712</v>
      </c>
      <c r="B2241" s="174" t="s">
        <v>16713</v>
      </c>
      <c r="C2241" s="175" t="s">
        <v>12497</v>
      </c>
      <c r="D2241" s="176">
        <v>99.1</v>
      </c>
      <c r="E2241" s="176">
        <v>21.69</v>
      </c>
      <c r="F2241" s="176">
        <v>120.79</v>
      </c>
      <c r="G2241" s="169">
        <f t="shared" si="34"/>
        <v>9</v>
      </c>
    </row>
    <row r="2242" spans="1:7" x14ac:dyDescent="0.2">
      <c r="A2242" s="173" t="s">
        <v>16714</v>
      </c>
      <c r="B2242" s="174" t="s">
        <v>16715</v>
      </c>
      <c r="C2242" s="175" t="s">
        <v>12497</v>
      </c>
      <c r="D2242" s="176">
        <v>105.83</v>
      </c>
      <c r="E2242" s="176">
        <v>21.69</v>
      </c>
      <c r="F2242" s="176">
        <v>127.52</v>
      </c>
      <c r="G2242" s="169">
        <f t="shared" si="34"/>
        <v>9</v>
      </c>
    </row>
    <row r="2243" spans="1:7" ht="25.5" x14ac:dyDescent="0.2">
      <c r="A2243" s="173" t="s">
        <v>16716</v>
      </c>
      <c r="B2243" s="174" t="s">
        <v>16717</v>
      </c>
      <c r="C2243" s="175" t="s">
        <v>12497</v>
      </c>
      <c r="D2243" s="176">
        <v>89</v>
      </c>
      <c r="E2243" s="176">
        <v>32.53</v>
      </c>
      <c r="F2243" s="176">
        <v>121.53</v>
      </c>
      <c r="G2243" s="169">
        <f t="shared" si="34"/>
        <v>9</v>
      </c>
    </row>
    <row r="2244" spans="1:7" ht="25.5" x14ac:dyDescent="0.2">
      <c r="A2244" s="173" t="s">
        <v>16718</v>
      </c>
      <c r="B2244" s="174" t="s">
        <v>16719</v>
      </c>
      <c r="C2244" s="175" t="s">
        <v>12497</v>
      </c>
      <c r="D2244" s="176">
        <v>110.64</v>
      </c>
      <c r="E2244" s="176">
        <v>32.53</v>
      </c>
      <c r="F2244" s="176">
        <v>143.16999999999999</v>
      </c>
      <c r="G2244" s="169">
        <f t="shared" si="34"/>
        <v>9</v>
      </c>
    </row>
    <row r="2245" spans="1:7" ht="25.5" x14ac:dyDescent="0.2">
      <c r="A2245" s="173" t="s">
        <v>16720</v>
      </c>
      <c r="B2245" s="174" t="s">
        <v>16721</v>
      </c>
      <c r="C2245" s="175" t="s">
        <v>12497</v>
      </c>
      <c r="D2245" s="176">
        <v>137.88999999999999</v>
      </c>
      <c r="E2245" s="176">
        <v>32.53</v>
      </c>
      <c r="F2245" s="176">
        <v>170.42</v>
      </c>
      <c r="G2245" s="169">
        <f t="shared" si="34"/>
        <v>9</v>
      </c>
    </row>
    <row r="2246" spans="1:7" ht="25.5" x14ac:dyDescent="0.2">
      <c r="A2246" s="173" t="s">
        <v>16722</v>
      </c>
      <c r="B2246" s="174" t="s">
        <v>16723</v>
      </c>
      <c r="C2246" s="175" t="s">
        <v>12497</v>
      </c>
      <c r="D2246" s="176">
        <v>156.38999999999999</v>
      </c>
      <c r="E2246" s="176">
        <v>32.53</v>
      </c>
      <c r="F2246" s="176">
        <v>188.92</v>
      </c>
      <c r="G2246" s="169">
        <f t="shared" si="34"/>
        <v>9</v>
      </c>
    </row>
    <row r="2247" spans="1:7" ht="25.5" x14ac:dyDescent="0.2">
      <c r="A2247" s="173" t="s">
        <v>16724</v>
      </c>
      <c r="B2247" s="174" t="s">
        <v>16725</v>
      </c>
      <c r="C2247" s="175" t="s">
        <v>12497</v>
      </c>
      <c r="D2247" s="176">
        <v>159.56</v>
      </c>
      <c r="E2247" s="176">
        <v>43.37</v>
      </c>
      <c r="F2247" s="176">
        <v>202.93</v>
      </c>
      <c r="G2247" s="169">
        <f t="shared" si="34"/>
        <v>9</v>
      </c>
    </row>
    <row r="2248" spans="1:7" ht="25.5" x14ac:dyDescent="0.2">
      <c r="A2248" s="173" t="s">
        <v>16726</v>
      </c>
      <c r="B2248" s="174" t="s">
        <v>16727</v>
      </c>
      <c r="C2248" s="175" t="s">
        <v>12497</v>
      </c>
      <c r="D2248" s="176">
        <v>270.83999999999997</v>
      </c>
      <c r="E2248" s="176">
        <v>43.37</v>
      </c>
      <c r="F2248" s="176">
        <v>314.20999999999998</v>
      </c>
      <c r="G2248" s="169">
        <f t="shared" si="34"/>
        <v>9</v>
      </c>
    </row>
    <row r="2249" spans="1:7" ht="25.5" x14ac:dyDescent="0.2">
      <c r="A2249" s="173" t="s">
        <v>16728</v>
      </c>
      <c r="B2249" s="174" t="s">
        <v>16729</v>
      </c>
      <c r="C2249" s="175" t="s">
        <v>12497</v>
      </c>
      <c r="D2249" s="176">
        <v>63.14</v>
      </c>
      <c r="E2249" s="176">
        <v>21.69</v>
      </c>
      <c r="F2249" s="176">
        <v>84.83</v>
      </c>
      <c r="G2249" s="169">
        <f t="shared" si="34"/>
        <v>9</v>
      </c>
    </row>
    <row r="2250" spans="1:7" ht="25.5" x14ac:dyDescent="0.2">
      <c r="A2250" s="173" t="s">
        <v>16730</v>
      </c>
      <c r="B2250" s="174" t="s">
        <v>16731</v>
      </c>
      <c r="C2250" s="175" t="s">
        <v>12497</v>
      </c>
      <c r="D2250" s="176">
        <v>82.51</v>
      </c>
      <c r="E2250" s="176">
        <v>21.69</v>
      </c>
      <c r="F2250" s="176">
        <v>104.2</v>
      </c>
      <c r="G2250" s="169">
        <f t="shared" si="34"/>
        <v>9</v>
      </c>
    </row>
    <row r="2251" spans="1:7" ht="25.5" x14ac:dyDescent="0.2">
      <c r="A2251" s="173" t="s">
        <v>16732</v>
      </c>
      <c r="B2251" s="174" t="s">
        <v>16733</v>
      </c>
      <c r="C2251" s="175" t="s">
        <v>12497</v>
      </c>
      <c r="D2251" s="176">
        <v>94.72</v>
      </c>
      <c r="E2251" s="176">
        <v>21.69</v>
      </c>
      <c r="F2251" s="176">
        <v>116.41</v>
      </c>
      <c r="G2251" s="169">
        <f t="shared" ref="G2251:G2314" si="35">LEN(A2251)</f>
        <v>9</v>
      </c>
    </row>
    <row r="2252" spans="1:7" ht="25.5" x14ac:dyDescent="0.2">
      <c r="A2252" s="173" t="s">
        <v>16734</v>
      </c>
      <c r="B2252" s="174" t="s">
        <v>16735</v>
      </c>
      <c r="C2252" s="175" t="s">
        <v>12497</v>
      </c>
      <c r="D2252" s="176">
        <v>110.16</v>
      </c>
      <c r="E2252" s="176">
        <v>21.69</v>
      </c>
      <c r="F2252" s="176">
        <v>131.85</v>
      </c>
      <c r="G2252" s="169">
        <f t="shared" si="35"/>
        <v>9</v>
      </c>
    </row>
    <row r="2253" spans="1:7" x14ac:dyDescent="0.2">
      <c r="A2253" s="173" t="s">
        <v>16736</v>
      </c>
      <c r="B2253" s="174" t="s">
        <v>16737</v>
      </c>
      <c r="C2253" s="175"/>
      <c r="D2253" s="176"/>
      <c r="E2253" s="176"/>
      <c r="F2253" s="176"/>
      <c r="G2253" s="169">
        <f t="shared" si="35"/>
        <v>5</v>
      </c>
    </row>
    <row r="2254" spans="1:7" ht="25.5" x14ac:dyDescent="0.2">
      <c r="A2254" s="173" t="s">
        <v>16738</v>
      </c>
      <c r="B2254" s="174" t="s">
        <v>20368</v>
      </c>
      <c r="C2254" s="175" t="s">
        <v>12497</v>
      </c>
      <c r="D2254" s="176">
        <v>110.5</v>
      </c>
      <c r="E2254" s="176">
        <v>32.53</v>
      </c>
      <c r="F2254" s="176">
        <v>143.03</v>
      </c>
      <c r="G2254" s="169">
        <f t="shared" si="35"/>
        <v>9</v>
      </c>
    </row>
    <row r="2255" spans="1:7" ht="25.5" x14ac:dyDescent="0.2">
      <c r="A2255" s="173" t="s">
        <v>16739</v>
      </c>
      <c r="B2255" s="174" t="s">
        <v>20369</v>
      </c>
      <c r="C2255" s="175" t="s">
        <v>12497</v>
      </c>
      <c r="D2255" s="176">
        <v>126.69</v>
      </c>
      <c r="E2255" s="176">
        <v>32.53</v>
      </c>
      <c r="F2255" s="176">
        <v>159.22</v>
      </c>
      <c r="G2255" s="169">
        <f t="shared" si="35"/>
        <v>9</v>
      </c>
    </row>
    <row r="2256" spans="1:7" ht="25.5" x14ac:dyDescent="0.2">
      <c r="A2256" s="173" t="s">
        <v>16740</v>
      </c>
      <c r="B2256" s="174" t="s">
        <v>20370</v>
      </c>
      <c r="C2256" s="175" t="s">
        <v>12497</v>
      </c>
      <c r="D2256" s="176">
        <v>141.62</v>
      </c>
      <c r="E2256" s="176">
        <v>32.53</v>
      </c>
      <c r="F2256" s="176">
        <v>174.15</v>
      </c>
      <c r="G2256" s="169">
        <f t="shared" si="35"/>
        <v>9</v>
      </c>
    </row>
    <row r="2257" spans="1:7" ht="25.5" x14ac:dyDescent="0.2">
      <c r="A2257" s="173" t="s">
        <v>16741</v>
      </c>
      <c r="B2257" s="174" t="s">
        <v>20371</v>
      </c>
      <c r="C2257" s="175" t="s">
        <v>12497</v>
      </c>
      <c r="D2257" s="176">
        <v>157.86000000000001</v>
      </c>
      <c r="E2257" s="176">
        <v>43.37</v>
      </c>
      <c r="F2257" s="176">
        <v>201.23</v>
      </c>
      <c r="G2257" s="169">
        <f t="shared" si="35"/>
        <v>9</v>
      </c>
    </row>
    <row r="2258" spans="1:7" ht="25.5" x14ac:dyDescent="0.2">
      <c r="A2258" s="173" t="s">
        <v>16742</v>
      </c>
      <c r="B2258" s="174" t="s">
        <v>20372</v>
      </c>
      <c r="C2258" s="175" t="s">
        <v>12497</v>
      </c>
      <c r="D2258" s="176">
        <v>225.34</v>
      </c>
      <c r="E2258" s="176">
        <v>43.37</v>
      </c>
      <c r="F2258" s="176">
        <v>268.70999999999998</v>
      </c>
      <c r="G2258" s="169">
        <f t="shared" si="35"/>
        <v>9</v>
      </c>
    </row>
    <row r="2259" spans="1:7" x14ac:dyDescent="0.2">
      <c r="A2259" s="173" t="s">
        <v>16743</v>
      </c>
      <c r="B2259" s="174" t="s">
        <v>20373</v>
      </c>
      <c r="C2259" s="175" t="s">
        <v>12497</v>
      </c>
      <c r="D2259" s="176">
        <v>21.61</v>
      </c>
      <c r="E2259" s="176">
        <v>2.17</v>
      </c>
      <c r="F2259" s="176">
        <v>23.78</v>
      </c>
      <c r="G2259" s="169">
        <f t="shared" si="35"/>
        <v>9</v>
      </c>
    </row>
    <row r="2260" spans="1:7" ht="25.5" x14ac:dyDescent="0.2">
      <c r="A2260" s="173" t="s">
        <v>16744</v>
      </c>
      <c r="B2260" s="174" t="s">
        <v>20374</v>
      </c>
      <c r="C2260" s="175" t="s">
        <v>12497</v>
      </c>
      <c r="D2260" s="176">
        <v>46.97</v>
      </c>
      <c r="E2260" s="176">
        <v>2.17</v>
      </c>
      <c r="F2260" s="176">
        <v>49.14</v>
      </c>
      <c r="G2260" s="169">
        <f t="shared" si="35"/>
        <v>9</v>
      </c>
    </row>
    <row r="2261" spans="1:7" ht="25.5" x14ac:dyDescent="0.2">
      <c r="A2261" s="173" t="s">
        <v>16745</v>
      </c>
      <c r="B2261" s="174" t="s">
        <v>20375</v>
      </c>
      <c r="C2261" s="175" t="s">
        <v>12497</v>
      </c>
      <c r="D2261" s="176">
        <v>65.47</v>
      </c>
      <c r="E2261" s="176">
        <v>2.17</v>
      </c>
      <c r="F2261" s="176">
        <v>67.64</v>
      </c>
      <c r="G2261" s="169">
        <f t="shared" si="35"/>
        <v>9</v>
      </c>
    </row>
    <row r="2262" spans="1:7" ht="25.5" x14ac:dyDescent="0.2">
      <c r="A2262" s="173" t="s">
        <v>16746</v>
      </c>
      <c r="B2262" s="174" t="s">
        <v>20376</v>
      </c>
      <c r="C2262" s="175" t="s">
        <v>12497</v>
      </c>
      <c r="D2262" s="176">
        <v>78.53</v>
      </c>
      <c r="E2262" s="176">
        <v>2.17</v>
      </c>
      <c r="F2262" s="176">
        <v>80.7</v>
      </c>
      <c r="G2262" s="169">
        <f t="shared" si="35"/>
        <v>9</v>
      </c>
    </row>
    <row r="2263" spans="1:7" ht="25.5" x14ac:dyDescent="0.2">
      <c r="A2263" s="173" t="s">
        <v>16747</v>
      </c>
      <c r="B2263" s="174" t="s">
        <v>20377</v>
      </c>
      <c r="C2263" s="175" t="s">
        <v>12497</v>
      </c>
      <c r="D2263" s="176">
        <v>93.33</v>
      </c>
      <c r="E2263" s="176">
        <v>2.17</v>
      </c>
      <c r="F2263" s="176">
        <v>95.5</v>
      </c>
      <c r="G2263" s="169">
        <f t="shared" si="35"/>
        <v>9</v>
      </c>
    </row>
    <row r="2264" spans="1:7" ht="25.5" x14ac:dyDescent="0.2">
      <c r="A2264" s="173" t="s">
        <v>16748</v>
      </c>
      <c r="B2264" s="174" t="s">
        <v>20378</v>
      </c>
      <c r="C2264" s="175" t="s">
        <v>12497</v>
      </c>
      <c r="D2264" s="176">
        <v>113.82</v>
      </c>
      <c r="E2264" s="176">
        <v>2.17</v>
      </c>
      <c r="F2264" s="176">
        <v>115.99</v>
      </c>
      <c r="G2264" s="169">
        <f t="shared" si="35"/>
        <v>9</v>
      </c>
    </row>
    <row r="2265" spans="1:7" ht="25.5" x14ac:dyDescent="0.2">
      <c r="A2265" s="173" t="s">
        <v>16749</v>
      </c>
      <c r="B2265" s="174" t="s">
        <v>20379</v>
      </c>
      <c r="C2265" s="175" t="s">
        <v>12497</v>
      </c>
      <c r="D2265" s="176">
        <v>155.82</v>
      </c>
      <c r="E2265" s="176">
        <v>2.17</v>
      </c>
      <c r="F2265" s="176">
        <v>157.99</v>
      </c>
      <c r="G2265" s="169">
        <f t="shared" si="35"/>
        <v>9</v>
      </c>
    </row>
    <row r="2266" spans="1:7" x14ac:dyDescent="0.2">
      <c r="A2266" s="173" t="s">
        <v>16750</v>
      </c>
      <c r="B2266" s="174" t="s">
        <v>16751</v>
      </c>
      <c r="C2266" s="175"/>
      <c r="D2266" s="176"/>
      <c r="E2266" s="176"/>
      <c r="F2266" s="176"/>
      <c r="G2266" s="169">
        <f t="shared" si="35"/>
        <v>5</v>
      </c>
    </row>
    <row r="2267" spans="1:7" x14ac:dyDescent="0.2">
      <c r="A2267" s="173" t="s">
        <v>16752</v>
      </c>
      <c r="B2267" s="174" t="s">
        <v>20380</v>
      </c>
      <c r="C2267" s="175" t="s">
        <v>12389</v>
      </c>
      <c r="D2267" s="176">
        <v>8.9600000000000009</v>
      </c>
      <c r="E2267" s="176">
        <v>10.84</v>
      </c>
      <c r="F2267" s="176">
        <v>19.8</v>
      </c>
      <c r="G2267" s="169">
        <f t="shared" si="35"/>
        <v>9</v>
      </c>
    </row>
    <row r="2268" spans="1:7" x14ac:dyDescent="0.2">
      <c r="A2268" s="173" t="s">
        <v>16753</v>
      </c>
      <c r="B2268" s="174" t="s">
        <v>20381</v>
      </c>
      <c r="C2268" s="175" t="s">
        <v>12389</v>
      </c>
      <c r="D2268" s="176">
        <v>11.51</v>
      </c>
      <c r="E2268" s="176">
        <v>10.84</v>
      </c>
      <c r="F2268" s="176">
        <v>22.35</v>
      </c>
      <c r="G2268" s="169">
        <f t="shared" si="35"/>
        <v>9</v>
      </c>
    </row>
    <row r="2269" spans="1:7" x14ac:dyDescent="0.2">
      <c r="A2269" s="173" t="s">
        <v>16754</v>
      </c>
      <c r="B2269" s="174" t="s">
        <v>20382</v>
      </c>
      <c r="C2269" s="175" t="s">
        <v>12389</v>
      </c>
      <c r="D2269" s="176">
        <v>14.05</v>
      </c>
      <c r="E2269" s="176">
        <v>10.84</v>
      </c>
      <c r="F2269" s="176">
        <v>24.89</v>
      </c>
      <c r="G2269" s="169">
        <f t="shared" si="35"/>
        <v>9</v>
      </c>
    </row>
    <row r="2270" spans="1:7" x14ac:dyDescent="0.2">
      <c r="A2270" s="173" t="s">
        <v>16755</v>
      </c>
      <c r="B2270" s="174" t="s">
        <v>20383</v>
      </c>
      <c r="C2270" s="175" t="s">
        <v>12389</v>
      </c>
      <c r="D2270" s="176">
        <v>16.59</v>
      </c>
      <c r="E2270" s="176">
        <v>10.84</v>
      </c>
      <c r="F2270" s="176">
        <v>27.43</v>
      </c>
      <c r="G2270" s="169">
        <f t="shared" si="35"/>
        <v>9</v>
      </c>
    </row>
    <row r="2271" spans="1:7" x14ac:dyDescent="0.2">
      <c r="A2271" s="173" t="s">
        <v>16756</v>
      </c>
      <c r="B2271" s="174" t="s">
        <v>20384</v>
      </c>
      <c r="C2271" s="175" t="s">
        <v>12389</v>
      </c>
      <c r="D2271" s="176">
        <v>19.12</v>
      </c>
      <c r="E2271" s="176">
        <v>10.84</v>
      </c>
      <c r="F2271" s="176">
        <v>29.96</v>
      </c>
      <c r="G2271" s="169">
        <f t="shared" si="35"/>
        <v>9</v>
      </c>
    </row>
    <row r="2272" spans="1:7" x14ac:dyDescent="0.2">
      <c r="A2272" s="173" t="s">
        <v>16757</v>
      </c>
      <c r="B2272" s="174" t="s">
        <v>20385</v>
      </c>
      <c r="C2272" s="175" t="s">
        <v>12389</v>
      </c>
      <c r="D2272" s="176">
        <v>22.81</v>
      </c>
      <c r="E2272" s="176">
        <v>10.84</v>
      </c>
      <c r="F2272" s="176">
        <v>33.65</v>
      </c>
      <c r="G2272" s="169">
        <f t="shared" si="35"/>
        <v>9</v>
      </c>
    </row>
    <row r="2273" spans="1:7" x14ac:dyDescent="0.2">
      <c r="A2273" s="173" t="s">
        <v>16758</v>
      </c>
      <c r="B2273" s="174" t="s">
        <v>20386</v>
      </c>
      <c r="C2273" s="175" t="s">
        <v>12389</v>
      </c>
      <c r="D2273" s="176">
        <v>16.38</v>
      </c>
      <c r="E2273" s="176">
        <v>10.84</v>
      </c>
      <c r="F2273" s="176">
        <v>27.22</v>
      </c>
      <c r="G2273" s="169">
        <f t="shared" si="35"/>
        <v>9</v>
      </c>
    </row>
    <row r="2274" spans="1:7" x14ac:dyDescent="0.2">
      <c r="A2274" s="173" t="s">
        <v>16759</v>
      </c>
      <c r="B2274" s="174" t="s">
        <v>20387</v>
      </c>
      <c r="C2274" s="175" t="s">
        <v>12389</v>
      </c>
      <c r="D2274" s="176">
        <v>18.16</v>
      </c>
      <c r="E2274" s="176">
        <v>10.84</v>
      </c>
      <c r="F2274" s="176">
        <v>29</v>
      </c>
      <c r="G2274" s="169">
        <f t="shared" si="35"/>
        <v>9</v>
      </c>
    </row>
    <row r="2275" spans="1:7" x14ac:dyDescent="0.2">
      <c r="A2275" s="173" t="s">
        <v>16760</v>
      </c>
      <c r="B2275" s="174" t="s">
        <v>20388</v>
      </c>
      <c r="C2275" s="175" t="s">
        <v>12389</v>
      </c>
      <c r="D2275" s="176">
        <v>21.42</v>
      </c>
      <c r="E2275" s="176">
        <v>10.84</v>
      </c>
      <c r="F2275" s="176">
        <v>32.26</v>
      </c>
      <c r="G2275" s="169">
        <f t="shared" si="35"/>
        <v>9</v>
      </c>
    </row>
    <row r="2276" spans="1:7" x14ac:dyDescent="0.2">
      <c r="A2276" s="173" t="s">
        <v>16761</v>
      </c>
      <c r="B2276" s="174" t="s">
        <v>20389</v>
      </c>
      <c r="C2276" s="175" t="s">
        <v>12389</v>
      </c>
      <c r="D2276" s="176">
        <v>22.78</v>
      </c>
      <c r="E2276" s="176">
        <v>10.84</v>
      </c>
      <c r="F2276" s="176">
        <v>33.619999999999997</v>
      </c>
      <c r="G2276" s="169">
        <f t="shared" si="35"/>
        <v>9</v>
      </c>
    </row>
    <row r="2277" spans="1:7" x14ac:dyDescent="0.2">
      <c r="A2277" s="173" t="s">
        <v>16762</v>
      </c>
      <c r="B2277" s="174" t="s">
        <v>20390</v>
      </c>
      <c r="C2277" s="175" t="s">
        <v>12389</v>
      </c>
      <c r="D2277" s="176">
        <v>26.71</v>
      </c>
      <c r="E2277" s="176">
        <v>10.84</v>
      </c>
      <c r="F2277" s="176">
        <v>37.549999999999997</v>
      </c>
      <c r="G2277" s="169">
        <f t="shared" si="35"/>
        <v>9</v>
      </c>
    </row>
    <row r="2278" spans="1:7" x14ac:dyDescent="0.2">
      <c r="A2278" s="173" t="s">
        <v>16763</v>
      </c>
      <c r="B2278" s="174" t="s">
        <v>20391</v>
      </c>
      <c r="C2278" s="175" t="s">
        <v>12389</v>
      </c>
      <c r="D2278" s="176">
        <v>31.77</v>
      </c>
      <c r="E2278" s="176">
        <v>10.84</v>
      </c>
      <c r="F2278" s="176">
        <v>42.61</v>
      </c>
      <c r="G2278" s="169">
        <f t="shared" si="35"/>
        <v>9</v>
      </c>
    </row>
    <row r="2279" spans="1:7" x14ac:dyDescent="0.2">
      <c r="A2279" s="173" t="s">
        <v>16764</v>
      </c>
      <c r="B2279" s="174" t="s">
        <v>20392</v>
      </c>
      <c r="C2279" s="175" t="s">
        <v>12389</v>
      </c>
      <c r="D2279" s="176">
        <v>14.46</v>
      </c>
      <c r="E2279" s="176">
        <v>10.84</v>
      </c>
      <c r="F2279" s="176">
        <v>25.3</v>
      </c>
      <c r="G2279" s="169">
        <f t="shared" si="35"/>
        <v>9</v>
      </c>
    </row>
    <row r="2280" spans="1:7" x14ac:dyDescent="0.2">
      <c r="A2280" s="173" t="s">
        <v>16765</v>
      </c>
      <c r="B2280" s="174" t="s">
        <v>20393</v>
      </c>
      <c r="C2280" s="175" t="s">
        <v>12389</v>
      </c>
      <c r="D2280" s="176">
        <v>15.59</v>
      </c>
      <c r="E2280" s="176">
        <v>10.84</v>
      </c>
      <c r="F2280" s="176">
        <v>26.43</v>
      </c>
      <c r="G2280" s="169">
        <f t="shared" si="35"/>
        <v>9</v>
      </c>
    </row>
    <row r="2281" spans="1:7" x14ac:dyDescent="0.2">
      <c r="A2281" s="173" t="s">
        <v>16766</v>
      </c>
      <c r="B2281" s="174" t="s">
        <v>20394</v>
      </c>
      <c r="C2281" s="175" t="s">
        <v>12389</v>
      </c>
      <c r="D2281" s="176">
        <v>22.43</v>
      </c>
      <c r="E2281" s="176">
        <v>10.84</v>
      </c>
      <c r="F2281" s="176">
        <v>33.270000000000003</v>
      </c>
      <c r="G2281" s="169">
        <f t="shared" si="35"/>
        <v>9</v>
      </c>
    </row>
    <row r="2282" spans="1:7" x14ac:dyDescent="0.2">
      <c r="A2282" s="173" t="s">
        <v>16767</v>
      </c>
      <c r="B2282" s="174" t="s">
        <v>20395</v>
      </c>
      <c r="C2282" s="175" t="s">
        <v>12389</v>
      </c>
      <c r="D2282" s="176">
        <v>27.26</v>
      </c>
      <c r="E2282" s="176">
        <v>10.84</v>
      </c>
      <c r="F2282" s="176">
        <v>38.1</v>
      </c>
      <c r="G2282" s="169">
        <f t="shared" si="35"/>
        <v>9</v>
      </c>
    </row>
    <row r="2283" spans="1:7" x14ac:dyDescent="0.2">
      <c r="A2283" s="173" t="s">
        <v>16768</v>
      </c>
      <c r="B2283" s="174" t="s">
        <v>20396</v>
      </c>
      <c r="C2283" s="175" t="s">
        <v>12389</v>
      </c>
      <c r="D2283" s="176">
        <v>30.05</v>
      </c>
      <c r="E2283" s="176">
        <v>15.18</v>
      </c>
      <c r="F2283" s="176">
        <v>45.23</v>
      </c>
      <c r="G2283" s="169">
        <f t="shared" si="35"/>
        <v>9</v>
      </c>
    </row>
    <row r="2284" spans="1:7" x14ac:dyDescent="0.2">
      <c r="A2284" s="173" t="s">
        <v>16769</v>
      </c>
      <c r="B2284" s="174" t="s">
        <v>20397</v>
      </c>
      <c r="C2284" s="175" t="s">
        <v>12389</v>
      </c>
      <c r="D2284" s="176">
        <v>36.369999999999997</v>
      </c>
      <c r="E2284" s="176">
        <v>15.18</v>
      </c>
      <c r="F2284" s="176">
        <v>51.55</v>
      </c>
      <c r="G2284" s="169">
        <f t="shared" si="35"/>
        <v>9</v>
      </c>
    </row>
    <row r="2285" spans="1:7" x14ac:dyDescent="0.2">
      <c r="A2285" s="173" t="s">
        <v>16770</v>
      </c>
      <c r="B2285" s="174" t="s">
        <v>20398</v>
      </c>
      <c r="C2285" s="175" t="s">
        <v>12389</v>
      </c>
      <c r="D2285" s="176">
        <v>47.53</v>
      </c>
      <c r="E2285" s="176">
        <v>15.18</v>
      </c>
      <c r="F2285" s="176">
        <v>62.71</v>
      </c>
      <c r="G2285" s="169">
        <f t="shared" si="35"/>
        <v>9</v>
      </c>
    </row>
    <row r="2286" spans="1:7" ht="25.5" x14ac:dyDescent="0.2">
      <c r="A2286" s="173" t="s">
        <v>16771</v>
      </c>
      <c r="B2286" s="174" t="s">
        <v>16772</v>
      </c>
      <c r="C2286" s="175"/>
      <c r="D2286" s="176"/>
      <c r="E2286" s="176"/>
      <c r="F2286" s="176"/>
      <c r="G2286" s="169">
        <f t="shared" si="35"/>
        <v>2</v>
      </c>
    </row>
    <row r="2287" spans="1:7" x14ac:dyDescent="0.2">
      <c r="A2287" s="173" t="s">
        <v>16773</v>
      </c>
      <c r="B2287" s="174" t="s">
        <v>16774</v>
      </c>
      <c r="C2287" s="175"/>
      <c r="D2287" s="176"/>
      <c r="E2287" s="176"/>
      <c r="F2287" s="176"/>
      <c r="G2287" s="169">
        <f t="shared" si="35"/>
        <v>5</v>
      </c>
    </row>
    <row r="2288" spans="1:7" ht="25.5" x14ac:dyDescent="0.2">
      <c r="A2288" s="173" t="s">
        <v>16775</v>
      </c>
      <c r="B2288" s="174" t="s">
        <v>16776</v>
      </c>
      <c r="C2288" s="175" t="s">
        <v>12497</v>
      </c>
      <c r="D2288" s="176">
        <v>1.3</v>
      </c>
      <c r="E2288" s="176">
        <v>1.74</v>
      </c>
      <c r="F2288" s="176">
        <v>3.04</v>
      </c>
      <c r="G2288" s="169">
        <f t="shared" si="35"/>
        <v>9</v>
      </c>
    </row>
    <row r="2289" spans="1:7" ht="25.5" x14ac:dyDescent="0.2">
      <c r="A2289" s="173" t="s">
        <v>16777</v>
      </c>
      <c r="B2289" s="174" t="s">
        <v>16778</v>
      </c>
      <c r="C2289" s="175" t="s">
        <v>12497</v>
      </c>
      <c r="D2289" s="176">
        <v>2.02</v>
      </c>
      <c r="E2289" s="176">
        <v>1.74</v>
      </c>
      <c r="F2289" s="176">
        <v>3.76</v>
      </c>
      <c r="G2289" s="169">
        <f t="shared" si="35"/>
        <v>9</v>
      </c>
    </row>
    <row r="2290" spans="1:7" ht="25.5" x14ac:dyDescent="0.2">
      <c r="A2290" s="173" t="s">
        <v>16779</v>
      </c>
      <c r="B2290" s="174" t="s">
        <v>16780</v>
      </c>
      <c r="C2290" s="175" t="s">
        <v>12497</v>
      </c>
      <c r="D2290" s="176">
        <v>3.25</v>
      </c>
      <c r="E2290" s="176">
        <v>2.6</v>
      </c>
      <c r="F2290" s="176">
        <v>5.85</v>
      </c>
      <c r="G2290" s="169">
        <f t="shared" si="35"/>
        <v>9</v>
      </c>
    </row>
    <row r="2291" spans="1:7" ht="25.5" x14ac:dyDescent="0.2">
      <c r="A2291" s="173" t="s">
        <v>16781</v>
      </c>
      <c r="B2291" s="174" t="s">
        <v>16782</v>
      </c>
      <c r="C2291" s="175" t="s">
        <v>12497</v>
      </c>
      <c r="D2291" s="176">
        <v>4.87</v>
      </c>
      <c r="E2291" s="176">
        <v>3.03</v>
      </c>
      <c r="F2291" s="176">
        <v>7.9</v>
      </c>
      <c r="G2291" s="169">
        <f t="shared" si="35"/>
        <v>9</v>
      </c>
    </row>
    <row r="2292" spans="1:7" ht="25.5" x14ac:dyDescent="0.2">
      <c r="A2292" s="173" t="s">
        <v>16783</v>
      </c>
      <c r="B2292" s="174" t="s">
        <v>16784</v>
      </c>
      <c r="C2292" s="175" t="s">
        <v>12497</v>
      </c>
      <c r="D2292" s="176">
        <v>8.23</v>
      </c>
      <c r="E2292" s="176">
        <v>3.47</v>
      </c>
      <c r="F2292" s="176">
        <v>11.7</v>
      </c>
      <c r="G2292" s="169">
        <f t="shared" si="35"/>
        <v>9</v>
      </c>
    </row>
    <row r="2293" spans="1:7" x14ac:dyDescent="0.2">
      <c r="A2293" s="173" t="s">
        <v>16785</v>
      </c>
      <c r="B2293" s="174" t="s">
        <v>16786</v>
      </c>
      <c r="C2293" s="175"/>
      <c r="D2293" s="176"/>
      <c r="E2293" s="176"/>
      <c r="F2293" s="176"/>
      <c r="G2293" s="169">
        <f t="shared" si="35"/>
        <v>5</v>
      </c>
    </row>
    <row r="2294" spans="1:7" ht="25.5" x14ac:dyDescent="0.2">
      <c r="A2294" s="173" t="s">
        <v>16787</v>
      </c>
      <c r="B2294" s="174" t="s">
        <v>16788</v>
      </c>
      <c r="C2294" s="175" t="s">
        <v>12497</v>
      </c>
      <c r="D2294" s="176">
        <v>1</v>
      </c>
      <c r="E2294" s="176">
        <v>1.74</v>
      </c>
      <c r="F2294" s="176">
        <v>2.74</v>
      </c>
      <c r="G2294" s="169">
        <f t="shared" si="35"/>
        <v>9</v>
      </c>
    </row>
    <row r="2295" spans="1:7" ht="25.5" x14ac:dyDescent="0.2">
      <c r="A2295" s="173" t="s">
        <v>16789</v>
      </c>
      <c r="B2295" s="174" t="s">
        <v>16790</v>
      </c>
      <c r="C2295" s="175" t="s">
        <v>12497</v>
      </c>
      <c r="D2295" s="176">
        <v>2.42</v>
      </c>
      <c r="E2295" s="176">
        <v>2.17</v>
      </c>
      <c r="F2295" s="176">
        <v>4.59</v>
      </c>
      <c r="G2295" s="169">
        <f t="shared" si="35"/>
        <v>9</v>
      </c>
    </row>
    <row r="2296" spans="1:7" ht="25.5" x14ac:dyDescent="0.2">
      <c r="A2296" s="173" t="s">
        <v>16791</v>
      </c>
      <c r="B2296" s="174" t="s">
        <v>20489</v>
      </c>
      <c r="C2296" s="175" t="s">
        <v>12497</v>
      </c>
      <c r="D2296" s="176">
        <v>3.63</v>
      </c>
      <c r="E2296" s="176">
        <v>2.6</v>
      </c>
      <c r="F2296" s="176">
        <v>6.23</v>
      </c>
      <c r="G2296" s="169">
        <f t="shared" si="35"/>
        <v>9</v>
      </c>
    </row>
    <row r="2297" spans="1:7" ht="25.5" x14ac:dyDescent="0.2">
      <c r="A2297" s="173" t="s">
        <v>16792</v>
      </c>
      <c r="B2297" s="174" t="s">
        <v>16793</v>
      </c>
      <c r="C2297" s="175" t="s">
        <v>12497</v>
      </c>
      <c r="D2297" s="176">
        <v>4.97</v>
      </c>
      <c r="E2297" s="176">
        <v>3.03</v>
      </c>
      <c r="F2297" s="176">
        <v>8</v>
      </c>
      <c r="G2297" s="169">
        <f t="shared" si="35"/>
        <v>9</v>
      </c>
    </row>
    <row r="2298" spans="1:7" ht="25.5" x14ac:dyDescent="0.2">
      <c r="A2298" s="173" t="s">
        <v>16794</v>
      </c>
      <c r="B2298" s="174" t="s">
        <v>16795</v>
      </c>
      <c r="C2298" s="175" t="s">
        <v>12497</v>
      </c>
      <c r="D2298" s="176">
        <v>7.67</v>
      </c>
      <c r="E2298" s="176">
        <v>3.47</v>
      </c>
      <c r="F2298" s="176">
        <v>11.14</v>
      </c>
      <c r="G2298" s="169">
        <f t="shared" si="35"/>
        <v>9</v>
      </c>
    </row>
    <row r="2299" spans="1:7" x14ac:dyDescent="0.2">
      <c r="A2299" s="173" t="s">
        <v>16796</v>
      </c>
      <c r="B2299" s="174" t="s">
        <v>16797</v>
      </c>
      <c r="C2299" s="175"/>
      <c r="D2299" s="176"/>
      <c r="E2299" s="176"/>
      <c r="F2299" s="176"/>
      <c r="G2299" s="169">
        <f t="shared" si="35"/>
        <v>5</v>
      </c>
    </row>
    <row r="2300" spans="1:7" x14ac:dyDescent="0.2">
      <c r="A2300" s="173" t="s">
        <v>16798</v>
      </c>
      <c r="B2300" s="174" t="s">
        <v>16799</v>
      </c>
      <c r="C2300" s="175" t="s">
        <v>12497</v>
      </c>
      <c r="D2300" s="176">
        <v>8.2799999999999994</v>
      </c>
      <c r="E2300" s="176">
        <v>2.17</v>
      </c>
      <c r="F2300" s="176">
        <v>10.45</v>
      </c>
      <c r="G2300" s="169">
        <f t="shared" si="35"/>
        <v>9</v>
      </c>
    </row>
    <row r="2301" spans="1:7" x14ac:dyDescent="0.2">
      <c r="A2301" s="173" t="s">
        <v>16800</v>
      </c>
      <c r="B2301" s="174" t="s">
        <v>16801</v>
      </c>
      <c r="C2301" s="175" t="s">
        <v>12497</v>
      </c>
      <c r="D2301" s="176">
        <v>13.23</v>
      </c>
      <c r="E2301" s="176">
        <v>2.17</v>
      </c>
      <c r="F2301" s="176">
        <v>15.4</v>
      </c>
      <c r="G2301" s="169">
        <f t="shared" si="35"/>
        <v>9</v>
      </c>
    </row>
    <row r="2302" spans="1:7" x14ac:dyDescent="0.2">
      <c r="A2302" s="173" t="s">
        <v>16802</v>
      </c>
      <c r="B2302" s="174" t="s">
        <v>16803</v>
      </c>
      <c r="C2302" s="175" t="s">
        <v>12497</v>
      </c>
      <c r="D2302" s="176">
        <v>18.88</v>
      </c>
      <c r="E2302" s="176">
        <v>4.33</v>
      </c>
      <c r="F2302" s="176">
        <v>23.21</v>
      </c>
      <c r="G2302" s="169">
        <f t="shared" si="35"/>
        <v>9</v>
      </c>
    </row>
    <row r="2303" spans="1:7" x14ac:dyDescent="0.2">
      <c r="A2303" s="173" t="s">
        <v>16804</v>
      </c>
      <c r="B2303" s="174" t="s">
        <v>16805</v>
      </c>
      <c r="C2303" s="175" t="s">
        <v>12497</v>
      </c>
      <c r="D2303" s="176">
        <v>28.34</v>
      </c>
      <c r="E2303" s="176">
        <v>6.51</v>
      </c>
      <c r="F2303" s="176">
        <v>34.85</v>
      </c>
      <c r="G2303" s="169">
        <f t="shared" si="35"/>
        <v>9</v>
      </c>
    </row>
    <row r="2304" spans="1:7" x14ac:dyDescent="0.2">
      <c r="A2304" s="173" t="s">
        <v>16806</v>
      </c>
      <c r="B2304" s="174" t="s">
        <v>16807</v>
      </c>
      <c r="C2304" s="175" t="s">
        <v>12497</v>
      </c>
      <c r="D2304" s="176">
        <v>40.119999999999997</v>
      </c>
      <c r="E2304" s="176">
        <v>8.68</v>
      </c>
      <c r="F2304" s="176">
        <v>48.8</v>
      </c>
      <c r="G2304" s="169">
        <f t="shared" si="35"/>
        <v>9</v>
      </c>
    </row>
    <row r="2305" spans="1:7" x14ac:dyDescent="0.2">
      <c r="A2305" s="173" t="s">
        <v>16808</v>
      </c>
      <c r="B2305" s="174" t="s">
        <v>16809</v>
      </c>
      <c r="C2305" s="175" t="s">
        <v>12497</v>
      </c>
      <c r="D2305" s="176">
        <v>55.19</v>
      </c>
      <c r="E2305" s="176">
        <v>10.84</v>
      </c>
      <c r="F2305" s="176">
        <v>66.03</v>
      </c>
      <c r="G2305" s="169">
        <f t="shared" si="35"/>
        <v>9</v>
      </c>
    </row>
    <row r="2306" spans="1:7" x14ac:dyDescent="0.2">
      <c r="A2306" s="173" t="s">
        <v>16810</v>
      </c>
      <c r="B2306" s="174" t="s">
        <v>16811</v>
      </c>
      <c r="C2306" s="175" t="s">
        <v>12497</v>
      </c>
      <c r="D2306" s="176">
        <v>79.819999999999993</v>
      </c>
      <c r="E2306" s="176">
        <v>13.01</v>
      </c>
      <c r="F2306" s="176">
        <v>92.83</v>
      </c>
      <c r="G2306" s="169">
        <f t="shared" si="35"/>
        <v>9</v>
      </c>
    </row>
    <row r="2307" spans="1:7" x14ac:dyDescent="0.2">
      <c r="A2307" s="173" t="s">
        <v>16812</v>
      </c>
      <c r="B2307" s="174" t="s">
        <v>16813</v>
      </c>
      <c r="C2307" s="175" t="s">
        <v>12497</v>
      </c>
      <c r="D2307" s="176">
        <v>175.5</v>
      </c>
      <c r="E2307" s="176">
        <v>19.52</v>
      </c>
      <c r="F2307" s="176">
        <v>195.02</v>
      </c>
      <c r="G2307" s="169">
        <f t="shared" si="35"/>
        <v>9</v>
      </c>
    </row>
    <row r="2308" spans="1:7" x14ac:dyDescent="0.2">
      <c r="A2308" s="173" t="s">
        <v>16814</v>
      </c>
      <c r="B2308" s="174" t="s">
        <v>16815</v>
      </c>
      <c r="C2308" s="175"/>
      <c r="D2308" s="176"/>
      <c r="E2308" s="176"/>
      <c r="F2308" s="176"/>
      <c r="G2308" s="169">
        <f t="shared" si="35"/>
        <v>5</v>
      </c>
    </row>
    <row r="2309" spans="1:7" ht="25.5" x14ac:dyDescent="0.2">
      <c r="A2309" s="173" t="s">
        <v>16816</v>
      </c>
      <c r="B2309" s="174" t="s">
        <v>16817</v>
      </c>
      <c r="C2309" s="175" t="s">
        <v>12497</v>
      </c>
      <c r="D2309" s="176">
        <v>180.85</v>
      </c>
      <c r="E2309" s="176">
        <v>39.33</v>
      </c>
      <c r="F2309" s="176">
        <v>220.18</v>
      </c>
      <c r="G2309" s="169">
        <f t="shared" si="35"/>
        <v>9</v>
      </c>
    </row>
    <row r="2310" spans="1:7" x14ac:dyDescent="0.2">
      <c r="A2310" s="173" t="s">
        <v>16818</v>
      </c>
      <c r="B2310" s="174" t="s">
        <v>16819</v>
      </c>
      <c r="C2310" s="175"/>
      <c r="D2310" s="176"/>
      <c r="E2310" s="176"/>
      <c r="F2310" s="176"/>
      <c r="G2310" s="169">
        <f t="shared" si="35"/>
        <v>5</v>
      </c>
    </row>
    <row r="2311" spans="1:7" ht="25.5" x14ac:dyDescent="0.2">
      <c r="A2311" s="173" t="s">
        <v>16820</v>
      </c>
      <c r="B2311" s="174" t="s">
        <v>16821</v>
      </c>
      <c r="C2311" s="175" t="s">
        <v>12497</v>
      </c>
      <c r="D2311" s="176">
        <v>48.51</v>
      </c>
      <c r="E2311" s="176">
        <v>23.6</v>
      </c>
      <c r="F2311" s="176">
        <v>72.11</v>
      </c>
      <c r="G2311" s="169">
        <f t="shared" si="35"/>
        <v>9</v>
      </c>
    </row>
    <row r="2312" spans="1:7" ht="25.5" x14ac:dyDescent="0.2">
      <c r="A2312" s="173" t="s">
        <v>16822</v>
      </c>
      <c r="B2312" s="174" t="s">
        <v>16823</v>
      </c>
      <c r="C2312" s="175" t="s">
        <v>12497</v>
      </c>
      <c r="D2312" s="176">
        <v>60.81</v>
      </c>
      <c r="E2312" s="176">
        <v>28.41</v>
      </c>
      <c r="F2312" s="176">
        <v>89.22</v>
      </c>
      <c r="G2312" s="169">
        <f t="shared" si="35"/>
        <v>9</v>
      </c>
    </row>
    <row r="2313" spans="1:7" ht="25.5" x14ac:dyDescent="0.2">
      <c r="A2313" s="173" t="s">
        <v>16824</v>
      </c>
      <c r="B2313" s="174" t="s">
        <v>16825</v>
      </c>
      <c r="C2313" s="175" t="s">
        <v>12497</v>
      </c>
      <c r="D2313" s="176">
        <v>68.489999999999995</v>
      </c>
      <c r="E2313" s="176">
        <v>39.33</v>
      </c>
      <c r="F2313" s="176">
        <v>107.82</v>
      </c>
      <c r="G2313" s="169">
        <f t="shared" si="35"/>
        <v>9</v>
      </c>
    </row>
    <row r="2314" spans="1:7" ht="25.5" x14ac:dyDescent="0.2">
      <c r="A2314" s="173" t="s">
        <v>16826</v>
      </c>
      <c r="B2314" s="174" t="s">
        <v>16827</v>
      </c>
      <c r="C2314" s="175" t="s">
        <v>12497</v>
      </c>
      <c r="D2314" s="176">
        <v>141.02000000000001</v>
      </c>
      <c r="E2314" s="176">
        <v>47.19</v>
      </c>
      <c r="F2314" s="176">
        <v>188.21</v>
      </c>
      <c r="G2314" s="169">
        <f t="shared" si="35"/>
        <v>9</v>
      </c>
    </row>
    <row r="2315" spans="1:7" x14ac:dyDescent="0.2">
      <c r="A2315" s="173" t="s">
        <v>16828</v>
      </c>
      <c r="B2315" s="174" t="s">
        <v>16829</v>
      </c>
      <c r="C2315" s="175"/>
      <c r="D2315" s="176"/>
      <c r="E2315" s="176"/>
      <c r="F2315" s="176"/>
      <c r="G2315" s="169">
        <f t="shared" ref="G2315:G2378" si="36">LEN(A2315)</f>
        <v>5</v>
      </c>
    </row>
    <row r="2316" spans="1:7" x14ac:dyDescent="0.2">
      <c r="A2316" s="173" t="s">
        <v>16830</v>
      </c>
      <c r="B2316" s="174" t="s">
        <v>16831</v>
      </c>
      <c r="C2316" s="175" t="s">
        <v>12389</v>
      </c>
      <c r="D2316" s="176">
        <v>9.58</v>
      </c>
      <c r="E2316" s="176">
        <v>4.33</v>
      </c>
      <c r="F2316" s="176">
        <v>13.91</v>
      </c>
      <c r="G2316" s="169">
        <f t="shared" si="36"/>
        <v>9</v>
      </c>
    </row>
    <row r="2317" spans="1:7" x14ac:dyDescent="0.2">
      <c r="A2317" s="173" t="s">
        <v>16832</v>
      </c>
      <c r="B2317" s="174" t="s">
        <v>16833</v>
      </c>
      <c r="C2317" s="175" t="s">
        <v>12389</v>
      </c>
      <c r="D2317" s="176">
        <v>6.64</v>
      </c>
      <c r="E2317" s="176">
        <v>4.33</v>
      </c>
      <c r="F2317" s="176">
        <v>10.97</v>
      </c>
      <c r="G2317" s="169">
        <f t="shared" si="36"/>
        <v>9</v>
      </c>
    </row>
    <row r="2318" spans="1:7" x14ac:dyDescent="0.2">
      <c r="A2318" s="173" t="s">
        <v>16834</v>
      </c>
      <c r="B2318" s="174" t="s">
        <v>16835</v>
      </c>
      <c r="C2318" s="175" t="s">
        <v>12389</v>
      </c>
      <c r="D2318" s="176">
        <v>8.8800000000000008</v>
      </c>
      <c r="E2318" s="176">
        <v>4.33</v>
      </c>
      <c r="F2318" s="176">
        <v>13.21</v>
      </c>
      <c r="G2318" s="169">
        <f t="shared" si="36"/>
        <v>9</v>
      </c>
    </row>
    <row r="2319" spans="1:7" x14ac:dyDescent="0.2">
      <c r="A2319" s="173" t="s">
        <v>16836</v>
      </c>
      <c r="B2319" s="174" t="s">
        <v>16837</v>
      </c>
      <c r="C2319" s="175" t="s">
        <v>12389</v>
      </c>
      <c r="D2319" s="176">
        <v>11.09</v>
      </c>
      <c r="E2319" s="176">
        <v>4.33</v>
      </c>
      <c r="F2319" s="176">
        <v>15.42</v>
      </c>
      <c r="G2319" s="169">
        <f t="shared" si="36"/>
        <v>9</v>
      </c>
    </row>
    <row r="2320" spans="1:7" x14ac:dyDescent="0.2">
      <c r="A2320" s="173" t="s">
        <v>16838</v>
      </c>
      <c r="B2320" s="174" t="s">
        <v>16839</v>
      </c>
      <c r="C2320" s="175" t="s">
        <v>12389</v>
      </c>
      <c r="D2320" s="176">
        <v>12.25</v>
      </c>
      <c r="E2320" s="176">
        <v>4.33</v>
      </c>
      <c r="F2320" s="176">
        <v>16.579999999999998</v>
      </c>
      <c r="G2320" s="169">
        <f t="shared" si="36"/>
        <v>9</v>
      </c>
    </row>
    <row r="2321" spans="1:7" x14ac:dyDescent="0.2">
      <c r="A2321" s="173" t="s">
        <v>16840</v>
      </c>
      <c r="B2321" s="174" t="s">
        <v>16841</v>
      </c>
      <c r="C2321" s="175" t="s">
        <v>12389</v>
      </c>
      <c r="D2321" s="176">
        <v>13.7</v>
      </c>
      <c r="E2321" s="176">
        <v>4.33</v>
      </c>
      <c r="F2321" s="176">
        <v>18.03</v>
      </c>
      <c r="G2321" s="169">
        <f t="shared" si="36"/>
        <v>9</v>
      </c>
    </row>
    <row r="2322" spans="1:7" x14ac:dyDescent="0.2">
      <c r="A2322" s="173" t="s">
        <v>16842</v>
      </c>
      <c r="B2322" s="174" t="s">
        <v>16843</v>
      </c>
      <c r="C2322" s="175" t="s">
        <v>12389</v>
      </c>
      <c r="D2322" s="176">
        <v>16.14</v>
      </c>
      <c r="E2322" s="176">
        <v>4.33</v>
      </c>
      <c r="F2322" s="176">
        <v>20.47</v>
      </c>
      <c r="G2322" s="169">
        <f t="shared" si="36"/>
        <v>9</v>
      </c>
    </row>
    <row r="2323" spans="1:7" x14ac:dyDescent="0.2">
      <c r="A2323" s="173" t="s">
        <v>16844</v>
      </c>
      <c r="B2323" s="174" t="s">
        <v>16845</v>
      </c>
      <c r="C2323" s="175" t="s">
        <v>12389</v>
      </c>
      <c r="D2323" s="176">
        <v>18.920000000000002</v>
      </c>
      <c r="E2323" s="176">
        <v>4.33</v>
      </c>
      <c r="F2323" s="176">
        <v>23.25</v>
      </c>
      <c r="G2323" s="169">
        <f t="shared" si="36"/>
        <v>9</v>
      </c>
    </row>
    <row r="2324" spans="1:7" x14ac:dyDescent="0.2">
      <c r="A2324" s="173" t="s">
        <v>16846</v>
      </c>
      <c r="B2324" s="174" t="s">
        <v>16847</v>
      </c>
      <c r="C2324" s="175"/>
      <c r="D2324" s="176"/>
      <c r="E2324" s="176"/>
      <c r="F2324" s="176"/>
      <c r="G2324" s="169">
        <f t="shared" si="36"/>
        <v>5</v>
      </c>
    </row>
    <row r="2325" spans="1:7" x14ac:dyDescent="0.2">
      <c r="A2325" s="173" t="s">
        <v>16848</v>
      </c>
      <c r="B2325" s="174" t="s">
        <v>16849</v>
      </c>
      <c r="C2325" s="175" t="s">
        <v>12389</v>
      </c>
      <c r="D2325" s="176">
        <v>0.85</v>
      </c>
      <c r="E2325" s="176">
        <v>3.47</v>
      </c>
      <c r="F2325" s="176">
        <v>4.32</v>
      </c>
      <c r="G2325" s="169">
        <f t="shared" si="36"/>
        <v>9</v>
      </c>
    </row>
    <row r="2326" spans="1:7" x14ac:dyDescent="0.2">
      <c r="A2326" s="173" t="s">
        <v>16850</v>
      </c>
      <c r="B2326" s="174" t="s">
        <v>16851</v>
      </c>
      <c r="C2326" s="175" t="s">
        <v>12389</v>
      </c>
      <c r="D2326" s="176">
        <v>6.52</v>
      </c>
      <c r="E2326" s="176">
        <v>6.51</v>
      </c>
      <c r="F2326" s="176">
        <v>13.03</v>
      </c>
      <c r="G2326" s="169">
        <f t="shared" si="36"/>
        <v>9</v>
      </c>
    </row>
    <row r="2327" spans="1:7" x14ac:dyDescent="0.2">
      <c r="A2327" s="173" t="s">
        <v>16852</v>
      </c>
      <c r="B2327" s="174" t="s">
        <v>16853</v>
      </c>
      <c r="C2327" s="175" t="s">
        <v>12389</v>
      </c>
      <c r="D2327" s="176">
        <v>9.9499999999999993</v>
      </c>
      <c r="E2327" s="176">
        <v>6.51</v>
      </c>
      <c r="F2327" s="176">
        <v>16.46</v>
      </c>
      <c r="G2327" s="169">
        <f t="shared" si="36"/>
        <v>9</v>
      </c>
    </row>
    <row r="2328" spans="1:7" x14ac:dyDescent="0.2">
      <c r="A2328" s="173" t="s">
        <v>16854</v>
      </c>
      <c r="B2328" s="174" t="s">
        <v>16855</v>
      </c>
      <c r="C2328" s="175" t="s">
        <v>12389</v>
      </c>
      <c r="D2328" s="176">
        <v>8.89</v>
      </c>
      <c r="E2328" s="176">
        <v>6.51</v>
      </c>
      <c r="F2328" s="176">
        <v>15.4</v>
      </c>
      <c r="G2328" s="169">
        <f t="shared" si="36"/>
        <v>9</v>
      </c>
    </row>
    <row r="2329" spans="1:7" x14ac:dyDescent="0.2">
      <c r="A2329" s="173" t="s">
        <v>16856</v>
      </c>
      <c r="B2329" s="174" t="s">
        <v>16857</v>
      </c>
      <c r="C2329" s="175" t="s">
        <v>12389</v>
      </c>
      <c r="D2329" s="176">
        <v>9.9700000000000006</v>
      </c>
      <c r="E2329" s="176">
        <v>6.51</v>
      </c>
      <c r="F2329" s="176">
        <v>16.48</v>
      </c>
      <c r="G2329" s="169">
        <f t="shared" si="36"/>
        <v>9</v>
      </c>
    </row>
    <row r="2330" spans="1:7" x14ac:dyDescent="0.2">
      <c r="A2330" s="173" t="s">
        <v>16858</v>
      </c>
      <c r="B2330" s="174" t="s">
        <v>16859</v>
      </c>
      <c r="C2330" s="175" t="s">
        <v>12389</v>
      </c>
      <c r="D2330" s="176">
        <v>14.48</v>
      </c>
      <c r="E2330" s="176">
        <v>6.51</v>
      </c>
      <c r="F2330" s="176">
        <v>20.99</v>
      </c>
      <c r="G2330" s="169">
        <f t="shared" si="36"/>
        <v>9</v>
      </c>
    </row>
    <row r="2331" spans="1:7" x14ac:dyDescent="0.2">
      <c r="A2331" s="173" t="s">
        <v>16860</v>
      </c>
      <c r="B2331" s="174" t="s">
        <v>16861</v>
      </c>
      <c r="C2331" s="175" t="s">
        <v>12389</v>
      </c>
      <c r="D2331" s="176">
        <v>14.32</v>
      </c>
      <c r="E2331" s="176">
        <v>6.51</v>
      </c>
      <c r="F2331" s="176">
        <v>20.83</v>
      </c>
      <c r="G2331" s="169">
        <f t="shared" si="36"/>
        <v>9</v>
      </c>
    </row>
    <row r="2332" spans="1:7" x14ac:dyDescent="0.2">
      <c r="A2332" s="173" t="s">
        <v>16862</v>
      </c>
      <c r="B2332" s="174" t="s">
        <v>16863</v>
      </c>
      <c r="C2332" s="175" t="s">
        <v>12389</v>
      </c>
      <c r="D2332" s="176">
        <v>20.89</v>
      </c>
      <c r="E2332" s="176">
        <v>6.51</v>
      </c>
      <c r="F2332" s="176">
        <v>27.4</v>
      </c>
      <c r="G2332" s="169">
        <f t="shared" si="36"/>
        <v>9</v>
      </c>
    </row>
    <row r="2333" spans="1:7" x14ac:dyDescent="0.2">
      <c r="A2333" s="173" t="s">
        <v>16864</v>
      </c>
      <c r="B2333" s="174" t="s">
        <v>16865</v>
      </c>
      <c r="C2333" s="175" t="s">
        <v>12389</v>
      </c>
      <c r="D2333" s="176">
        <v>29.63</v>
      </c>
      <c r="E2333" s="176">
        <v>8.68</v>
      </c>
      <c r="F2333" s="176">
        <v>38.31</v>
      </c>
      <c r="G2333" s="169">
        <f t="shared" si="36"/>
        <v>9</v>
      </c>
    </row>
    <row r="2334" spans="1:7" x14ac:dyDescent="0.2">
      <c r="A2334" s="173" t="s">
        <v>16866</v>
      </c>
      <c r="B2334" s="174" t="s">
        <v>16867</v>
      </c>
      <c r="C2334" s="175" t="s">
        <v>12389</v>
      </c>
      <c r="D2334" s="176">
        <v>30.97</v>
      </c>
      <c r="E2334" s="176">
        <v>8.68</v>
      </c>
      <c r="F2334" s="176">
        <v>39.65</v>
      </c>
      <c r="G2334" s="169">
        <f t="shared" si="36"/>
        <v>9</v>
      </c>
    </row>
    <row r="2335" spans="1:7" x14ac:dyDescent="0.2">
      <c r="A2335" s="173" t="s">
        <v>16868</v>
      </c>
      <c r="B2335" s="174" t="s">
        <v>16869</v>
      </c>
      <c r="C2335" s="175" t="s">
        <v>12389</v>
      </c>
      <c r="D2335" s="176">
        <v>42.4</v>
      </c>
      <c r="E2335" s="176">
        <v>8.68</v>
      </c>
      <c r="F2335" s="176">
        <v>51.08</v>
      </c>
      <c r="G2335" s="169">
        <f t="shared" si="36"/>
        <v>9</v>
      </c>
    </row>
    <row r="2336" spans="1:7" x14ac:dyDescent="0.2">
      <c r="A2336" s="173" t="s">
        <v>16870</v>
      </c>
      <c r="B2336" s="174" t="s">
        <v>16871</v>
      </c>
      <c r="C2336" s="175" t="s">
        <v>12389</v>
      </c>
      <c r="D2336" s="176">
        <v>44.7</v>
      </c>
      <c r="E2336" s="176">
        <v>8.68</v>
      </c>
      <c r="F2336" s="176">
        <v>53.38</v>
      </c>
      <c r="G2336" s="169">
        <f t="shared" si="36"/>
        <v>9</v>
      </c>
    </row>
    <row r="2337" spans="1:7" x14ac:dyDescent="0.2">
      <c r="A2337" s="173" t="s">
        <v>16872</v>
      </c>
      <c r="B2337" s="174" t="s">
        <v>16873</v>
      </c>
      <c r="C2337" s="175"/>
      <c r="D2337" s="176"/>
      <c r="E2337" s="176"/>
      <c r="F2337" s="176"/>
      <c r="G2337" s="169">
        <f t="shared" si="36"/>
        <v>5</v>
      </c>
    </row>
    <row r="2338" spans="1:7" ht="25.5" x14ac:dyDescent="0.2">
      <c r="A2338" s="173" t="s">
        <v>16874</v>
      </c>
      <c r="B2338" s="174" t="s">
        <v>16875</v>
      </c>
      <c r="C2338" s="175" t="s">
        <v>12497</v>
      </c>
      <c r="D2338" s="176">
        <v>5.69</v>
      </c>
      <c r="E2338" s="176">
        <v>6.51</v>
      </c>
      <c r="F2338" s="176">
        <v>12.2</v>
      </c>
      <c r="G2338" s="169">
        <f t="shared" si="36"/>
        <v>9</v>
      </c>
    </row>
    <row r="2339" spans="1:7" ht="25.5" x14ac:dyDescent="0.2">
      <c r="A2339" s="173" t="s">
        <v>16876</v>
      </c>
      <c r="B2339" s="174" t="s">
        <v>16877</v>
      </c>
      <c r="C2339" s="175" t="s">
        <v>12497</v>
      </c>
      <c r="D2339" s="176">
        <v>10.37</v>
      </c>
      <c r="E2339" s="176">
        <v>6.51</v>
      </c>
      <c r="F2339" s="176">
        <v>16.88</v>
      </c>
      <c r="G2339" s="169">
        <f t="shared" si="36"/>
        <v>9</v>
      </c>
    </row>
    <row r="2340" spans="1:7" ht="25.5" x14ac:dyDescent="0.2">
      <c r="A2340" s="173" t="s">
        <v>16878</v>
      </c>
      <c r="B2340" s="174" t="s">
        <v>16879</v>
      </c>
      <c r="C2340" s="175" t="s">
        <v>12497</v>
      </c>
      <c r="D2340" s="176">
        <v>25.67</v>
      </c>
      <c r="E2340" s="176">
        <v>6.51</v>
      </c>
      <c r="F2340" s="176">
        <v>32.18</v>
      </c>
      <c r="G2340" s="169">
        <f t="shared" si="36"/>
        <v>9</v>
      </c>
    </row>
    <row r="2341" spans="1:7" x14ac:dyDescent="0.2">
      <c r="A2341" s="173" t="s">
        <v>16880</v>
      </c>
      <c r="B2341" s="174" t="s">
        <v>16881</v>
      </c>
      <c r="C2341" s="175" t="s">
        <v>12497</v>
      </c>
      <c r="D2341" s="176">
        <v>0.43</v>
      </c>
      <c r="E2341" s="176">
        <v>3.47</v>
      </c>
      <c r="F2341" s="176">
        <v>3.9</v>
      </c>
      <c r="G2341" s="169">
        <f t="shared" si="36"/>
        <v>9</v>
      </c>
    </row>
    <row r="2342" spans="1:7" ht="25.5" x14ac:dyDescent="0.2">
      <c r="A2342" s="173" t="s">
        <v>20260</v>
      </c>
      <c r="B2342" s="174" t="s">
        <v>20261</v>
      </c>
      <c r="C2342" s="175" t="s">
        <v>12497</v>
      </c>
      <c r="D2342" s="176">
        <v>0.7</v>
      </c>
      <c r="E2342" s="176">
        <v>3.47</v>
      </c>
      <c r="F2342" s="176">
        <v>4.17</v>
      </c>
      <c r="G2342" s="169">
        <f t="shared" si="36"/>
        <v>9</v>
      </c>
    </row>
    <row r="2343" spans="1:7" x14ac:dyDescent="0.2">
      <c r="A2343" s="173" t="s">
        <v>16882</v>
      </c>
      <c r="B2343" s="174" t="s">
        <v>16883</v>
      </c>
      <c r="C2343" s="175" t="s">
        <v>12497</v>
      </c>
      <c r="D2343" s="176">
        <v>2.11</v>
      </c>
      <c r="E2343" s="176">
        <v>13.01</v>
      </c>
      <c r="F2343" s="176">
        <v>15.12</v>
      </c>
      <c r="G2343" s="169">
        <f t="shared" si="36"/>
        <v>9</v>
      </c>
    </row>
    <row r="2344" spans="1:7" ht="25.5" x14ac:dyDescent="0.2">
      <c r="A2344" s="173" t="s">
        <v>16884</v>
      </c>
      <c r="B2344" s="174" t="s">
        <v>16885</v>
      </c>
      <c r="C2344" s="175" t="s">
        <v>12497</v>
      </c>
      <c r="D2344" s="176">
        <v>5.95</v>
      </c>
      <c r="E2344" s="176">
        <v>5.21</v>
      </c>
      <c r="F2344" s="176">
        <v>11.16</v>
      </c>
      <c r="G2344" s="169">
        <f t="shared" si="36"/>
        <v>9</v>
      </c>
    </row>
    <row r="2345" spans="1:7" ht="25.5" x14ac:dyDescent="0.2">
      <c r="A2345" s="173" t="s">
        <v>16886</v>
      </c>
      <c r="B2345" s="174" t="s">
        <v>16887</v>
      </c>
      <c r="C2345" s="175" t="s">
        <v>12497</v>
      </c>
      <c r="D2345" s="176">
        <v>3.13</v>
      </c>
      <c r="E2345" s="176">
        <v>4.33</v>
      </c>
      <c r="F2345" s="176">
        <v>7.46</v>
      </c>
      <c r="G2345" s="169">
        <f t="shared" si="36"/>
        <v>9</v>
      </c>
    </row>
    <row r="2346" spans="1:7" ht="25.5" x14ac:dyDescent="0.2">
      <c r="A2346" s="173" t="s">
        <v>16888</v>
      </c>
      <c r="B2346" s="174" t="s">
        <v>16889</v>
      </c>
      <c r="C2346" s="175" t="s">
        <v>12497</v>
      </c>
      <c r="D2346" s="176">
        <v>12.52</v>
      </c>
      <c r="E2346" s="176">
        <v>5.63</v>
      </c>
      <c r="F2346" s="176">
        <v>18.149999999999999</v>
      </c>
      <c r="G2346" s="169">
        <f t="shared" si="36"/>
        <v>9</v>
      </c>
    </row>
    <row r="2347" spans="1:7" ht="25.5" x14ac:dyDescent="0.2">
      <c r="A2347" s="173" t="s">
        <v>16890</v>
      </c>
      <c r="B2347" s="174" t="s">
        <v>16891</v>
      </c>
      <c r="C2347" s="175" t="s">
        <v>12497</v>
      </c>
      <c r="D2347" s="176">
        <v>27.56</v>
      </c>
      <c r="E2347" s="176">
        <v>6.94</v>
      </c>
      <c r="F2347" s="176">
        <v>34.5</v>
      </c>
      <c r="G2347" s="169">
        <f t="shared" si="36"/>
        <v>9</v>
      </c>
    </row>
    <row r="2348" spans="1:7" ht="25.5" x14ac:dyDescent="0.2">
      <c r="A2348" s="173" t="s">
        <v>16892</v>
      </c>
      <c r="B2348" s="174" t="s">
        <v>16893</v>
      </c>
      <c r="C2348" s="175" t="s">
        <v>12497</v>
      </c>
      <c r="D2348" s="176">
        <v>55.4</v>
      </c>
      <c r="E2348" s="176">
        <v>9.1</v>
      </c>
      <c r="F2348" s="176">
        <v>64.5</v>
      </c>
      <c r="G2348" s="169">
        <f t="shared" si="36"/>
        <v>9</v>
      </c>
    </row>
    <row r="2349" spans="1:7" ht="25.5" x14ac:dyDescent="0.2">
      <c r="A2349" s="173" t="s">
        <v>16894</v>
      </c>
      <c r="B2349" s="174" t="s">
        <v>16895</v>
      </c>
      <c r="C2349" s="175" t="s">
        <v>12497</v>
      </c>
      <c r="D2349" s="176">
        <v>9.1999999999999993</v>
      </c>
      <c r="E2349" s="176">
        <v>5.21</v>
      </c>
      <c r="F2349" s="176">
        <v>14.41</v>
      </c>
      <c r="G2349" s="169">
        <f t="shared" si="36"/>
        <v>9</v>
      </c>
    </row>
    <row r="2350" spans="1:7" ht="25.5" x14ac:dyDescent="0.2">
      <c r="A2350" s="173" t="s">
        <v>16896</v>
      </c>
      <c r="B2350" s="174" t="s">
        <v>16897</v>
      </c>
      <c r="C2350" s="175" t="s">
        <v>12497</v>
      </c>
      <c r="D2350" s="176">
        <v>13.87</v>
      </c>
      <c r="E2350" s="176">
        <v>5.63</v>
      </c>
      <c r="F2350" s="176">
        <v>19.5</v>
      </c>
      <c r="G2350" s="169">
        <f t="shared" si="36"/>
        <v>9</v>
      </c>
    </row>
    <row r="2351" spans="1:7" ht="25.5" x14ac:dyDescent="0.2">
      <c r="A2351" s="173" t="s">
        <v>16898</v>
      </c>
      <c r="B2351" s="174" t="s">
        <v>16899</v>
      </c>
      <c r="C2351" s="175" t="s">
        <v>12497</v>
      </c>
      <c r="D2351" s="176">
        <v>33.76</v>
      </c>
      <c r="E2351" s="176">
        <v>6.94</v>
      </c>
      <c r="F2351" s="176">
        <v>40.700000000000003</v>
      </c>
      <c r="G2351" s="169">
        <f t="shared" si="36"/>
        <v>9</v>
      </c>
    </row>
    <row r="2352" spans="1:7" ht="25.5" x14ac:dyDescent="0.2">
      <c r="A2352" s="173" t="s">
        <v>16900</v>
      </c>
      <c r="B2352" s="174" t="s">
        <v>16901</v>
      </c>
      <c r="C2352" s="175" t="s">
        <v>12497</v>
      </c>
      <c r="D2352" s="176">
        <v>11.5</v>
      </c>
      <c r="E2352" s="176">
        <v>5.21</v>
      </c>
      <c r="F2352" s="176">
        <v>16.71</v>
      </c>
      <c r="G2352" s="169">
        <f t="shared" si="36"/>
        <v>9</v>
      </c>
    </row>
    <row r="2353" spans="1:7" ht="25.5" x14ac:dyDescent="0.2">
      <c r="A2353" s="173" t="s">
        <v>16902</v>
      </c>
      <c r="B2353" s="174" t="s">
        <v>16903</v>
      </c>
      <c r="C2353" s="175" t="s">
        <v>12497</v>
      </c>
      <c r="D2353" s="176">
        <v>16.440000000000001</v>
      </c>
      <c r="E2353" s="176">
        <v>5.63</v>
      </c>
      <c r="F2353" s="176">
        <v>22.07</v>
      </c>
      <c r="G2353" s="169">
        <f t="shared" si="36"/>
        <v>9</v>
      </c>
    </row>
    <row r="2354" spans="1:7" ht="25.5" x14ac:dyDescent="0.2">
      <c r="A2354" s="173" t="s">
        <v>16904</v>
      </c>
      <c r="B2354" s="174" t="s">
        <v>16905</v>
      </c>
      <c r="C2354" s="175" t="s">
        <v>12497</v>
      </c>
      <c r="D2354" s="176">
        <v>39.83</v>
      </c>
      <c r="E2354" s="176">
        <v>6.94</v>
      </c>
      <c r="F2354" s="176">
        <v>46.77</v>
      </c>
      <c r="G2354" s="169">
        <f t="shared" si="36"/>
        <v>9</v>
      </c>
    </row>
    <row r="2355" spans="1:7" ht="25.5" x14ac:dyDescent="0.2">
      <c r="A2355" s="173" t="s">
        <v>16906</v>
      </c>
      <c r="B2355" s="174" t="s">
        <v>16907</v>
      </c>
      <c r="C2355" s="175"/>
      <c r="D2355" s="176"/>
      <c r="E2355" s="176"/>
      <c r="F2355" s="176"/>
      <c r="G2355" s="169">
        <f t="shared" si="36"/>
        <v>5</v>
      </c>
    </row>
    <row r="2356" spans="1:7" ht="25.5" x14ac:dyDescent="0.2">
      <c r="A2356" s="173" t="s">
        <v>16908</v>
      </c>
      <c r="B2356" s="174" t="s">
        <v>16909</v>
      </c>
      <c r="C2356" s="175" t="s">
        <v>12497</v>
      </c>
      <c r="D2356" s="176">
        <v>4.42</v>
      </c>
      <c r="E2356" s="176">
        <v>4.33</v>
      </c>
      <c r="F2356" s="176">
        <v>8.75</v>
      </c>
      <c r="G2356" s="169">
        <f t="shared" si="36"/>
        <v>9</v>
      </c>
    </row>
    <row r="2357" spans="1:7" ht="25.5" x14ac:dyDescent="0.2">
      <c r="A2357" s="173" t="s">
        <v>16910</v>
      </c>
      <c r="B2357" s="174" t="s">
        <v>16911</v>
      </c>
      <c r="C2357" s="175" t="s">
        <v>12497</v>
      </c>
      <c r="D2357" s="176">
        <v>5.81</v>
      </c>
      <c r="E2357" s="176">
        <v>4.33</v>
      </c>
      <c r="F2357" s="176">
        <v>10.14</v>
      </c>
      <c r="G2357" s="169">
        <f t="shared" si="36"/>
        <v>9</v>
      </c>
    </row>
    <row r="2358" spans="1:7" ht="25.5" x14ac:dyDescent="0.2">
      <c r="A2358" s="173" t="s">
        <v>16912</v>
      </c>
      <c r="B2358" s="174" t="s">
        <v>16913</v>
      </c>
      <c r="C2358" s="175" t="s">
        <v>12497</v>
      </c>
      <c r="D2358" s="176">
        <v>6.79</v>
      </c>
      <c r="E2358" s="176">
        <v>4.33</v>
      </c>
      <c r="F2358" s="176">
        <v>11.12</v>
      </c>
      <c r="G2358" s="169">
        <f t="shared" si="36"/>
        <v>9</v>
      </c>
    </row>
    <row r="2359" spans="1:7" x14ac:dyDescent="0.2">
      <c r="A2359" s="173" t="s">
        <v>16914</v>
      </c>
      <c r="B2359" s="174" t="s">
        <v>16915</v>
      </c>
      <c r="C2359" s="175"/>
      <c r="D2359" s="176"/>
      <c r="E2359" s="176"/>
      <c r="F2359" s="176"/>
      <c r="G2359" s="169">
        <f t="shared" si="36"/>
        <v>5</v>
      </c>
    </row>
    <row r="2360" spans="1:7" x14ac:dyDescent="0.2">
      <c r="A2360" s="173" t="s">
        <v>16916</v>
      </c>
      <c r="B2360" s="174" t="s">
        <v>16917</v>
      </c>
      <c r="C2360" s="175" t="s">
        <v>12497</v>
      </c>
      <c r="D2360" s="176">
        <v>8.44</v>
      </c>
      <c r="E2360" s="176">
        <v>6.21</v>
      </c>
      <c r="F2360" s="176">
        <v>14.65</v>
      </c>
      <c r="G2360" s="169">
        <f t="shared" si="36"/>
        <v>9</v>
      </c>
    </row>
    <row r="2361" spans="1:7" x14ac:dyDescent="0.2">
      <c r="A2361" s="173" t="s">
        <v>16918</v>
      </c>
      <c r="B2361" s="174" t="s">
        <v>16919</v>
      </c>
      <c r="C2361" s="175" t="s">
        <v>12497</v>
      </c>
      <c r="D2361" s="176">
        <v>3.33</v>
      </c>
      <c r="E2361" s="176">
        <v>6.21</v>
      </c>
      <c r="F2361" s="176">
        <v>9.5399999999999991</v>
      </c>
      <c r="G2361" s="169">
        <f t="shared" si="36"/>
        <v>9</v>
      </c>
    </row>
    <row r="2362" spans="1:7" x14ac:dyDescent="0.2">
      <c r="A2362" s="173" t="s">
        <v>16920</v>
      </c>
      <c r="B2362" s="174" t="s">
        <v>16921</v>
      </c>
      <c r="C2362" s="175"/>
      <c r="D2362" s="176"/>
      <c r="E2362" s="176"/>
      <c r="F2362" s="176"/>
      <c r="G2362" s="169">
        <f t="shared" si="36"/>
        <v>5</v>
      </c>
    </row>
    <row r="2363" spans="1:7" x14ac:dyDescent="0.2">
      <c r="A2363" s="173" t="s">
        <v>16922</v>
      </c>
      <c r="B2363" s="174" t="s">
        <v>16923</v>
      </c>
      <c r="C2363" s="175" t="s">
        <v>12497</v>
      </c>
      <c r="D2363" s="176">
        <v>3.95</v>
      </c>
      <c r="E2363" s="176">
        <v>6.21</v>
      </c>
      <c r="F2363" s="176">
        <v>10.16</v>
      </c>
      <c r="G2363" s="169">
        <f t="shared" si="36"/>
        <v>9</v>
      </c>
    </row>
    <row r="2364" spans="1:7" x14ac:dyDescent="0.2">
      <c r="A2364" s="173" t="s">
        <v>16924</v>
      </c>
      <c r="B2364" s="174" t="s">
        <v>16925</v>
      </c>
      <c r="C2364" s="175" t="s">
        <v>12497</v>
      </c>
      <c r="D2364" s="176">
        <v>7.93</v>
      </c>
      <c r="E2364" s="176">
        <v>6.21</v>
      </c>
      <c r="F2364" s="176">
        <v>14.14</v>
      </c>
      <c r="G2364" s="169">
        <f t="shared" si="36"/>
        <v>9</v>
      </c>
    </row>
    <row r="2365" spans="1:7" x14ac:dyDescent="0.2">
      <c r="A2365" s="173" t="s">
        <v>16926</v>
      </c>
      <c r="B2365" s="174" t="s">
        <v>16927</v>
      </c>
      <c r="C2365" s="175"/>
      <c r="D2365" s="176"/>
      <c r="E2365" s="176"/>
      <c r="F2365" s="176"/>
      <c r="G2365" s="169">
        <f t="shared" si="36"/>
        <v>5</v>
      </c>
    </row>
    <row r="2366" spans="1:7" x14ac:dyDescent="0.2">
      <c r="A2366" s="173" t="s">
        <v>16928</v>
      </c>
      <c r="B2366" s="174" t="s">
        <v>16929</v>
      </c>
      <c r="C2366" s="175" t="s">
        <v>12497</v>
      </c>
      <c r="D2366" s="176">
        <v>2.41</v>
      </c>
      <c r="E2366" s="176">
        <v>4.7699999999999996</v>
      </c>
      <c r="F2366" s="176">
        <v>7.18</v>
      </c>
      <c r="G2366" s="169">
        <f t="shared" si="36"/>
        <v>9</v>
      </c>
    </row>
    <row r="2367" spans="1:7" x14ac:dyDescent="0.2">
      <c r="A2367" s="173" t="s">
        <v>16930</v>
      </c>
      <c r="B2367" s="174" t="s">
        <v>16931</v>
      </c>
      <c r="C2367" s="175" t="s">
        <v>12497</v>
      </c>
      <c r="D2367" s="176">
        <v>16.05</v>
      </c>
      <c r="E2367" s="176">
        <v>4.7699999999999996</v>
      </c>
      <c r="F2367" s="176">
        <v>20.82</v>
      </c>
      <c r="G2367" s="169">
        <f t="shared" si="36"/>
        <v>9</v>
      </c>
    </row>
    <row r="2368" spans="1:7" x14ac:dyDescent="0.2">
      <c r="A2368" s="173" t="s">
        <v>16932</v>
      </c>
      <c r="B2368" s="174" t="s">
        <v>16933</v>
      </c>
      <c r="C2368" s="175" t="s">
        <v>12497</v>
      </c>
      <c r="D2368" s="176">
        <v>5.75</v>
      </c>
      <c r="E2368" s="176">
        <v>3.69</v>
      </c>
      <c r="F2368" s="176">
        <v>9.44</v>
      </c>
      <c r="G2368" s="169">
        <f t="shared" si="36"/>
        <v>9</v>
      </c>
    </row>
    <row r="2369" spans="1:7" x14ac:dyDescent="0.2">
      <c r="A2369" s="173" t="s">
        <v>16934</v>
      </c>
      <c r="B2369" s="174" t="s">
        <v>20399</v>
      </c>
      <c r="C2369" s="175" t="s">
        <v>12497</v>
      </c>
      <c r="D2369" s="176">
        <v>2.19</v>
      </c>
      <c r="E2369" s="176">
        <v>4.7699999999999996</v>
      </c>
      <c r="F2369" s="176">
        <v>6.96</v>
      </c>
      <c r="G2369" s="169">
        <f t="shared" si="36"/>
        <v>9</v>
      </c>
    </row>
    <row r="2370" spans="1:7" x14ac:dyDescent="0.2">
      <c r="A2370" s="173" t="s">
        <v>16935</v>
      </c>
      <c r="B2370" s="174" t="s">
        <v>16936</v>
      </c>
      <c r="C2370" s="175" t="s">
        <v>12497</v>
      </c>
      <c r="D2370" s="176">
        <v>3.46</v>
      </c>
      <c r="E2370" s="176">
        <v>3.69</v>
      </c>
      <c r="F2370" s="176">
        <v>7.15</v>
      </c>
      <c r="G2370" s="169">
        <f t="shared" si="36"/>
        <v>9</v>
      </c>
    </row>
    <row r="2371" spans="1:7" x14ac:dyDescent="0.2">
      <c r="A2371" s="173" t="s">
        <v>16937</v>
      </c>
      <c r="B2371" s="174" t="s">
        <v>16938</v>
      </c>
      <c r="C2371" s="175" t="s">
        <v>12497</v>
      </c>
      <c r="D2371" s="176">
        <v>16.899999999999999</v>
      </c>
      <c r="E2371" s="176">
        <v>4.7699999999999996</v>
      </c>
      <c r="F2371" s="176">
        <v>21.67</v>
      </c>
      <c r="G2371" s="169">
        <f t="shared" si="36"/>
        <v>9</v>
      </c>
    </row>
    <row r="2372" spans="1:7" x14ac:dyDescent="0.2">
      <c r="A2372" s="173" t="s">
        <v>16939</v>
      </c>
      <c r="B2372" s="174" t="s">
        <v>16940</v>
      </c>
      <c r="C2372" s="175" t="s">
        <v>12497</v>
      </c>
      <c r="D2372" s="176">
        <v>3.7</v>
      </c>
      <c r="E2372" s="176">
        <v>4.7699999999999996</v>
      </c>
      <c r="F2372" s="176">
        <v>8.4700000000000006</v>
      </c>
      <c r="G2372" s="169">
        <f t="shared" si="36"/>
        <v>9</v>
      </c>
    </row>
    <row r="2373" spans="1:7" x14ac:dyDescent="0.2">
      <c r="A2373" s="173" t="s">
        <v>16941</v>
      </c>
      <c r="B2373" s="174" t="s">
        <v>16942</v>
      </c>
      <c r="C2373" s="175"/>
      <c r="D2373" s="176"/>
      <c r="E2373" s="176"/>
      <c r="F2373" s="176"/>
      <c r="G2373" s="169">
        <f t="shared" si="36"/>
        <v>5</v>
      </c>
    </row>
    <row r="2374" spans="1:7" x14ac:dyDescent="0.2">
      <c r="A2374" s="173" t="s">
        <v>16943</v>
      </c>
      <c r="B2374" s="174" t="s">
        <v>16944</v>
      </c>
      <c r="C2374" s="175" t="s">
        <v>12389</v>
      </c>
      <c r="D2374" s="176">
        <v>8.6199999999999992</v>
      </c>
      <c r="E2374" s="176">
        <v>7.23</v>
      </c>
      <c r="F2374" s="176">
        <v>15.85</v>
      </c>
      <c r="G2374" s="169">
        <f t="shared" si="36"/>
        <v>9</v>
      </c>
    </row>
    <row r="2375" spans="1:7" ht="25.5" x14ac:dyDescent="0.2">
      <c r="A2375" s="173" t="s">
        <v>16945</v>
      </c>
      <c r="B2375" s="174" t="s">
        <v>16946</v>
      </c>
      <c r="C2375" s="175" t="s">
        <v>12497</v>
      </c>
      <c r="D2375" s="176"/>
      <c r="E2375" s="176">
        <v>6.21</v>
      </c>
      <c r="F2375" s="176">
        <v>6.21</v>
      </c>
      <c r="G2375" s="169">
        <f t="shared" si="36"/>
        <v>9</v>
      </c>
    </row>
    <row r="2376" spans="1:7" ht="25.5" x14ac:dyDescent="0.2">
      <c r="A2376" s="173" t="s">
        <v>16947</v>
      </c>
      <c r="B2376" s="174" t="s">
        <v>16948</v>
      </c>
      <c r="C2376" s="175" t="s">
        <v>12497</v>
      </c>
      <c r="D2376" s="176"/>
      <c r="E2376" s="176">
        <v>12.43</v>
      </c>
      <c r="F2376" s="176">
        <v>12.43</v>
      </c>
      <c r="G2376" s="169">
        <f t="shared" si="36"/>
        <v>9</v>
      </c>
    </row>
    <row r="2377" spans="1:7" ht="25.5" x14ac:dyDescent="0.2">
      <c r="A2377" s="173" t="s">
        <v>16949</v>
      </c>
      <c r="B2377" s="174" t="s">
        <v>16950</v>
      </c>
      <c r="C2377" s="175"/>
      <c r="D2377" s="176"/>
      <c r="E2377" s="176"/>
      <c r="F2377" s="176"/>
      <c r="G2377" s="169">
        <f t="shared" si="36"/>
        <v>5</v>
      </c>
    </row>
    <row r="2378" spans="1:7" ht="25.5" x14ac:dyDescent="0.2">
      <c r="A2378" s="173" t="s">
        <v>16951</v>
      </c>
      <c r="B2378" s="174" t="s">
        <v>149</v>
      </c>
      <c r="C2378" s="175" t="s">
        <v>12497</v>
      </c>
      <c r="D2378" s="176">
        <v>1.22</v>
      </c>
      <c r="E2378" s="176">
        <v>0.86</v>
      </c>
      <c r="F2378" s="176">
        <v>2.08</v>
      </c>
      <c r="G2378" s="169">
        <f t="shared" si="36"/>
        <v>9</v>
      </c>
    </row>
    <row r="2379" spans="1:7" ht="25.5" x14ac:dyDescent="0.2">
      <c r="A2379" s="173" t="s">
        <v>16952</v>
      </c>
      <c r="B2379" s="174" t="s">
        <v>150</v>
      </c>
      <c r="C2379" s="175" t="s">
        <v>12497</v>
      </c>
      <c r="D2379" s="176">
        <v>2.02</v>
      </c>
      <c r="E2379" s="176">
        <v>0.86</v>
      </c>
      <c r="F2379" s="176">
        <v>2.88</v>
      </c>
      <c r="G2379" s="169">
        <f t="shared" ref="G2379:G2442" si="37">LEN(A2379)</f>
        <v>9</v>
      </c>
    </row>
    <row r="2380" spans="1:7" ht="25.5" x14ac:dyDescent="0.2">
      <c r="A2380" s="173" t="s">
        <v>16953</v>
      </c>
      <c r="B2380" s="174" t="s">
        <v>151</v>
      </c>
      <c r="C2380" s="175" t="s">
        <v>12497</v>
      </c>
      <c r="D2380" s="176">
        <v>3.06</v>
      </c>
      <c r="E2380" s="176">
        <v>0.86</v>
      </c>
      <c r="F2380" s="176">
        <v>3.92</v>
      </c>
      <c r="G2380" s="169">
        <f t="shared" si="37"/>
        <v>9</v>
      </c>
    </row>
    <row r="2381" spans="1:7" ht="25.5" x14ac:dyDescent="0.2">
      <c r="A2381" s="173" t="s">
        <v>16954</v>
      </c>
      <c r="B2381" s="174" t="s">
        <v>152</v>
      </c>
      <c r="C2381" s="175" t="s">
        <v>12497</v>
      </c>
      <c r="D2381" s="176">
        <v>4.3899999999999997</v>
      </c>
      <c r="E2381" s="176">
        <v>0.86</v>
      </c>
      <c r="F2381" s="176">
        <v>5.25</v>
      </c>
      <c r="G2381" s="169">
        <f t="shared" si="37"/>
        <v>9</v>
      </c>
    </row>
    <row r="2382" spans="1:7" ht="25.5" x14ac:dyDescent="0.2">
      <c r="A2382" s="173" t="s">
        <v>16955</v>
      </c>
      <c r="B2382" s="174" t="s">
        <v>153</v>
      </c>
      <c r="C2382" s="175" t="s">
        <v>12497</v>
      </c>
      <c r="D2382" s="176">
        <v>7.5</v>
      </c>
      <c r="E2382" s="176">
        <v>3.47</v>
      </c>
      <c r="F2382" s="176">
        <v>10.97</v>
      </c>
      <c r="G2382" s="169">
        <f t="shared" si="37"/>
        <v>9</v>
      </c>
    </row>
    <row r="2383" spans="1:7" ht="25.5" x14ac:dyDescent="0.2">
      <c r="A2383" s="173" t="s">
        <v>16956</v>
      </c>
      <c r="B2383" s="174" t="s">
        <v>154</v>
      </c>
      <c r="C2383" s="175" t="s">
        <v>12497</v>
      </c>
      <c r="D2383" s="176">
        <v>11.55</v>
      </c>
      <c r="E2383" s="176">
        <v>3.91</v>
      </c>
      <c r="F2383" s="176">
        <v>15.46</v>
      </c>
      <c r="G2383" s="169">
        <f t="shared" si="37"/>
        <v>9</v>
      </c>
    </row>
    <row r="2384" spans="1:7" ht="25.5" x14ac:dyDescent="0.2">
      <c r="A2384" s="173" t="s">
        <v>16957</v>
      </c>
      <c r="B2384" s="174" t="s">
        <v>155</v>
      </c>
      <c r="C2384" s="175" t="s">
        <v>12497</v>
      </c>
      <c r="D2384" s="176">
        <v>18.04</v>
      </c>
      <c r="E2384" s="176">
        <v>4.33</v>
      </c>
      <c r="F2384" s="176">
        <v>22.37</v>
      </c>
      <c r="G2384" s="169">
        <f t="shared" si="37"/>
        <v>9</v>
      </c>
    </row>
    <row r="2385" spans="1:7" ht="25.5" x14ac:dyDescent="0.2">
      <c r="A2385" s="173" t="s">
        <v>16958</v>
      </c>
      <c r="B2385" s="174" t="s">
        <v>156</v>
      </c>
      <c r="C2385" s="175" t="s">
        <v>12497</v>
      </c>
      <c r="D2385" s="176">
        <v>25.25</v>
      </c>
      <c r="E2385" s="176">
        <v>6.51</v>
      </c>
      <c r="F2385" s="176">
        <v>31.76</v>
      </c>
      <c r="G2385" s="169">
        <f t="shared" si="37"/>
        <v>9</v>
      </c>
    </row>
    <row r="2386" spans="1:7" ht="25.5" x14ac:dyDescent="0.2">
      <c r="A2386" s="173" t="s">
        <v>16959</v>
      </c>
      <c r="B2386" s="174" t="s">
        <v>157</v>
      </c>
      <c r="C2386" s="175" t="s">
        <v>12497</v>
      </c>
      <c r="D2386" s="176">
        <v>35.97</v>
      </c>
      <c r="E2386" s="176">
        <v>8.68</v>
      </c>
      <c r="F2386" s="176">
        <v>44.65</v>
      </c>
      <c r="G2386" s="169">
        <f t="shared" si="37"/>
        <v>9</v>
      </c>
    </row>
    <row r="2387" spans="1:7" ht="25.5" x14ac:dyDescent="0.2">
      <c r="A2387" s="173" t="s">
        <v>16960</v>
      </c>
      <c r="B2387" s="174" t="s">
        <v>158</v>
      </c>
      <c r="C2387" s="175" t="s">
        <v>12497</v>
      </c>
      <c r="D2387" s="176">
        <v>48.53</v>
      </c>
      <c r="E2387" s="176">
        <v>10.84</v>
      </c>
      <c r="F2387" s="176">
        <v>59.37</v>
      </c>
      <c r="G2387" s="169">
        <f t="shared" si="37"/>
        <v>9</v>
      </c>
    </row>
    <row r="2388" spans="1:7" ht="25.5" x14ac:dyDescent="0.2">
      <c r="A2388" s="173" t="s">
        <v>16961</v>
      </c>
      <c r="B2388" s="174" t="s">
        <v>159</v>
      </c>
      <c r="C2388" s="175" t="s">
        <v>12497</v>
      </c>
      <c r="D2388" s="176">
        <v>63.93</v>
      </c>
      <c r="E2388" s="176">
        <v>13.01</v>
      </c>
      <c r="F2388" s="176">
        <v>76.94</v>
      </c>
      <c r="G2388" s="169">
        <f t="shared" si="37"/>
        <v>9</v>
      </c>
    </row>
    <row r="2389" spans="1:7" ht="25.5" x14ac:dyDescent="0.2">
      <c r="A2389" s="173" t="s">
        <v>16962</v>
      </c>
      <c r="B2389" s="174" t="s">
        <v>160</v>
      </c>
      <c r="C2389" s="175" t="s">
        <v>12497</v>
      </c>
      <c r="D2389" s="176">
        <v>84.51</v>
      </c>
      <c r="E2389" s="176">
        <v>15.18</v>
      </c>
      <c r="F2389" s="176">
        <v>99.69</v>
      </c>
      <c r="G2389" s="169">
        <f t="shared" si="37"/>
        <v>9</v>
      </c>
    </row>
    <row r="2390" spans="1:7" ht="25.5" x14ac:dyDescent="0.2">
      <c r="A2390" s="173" t="s">
        <v>16963</v>
      </c>
      <c r="B2390" s="174" t="s">
        <v>161</v>
      </c>
      <c r="C2390" s="175" t="s">
        <v>12497</v>
      </c>
      <c r="D2390" s="176">
        <v>105.8</v>
      </c>
      <c r="E2390" s="176">
        <v>15.18</v>
      </c>
      <c r="F2390" s="176">
        <v>120.98</v>
      </c>
      <c r="G2390" s="169">
        <f t="shared" si="37"/>
        <v>9</v>
      </c>
    </row>
    <row r="2391" spans="1:7" ht="25.5" x14ac:dyDescent="0.2">
      <c r="A2391" s="173" t="s">
        <v>16964</v>
      </c>
      <c r="B2391" s="174" t="s">
        <v>162</v>
      </c>
      <c r="C2391" s="175" t="s">
        <v>12497</v>
      </c>
      <c r="D2391" s="176">
        <v>127.95</v>
      </c>
      <c r="E2391" s="176">
        <v>17.350000000000001</v>
      </c>
      <c r="F2391" s="176">
        <v>145.30000000000001</v>
      </c>
      <c r="G2391" s="169">
        <f t="shared" si="37"/>
        <v>9</v>
      </c>
    </row>
    <row r="2392" spans="1:7" ht="25.5" x14ac:dyDescent="0.2">
      <c r="A2392" s="173" t="s">
        <v>16965</v>
      </c>
      <c r="B2392" s="174" t="s">
        <v>163</v>
      </c>
      <c r="C2392" s="175" t="s">
        <v>12497</v>
      </c>
      <c r="D2392" s="176">
        <v>169.35</v>
      </c>
      <c r="E2392" s="176">
        <v>19.52</v>
      </c>
      <c r="F2392" s="176">
        <v>188.87</v>
      </c>
      <c r="G2392" s="169">
        <f t="shared" si="37"/>
        <v>9</v>
      </c>
    </row>
    <row r="2393" spans="1:7" ht="25.5" x14ac:dyDescent="0.2">
      <c r="A2393" s="173" t="s">
        <v>16966</v>
      </c>
      <c r="B2393" s="174" t="s">
        <v>164</v>
      </c>
      <c r="C2393" s="175" t="s">
        <v>12497</v>
      </c>
      <c r="D2393" s="176">
        <v>4.51</v>
      </c>
      <c r="E2393" s="176">
        <v>1.74</v>
      </c>
      <c r="F2393" s="176">
        <v>6.25</v>
      </c>
      <c r="G2393" s="169">
        <f t="shared" si="37"/>
        <v>9</v>
      </c>
    </row>
    <row r="2394" spans="1:7" ht="25.5" x14ac:dyDescent="0.2">
      <c r="A2394" s="173" t="s">
        <v>16967</v>
      </c>
      <c r="B2394" s="174" t="s">
        <v>165</v>
      </c>
      <c r="C2394" s="175" t="s">
        <v>12497</v>
      </c>
      <c r="D2394" s="176">
        <v>4.25</v>
      </c>
      <c r="E2394" s="176">
        <v>0.86</v>
      </c>
      <c r="F2394" s="176">
        <v>5.1100000000000003</v>
      </c>
      <c r="G2394" s="169">
        <f t="shared" si="37"/>
        <v>9</v>
      </c>
    </row>
    <row r="2395" spans="1:7" ht="25.5" x14ac:dyDescent="0.2">
      <c r="A2395" s="173" t="s">
        <v>16968</v>
      </c>
      <c r="B2395" s="174" t="s">
        <v>166</v>
      </c>
      <c r="C2395" s="175" t="s">
        <v>12497</v>
      </c>
      <c r="D2395" s="176">
        <v>6.49</v>
      </c>
      <c r="E2395" s="176">
        <v>2.17</v>
      </c>
      <c r="F2395" s="176">
        <v>8.66</v>
      </c>
      <c r="G2395" s="169">
        <f t="shared" si="37"/>
        <v>9</v>
      </c>
    </row>
    <row r="2396" spans="1:7" ht="25.5" x14ac:dyDescent="0.2">
      <c r="A2396" s="173" t="s">
        <v>16969</v>
      </c>
      <c r="B2396" s="174" t="s">
        <v>167</v>
      </c>
      <c r="C2396" s="175" t="s">
        <v>12497</v>
      </c>
      <c r="D2396" s="176">
        <v>24.17</v>
      </c>
      <c r="E2396" s="176">
        <v>4.33</v>
      </c>
      <c r="F2396" s="176">
        <v>28.5</v>
      </c>
      <c r="G2396" s="169">
        <f t="shared" si="37"/>
        <v>9</v>
      </c>
    </row>
    <row r="2397" spans="1:7" ht="25.5" x14ac:dyDescent="0.2">
      <c r="A2397" s="173" t="s">
        <v>16970</v>
      </c>
      <c r="B2397" s="174" t="s">
        <v>168</v>
      </c>
      <c r="C2397" s="175" t="s">
        <v>12497</v>
      </c>
      <c r="D2397" s="176">
        <v>59.04</v>
      </c>
      <c r="E2397" s="176">
        <v>13.01</v>
      </c>
      <c r="F2397" s="176">
        <v>72.05</v>
      </c>
      <c r="G2397" s="169">
        <f t="shared" si="37"/>
        <v>9</v>
      </c>
    </row>
    <row r="2398" spans="1:7" ht="25.5" x14ac:dyDescent="0.2">
      <c r="A2398" s="173" t="s">
        <v>16971</v>
      </c>
      <c r="B2398" s="174" t="s">
        <v>169</v>
      </c>
      <c r="C2398" s="175" t="s">
        <v>12497</v>
      </c>
      <c r="D2398" s="176">
        <v>81.89</v>
      </c>
      <c r="E2398" s="176">
        <v>17.350000000000001</v>
      </c>
      <c r="F2398" s="176">
        <v>99.24</v>
      </c>
      <c r="G2398" s="169">
        <f t="shared" si="37"/>
        <v>9</v>
      </c>
    </row>
    <row r="2399" spans="1:7" ht="25.5" x14ac:dyDescent="0.2">
      <c r="A2399" s="173" t="s">
        <v>16972</v>
      </c>
      <c r="B2399" s="174" t="s">
        <v>170</v>
      </c>
      <c r="C2399" s="175" t="s">
        <v>12497</v>
      </c>
      <c r="D2399" s="176">
        <v>29.63</v>
      </c>
      <c r="E2399" s="176">
        <v>5.63</v>
      </c>
      <c r="F2399" s="176">
        <v>35.26</v>
      </c>
      <c r="G2399" s="169">
        <f t="shared" si="37"/>
        <v>9</v>
      </c>
    </row>
    <row r="2400" spans="1:7" x14ac:dyDescent="0.2">
      <c r="A2400" s="173" t="s">
        <v>16973</v>
      </c>
      <c r="B2400" s="174" t="s">
        <v>16974</v>
      </c>
      <c r="C2400" s="175"/>
      <c r="D2400" s="176"/>
      <c r="E2400" s="176"/>
      <c r="F2400" s="176"/>
      <c r="G2400" s="169">
        <f t="shared" si="37"/>
        <v>5</v>
      </c>
    </row>
    <row r="2401" spans="1:7" ht="25.5" x14ac:dyDescent="0.2">
      <c r="A2401" s="173" t="s">
        <v>16975</v>
      </c>
      <c r="B2401" s="174" t="s">
        <v>16976</v>
      </c>
      <c r="C2401" s="175" t="s">
        <v>12497</v>
      </c>
      <c r="D2401" s="176">
        <v>4.68</v>
      </c>
      <c r="E2401" s="176">
        <v>5.21</v>
      </c>
      <c r="F2401" s="176">
        <v>9.89</v>
      </c>
      <c r="G2401" s="169">
        <f t="shared" si="37"/>
        <v>9</v>
      </c>
    </row>
    <row r="2402" spans="1:7" ht="25.5" x14ac:dyDescent="0.2">
      <c r="A2402" s="173" t="s">
        <v>16977</v>
      </c>
      <c r="B2402" s="174" t="s">
        <v>16978</v>
      </c>
      <c r="C2402" s="175" t="s">
        <v>12497</v>
      </c>
      <c r="D2402" s="176">
        <v>7.33</v>
      </c>
      <c r="E2402" s="176">
        <v>6.51</v>
      </c>
      <c r="F2402" s="176">
        <v>13.84</v>
      </c>
      <c r="G2402" s="169">
        <f t="shared" si="37"/>
        <v>9</v>
      </c>
    </row>
    <row r="2403" spans="1:7" ht="25.5" x14ac:dyDescent="0.2">
      <c r="A2403" s="173" t="s">
        <v>16979</v>
      </c>
      <c r="B2403" s="174" t="s">
        <v>16980</v>
      </c>
      <c r="C2403" s="175" t="s">
        <v>12497</v>
      </c>
      <c r="D2403" s="176">
        <v>11.43</v>
      </c>
      <c r="E2403" s="176">
        <v>7.81</v>
      </c>
      <c r="F2403" s="176">
        <v>19.239999999999998</v>
      </c>
      <c r="G2403" s="169">
        <f t="shared" si="37"/>
        <v>9</v>
      </c>
    </row>
    <row r="2404" spans="1:7" ht="25.5" x14ac:dyDescent="0.2">
      <c r="A2404" s="173" t="s">
        <v>16981</v>
      </c>
      <c r="B2404" s="174" t="s">
        <v>16982</v>
      </c>
      <c r="C2404" s="175" t="s">
        <v>12497</v>
      </c>
      <c r="D2404" s="176">
        <v>16.54</v>
      </c>
      <c r="E2404" s="176">
        <v>9.1</v>
      </c>
      <c r="F2404" s="176">
        <v>25.64</v>
      </c>
      <c r="G2404" s="169">
        <f t="shared" si="37"/>
        <v>9</v>
      </c>
    </row>
    <row r="2405" spans="1:7" ht="25.5" x14ac:dyDescent="0.2">
      <c r="A2405" s="173" t="s">
        <v>16983</v>
      </c>
      <c r="B2405" s="174" t="s">
        <v>16984</v>
      </c>
      <c r="C2405" s="175" t="s">
        <v>12497</v>
      </c>
      <c r="D2405" s="176">
        <v>14.58</v>
      </c>
      <c r="E2405" s="176">
        <v>5.21</v>
      </c>
      <c r="F2405" s="176">
        <v>19.79</v>
      </c>
      <c r="G2405" s="169">
        <f t="shared" si="37"/>
        <v>9</v>
      </c>
    </row>
    <row r="2406" spans="1:7" ht="25.5" x14ac:dyDescent="0.2">
      <c r="A2406" s="173" t="s">
        <v>16985</v>
      </c>
      <c r="B2406" s="174" t="s">
        <v>16986</v>
      </c>
      <c r="C2406" s="175" t="s">
        <v>12497</v>
      </c>
      <c r="D2406" s="176">
        <v>23.04</v>
      </c>
      <c r="E2406" s="176">
        <v>12.14</v>
      </c>
      <c r="F2406" s="176">
        <v>35.18</v>
      </c>
      <c r="G2406" s="169">
        <f t="shared" si="37"/>
        <v>9</v>
      </c>
    </row>
    <row r="2407" spans="1:7" ht="25.5" x14ac:dyDescent="0.2">
      <c r="A2407" s="173" t="s">
        <v>16987</v>
      </c>
      <c r="B2407" s="174" t="s">
        <v>16988</v>
      </c>
      <c r="C2407" s="175"/>
      <c r="D2407" s="176"/>
      <c r="E2407" s="176"/>
      <c r="F2407" s="176"/>
      <c r="G2407" s="169">
        <f t="shared" si="37"/>
        <v>5</v>
      </c>
    </row>
    <row r="2408" spans="1:7" ht="25.5" x14ac:dyDescent="0.2">
      <c r="A2408" s="173" t="s">
        <v>16989</v>
      </c>
      <c r="B2408" s="174" t="s">
        <v>16990</v>
      </c>
      <c r="C2408" s="175" t="s">
        <v>12497</v>
      </c>
      <c r="D2408" s="176">
        <v>73.069999999999993</v>
      </c>
      <c r="E2408" s="176">
        <v>1.3</v>
      </c>
      <c r="F2408" s="176">
        <v>74.37</v>
      </c>
      <c r="G2408" s="169">
        <f t="shared" si="37"/>
        <v>9</v>
      </c>
    </row>
    <row r="2409" spans="1:7" ht="25.5" x14ac:dyDescent="0.2">
      <c r="A2409" s="173" t="s">
        <v>16991</v>
      </c>
      <c r="B2409" s="174" t="s">
        <v>16992</v>
      </c>
      <c r="C2409" s="175" t="s">
        <v>12497</v>
      </c>
      <c r="D2409" s="176">
        <v>84</v>
      </c>
      <c r="E2409" s="176">
        <v>1.3</v>
      </c>
      <c r="F2409" s="176">
        <v>85.3</v>
      </c>
      <c r="G2409" s="169">
        <f t="shared" si="37"/>
        <v>9</v>
      </c>
    </row>
    <row r="2410" spans="1:7" ht="25.5" x14ac:dyDescent="0.2">
      <c r="A2410" s="173" t="s">
        <v>16993</v>
      </c>
      <c r="B2410" s="174" t="s">
        <v>16994</v>
      </c>
      <c r="C2410" s="175"/>
      <c r="D2410" s="176"/>
      <c r="E2410" s="176"/>
      <c r="F2410" s="176"/>
      <c r="G2410" s="169">
        <f t="shared" si="37"/>
        <v>5</v>
      </c>
    </row>
    <row r="2411" spans="1:7" ht="25.5" x14ac:dyDescent="0.2">
      <c r="A2411" s="173" t="s">
        <v>16995</v>
      </c>
      <c r="B2411" s="174" t="s">
        <v>16996</v>
      </c>
      <c r="C2411" s="175" t="s">
        <v>12497</v>
      </c>
      <c r="D2411" s="176">
        <v>2.12</v>
      </c>
      <c r="E2411" s="176">
        <v>1.74</v>
      </c>
      <c r="F2411" s="176">
        <v>3.86</v>
      </c>
      <c r="G2411" s="169">
        <f t="shared" si="37"/>
        <v>9</v>
      </c>
    </row>
    <row r="2412" spans="1:7" ht="25.5" x14ac:dyDescent="0.2">
      <c r="A2412" s="173" t="s">
        <v>16997</v>
      </c>
      <c r="B2412" s="174" t="s">
        <v>16998</v>
      </c>
      <c r="C2412" s="175" t="s">
        <v>12497</v>
      </c>
      <c r="D2412" s="176">
        <v>3.43</v>
      </c>
      <c r="E2412" s="176">
        <v>2.17</v>
      </c>
      <c r="F2412" s="176">
        <v>5.6</v>
      </c>
      <c r="G2412" s="169">
        <f t="shared" si="37"/>
        <v>9</v>
      </c>
    </row>
    <row r="2413" spans="1:7" ht="25.5" x14ac:dyDescent="0.2">
      <c r="A2413" s="173" t="s">
        <v>16999</v>
      </c>
      <c r="B2413" s="174" t="s">
        <v>17000</v>
      </c>
      <c r="C2413" s="175" t="s">
        <v>12497</v>
      </c>
      <c r="D2413" s="176">
        <v>4.22</v>
      </c>
      <c r="E2413" s="176">
        <v>2.6</v>
      </c>
      <c r="F2413" s="176">
        <v>6.82</v>
      </c>
      <c r="G2413" s="169">
        <f t="shared" si="37"/>
        <v>9</v>
      </c>
    </row>
    <row r="2414" spans="1:7" ht="25.5" x14ac:dyDescent="0.2">
      <c r="A2414" s="173" t="s">
        <v>17001</v>
      </c>
      <c r="B2414" s="174" t="s">
        <v>17002</v>
      </c>
      <c r="C2414" s="175" t="s">
        <v>12497</v>
      </c>
      <c r="D2414" s="176">
        <v>6.45</v>
      </c>
      <c r="E2414" s="176">
        <v>3.03</v>
      </c>
      <c r="F2414" s="176">
        <v>9.48</v>
      </c>
      <c r="G2414" s="169">
        <f t="shared" si="37"/>
        <v>9</v>
      </c>
    </row>
    <row r="2415" spans="1:7" ht="25.5" x14ac:dyDescent="0.2">
      <c r="A2415" s="173" t="s">
        <v>17003</v>
      </c>
      <c r="B2415" s="174" t="s">
        <v>17004</v>
      </c>
      <c r="C2415" s="175" t="s">
        <v>12497</v>
      </c>
      <c r="D2415" s="176">
        <v>9.1</v>
      </c>
      <c r="E2415" s="176">
        <v>3.47</v>
      </c>
      <c r="F2415" s="176">
        <v>12.57</v>
      </c>
      <c r="G2415" s="169">
        <f t="shared" si="37"/>
        <v>9</v>
      </c>
    </row>
    <row r="2416" spans="1:7" ht="25.5" x14ac:dyDescent="0.2">
      <c r="A2416" s="173" t="s">
        <v>17005</v>
      </c>
      <c r="B2416" s="174" t="s">
        <v>17006</v>
      </c>
      <c r="C2416" s="175" t="s">
        <v>12497</v>
      </c>
      <c r="D2416" s="176">
        <v>14.12</v>
      </c>
      <c r="E2416" s="176">
        <v>3.91</v>
      </c>
      <c r="F2416" s="176">
        <v>18.03</v>
      </c>
      <c r="G2416" s="169">
        <f t="shared" si="37"/>
        <v>9</v>
      </c>
    </row>
    <row r="2417" spans="1:7" ht="25.5" x14ac:dyDescent="0.2">
      <c r="A2417" s="173" t="s">
        <v>17007</v>
      </c>
      <c r="B2417" s="174" t="s">
        <v>17008</v>
      </c>
      <c r="C2417" s="175" t="s">
        <v>12497</v>
      </c>
      <c r="D2417" s="176">
        <v>22.22</v>
      </c>
      <c r="E2417" s="176">
        <v>4.33</v>
      </c>
      <c r="F2417" s="176">
        <v>26.55</v>
      </c>
      <c r="G2417" s="169">
        <f t="shared" si="37"/>
        <v>9</v>
      </c>
    </row>
    <row r="2418" spans="1:7" ht="25.5" x14ac:dyDescent="0.2">
      <c r="A2418" s="173" t="s">
        <v>17009</v>
      </c>
      <c r="B2418" s="174" t="s">
        <v>17010</v>
      </c>
      <c r="C2418" s="175" t="s">
        <v>12497</v>
      </c>
      <c r="D2418" s="176">
        <v>29.82</v>
      </c>
      <c r="E2418" s="176">
        <v>6.51</v>
      </c>
      <c r="F2418" s="176">
        <v>36.33</v>
      </c>
      <c r="G2418" s="169">
        <f t="shared" si="37"/>
        <v>9</v>
      </c>
    </row>
    <row r="2419" spans="1:7" ht="25.5" x14ac:dyDescent="0.2">
      <c r="A2419" s="173" t="s">
        <v>17011</v>
      </c>
      <c r="B2419" s="174" t="s">
        <v>17012</v>
      </c>
      <c r="C2419" s="175" t="s">
        <v>12497</v>
      </c>
      <c r="D2419" s="176">
        <v>42.88</v>
      </c>
      <c r="E2419" s="176">
        <v>8.68</v>
      </c>
      <c r="F2419" s="176">
        <v>51.56</v>
      </c>
      <c r="G2419" s="169">
        <f t="shared" si="37"/>
        <v>9</v>
      </c>
    </row>
    <row r="2420" spans="1:7" ht="25.5" x14ac:dyDescent="0.2">
      <c r="A2420" s="173" t="s">
        <v>17013</v>
      </c>
      <c r="B2420" s="174" t="s">
        <v>17014</v>
      </c>
      <c r="C2420" s="175" t="s">
        <v>12497</v>
      </c>
      <c r="D2420" s="176">
        <v>54.93</v>
      </c>
      <c r="E2420" s="176">
        <v>10.84</v>
      </c>
      <c r="F2420" s="176">
        <v>65.77</v>
      </c>
      <c r="G2420" s="169">
        <f t="shared" si="37"/>
        <v>9</v>
      </c>
    </row>
    <row r="2421" spans="1:7" ht="25.5" x14ac:dyDescent="0.2">
      <c r="A2421" s="173" t="s">
        <v>17015</v>
      </c>
      <c r="B2421" s="174" t="s">
        <v>17016</v>
      </c>
      <c r="C2421" s="175" t="s">
        <v>12497</v>
      </c>
      <c r="D2421" s="176">
        <v>78.7</v>
      </c>
      <c r="E2421" s="176">
        <v>13.01</v>
      </c>
      <c r="F2421" s="176">
        <v>91.71</v>
      </c>
      <c r="G2421" s="169">
        <f t="shared" si="37"/>
        <v>9</v>
      </c>
    </row>
    <row r="2422" spans="1:7" ht="25.5" x14ac:dyDescent="0.2">
      <c r="A2422" s="173" t="s">
        <v>17017</v>
      </c>
      <c r="B2422" s="174" t="s">
        <v>17018</v>
      </c>
      <c r="C2422" s="175" t="s">
        <v>12497</v>
      </c>
      <c r="D2422" s="176">
        <v>98.77</v>
      </c>
      <c r="E2422" s="176">
        <v>15.18</v>
      </c>
      <c r="F2422" s="176">
        <v>113.95</v>
      </c>
      <c r="G2422" s="169">
        <f t="shared" si="37"/>
        <v>9</v>
      </c>
    </row>
    <row r="2423" spans="1:7" ht="25.5" x14ac:dyDescent="0.2">
      <c r="A2423" s="173" t="s">
        <v>17019</v>
      </c>
      <c r="B2423" s="174" t="s">
        <v>17020</v>
      </c>
      <c r="C2423" s="175" t="s">
        <v>12497</v>
      </c>
      <c r="D2423" s="176">
        <v>121.27</v>
      </c>
      <c r="E2423" s="176">
        <v>17.350000000000001</v>
      </c>
      <c r="F2423" s="176">
        <v>138.62</v>
      </c>
      <c r="G2423" s="169">
        <f t="shared" si="37"/>
        <v>9</v>
      </c>
    </row>
    <row r="2424" spans="1:7" ht="25.5" x14ac:dyDescent="0.2">
      <c r="A2424" s="173" t="s">
        <v>17021</v>
      </c>
      <c r="B2424" s="174" t="s">
        <v>17022</v>
      </c>
      <c r="C2424" s="175" t="s">
        <v>12497</v>
      </c>
      <c r="D2424" s="176">
        <v>145.69999999999999</v>
      </c>
      <c r="E2424" s="176">
        <v>19.52</v>
      </c>
      <c r="F2424" s="176">
        <v>165.22</v>
      </c>
      <c r="G2424" s="169">
        <f t="shared" si="37"/>
        <v>9</v>
      </c>
    </row>
    <row r="2425" spans="1:7" ht="25.5" x14ac:dyDescent="0.2">
      <c r="A2425" s="173" t="s">
        <v>17023</v>
      </c>
      <c r="B2425" s="174" t="s">
        <v>17024</v>
      </c>
      <c r="C2425" s="175" t="s">
        <v>12497</v>
      </c>
      <c r="D2425" s="176">
        <v>182.04</v>
      </c>
      <c r="E2425" s="176">
        <v>21.69</v>
      </c>
      <c r="F2425" s="176">
        <v>203.73</v>
      </c>
      <c r="G2425" s="169">
        <f t="shared" si="37"/>
        <v>9</v>
      </c>
    </row>
    <row r="2426" spans="1:7" x14ac:dyDescent="0.2">
      <c r="A2426" s="173" t="s">
        <v>17025</v>
      </c>
      <c r="B2426" s="174" t="s">
        <v>17026</v>
      </c>
      <c r="C2426" s="175"/>
      <c r="D2426" s="176"/>
      <c r="E2426" s="176"/>
      <c r="F2426" s="176"/>
      <c r="G2426" s="169">
        <f t="shared" si="37"/>
        <v>5</v>
      </c>
    </row>
    <row r="2427" spans="1:7" ht="25.5" x14ac:dyDescent="0.2">
      <c r="A2427" s="173" t="s">
        <v>17027</v>
      </c>
      <c r="B2427" s="174" t="s">
        <v>17028</v>
      </c>
      <c r="C2427" s="175" t="s">
        <v>12497</v>
      </c>
      <c r="D2427" s="176">
        <v>5.53</v>
      </c>
      <c r="E2427" s="176">
        <v>2.17</v>
      </c>
      <c r="F2427" s="176">
        <v>7.7</v>
      </c>
      <c r="G2427" s="169">
        <f t="shared" si="37"/>
        <v>9</v>
      </c>
    </row>
    <row r="2428" spans="1:7" x14ac:dyDescent="0.2">
      <c r="A2428" s="173" t="s">
        <v>17029</v>
      </c>
      <c r="B2428" s="174" t="s">
        <v>17030</v>
      </c>
      <c r="C2428" s="175" t="s">
        <v>12497</v>
      </c>
      <c r="D2428" s="176">
        <v>7.66</v>
      </c>
      <c r="E2428" s="176">
        <v>4.33</v>
      </c>
      <c r="F2428" s="176">
        <v>11.99</v>
      </c>
      <c r="G2428" s="169">
        <f t="shared" si="37"/>
        <v>9</v>
      </c>
    </row>
    <row r="2429" spans="1:7" x14ac:dyDescent="0.2">
      <c r="A2429" s="173" t="s">
        <v>17031</v>
      </c>
      <c r="B2429" s="174" t="s">
        <v>17032</v>
      </c>
      <c r="C2429" s="175" t="s">
        <v>12497</v>
      </c>
      <c r="D2429" s="176">
        <v>10.53</v>
      </c>
      <c r="E2429" s="176">
        <v>4.33</v>
      </c>
      <c r="F2429" s="176">
        <v>14.86</v>
      </c>
      <c r="G2429" s="169">
        <f t="shared" si="37"/>
        <v>9</v>
      </c>
    </row>
    <row r="2430" spans="1:7" ht="25.5" x14ac:dyDescent="0.2">
      <c r="A2430" s="173" t="s">
        <v>17033</v>
      </c>
      <c r="B2430" s="174" t="s">
        <v>17034</v>
      </c>
      <c r="C2430" s="175" t="s">
        <v>12497</v>
      </c>
      <c r="D2430" s="176">
        <v>17.57</v>
      </c>
      <c r="E2430" s="176">
        <v>4.33</v>
      </c>
      <c r="F2430" s="176">
        <v>21.9</v>
      </c>
      <c r="G2430" s="169">
        <f t="shared" si="37"/>
        <v>9</v>
      </c>
    </row>
    <row r="2431" spans="1:7" ht="25.5" x14ac:dyDescent="0.2">
      <c r="A2431" s="173" t="s">
        <v>17035</v>
      </c>
      <c r="B2431" s="174" t="s">
        <v>17036</v>
      </c>
      <c r="C2431" s="175" t="s">
        <v>12497</v>
      </c>
      <c r="D2431" s="176">
        <v>20.57</v>
      </c>
      <c r="E2431" s="176">
        <v>4.33</v>
      </c>
      <c r="F2431" s="176">
        <v>24.9</v>
      </c>
      <c r="G2431" s="169">
        <f t="shared" si="37"/>
        <v>9</v>
      </c>
    </row>
    <row r="2432" spans="1:7" ht="25.5" x14ac:dyDescent="0.2">
      <c r="A2432" s="173" t="s">
        <v>17037</v>
      </c>
      <c r="B2432" s="174" t="s">
        <v>17038</v>
      </c>
      <c r="C2432" s="175"/>
      <c r="D2432" s="176"/>
      <c r="E2432" s="176"/>
      <c r="F2432" s="176"/>
      <c r="G2432" s="169">
        <f t="shared" si="37"/>
        <v>5</v>
      </c>
    </row>
    <row r="2433" spans="1:7" ht="25.5" x14ac:dyDescent="0.2">
      <c r="A2433" s="173" t="s">
        <v>17039</v>
      </c>
      <c r="B2433" s="174" t="s">
        <v>17040</v>
      </c>
      <c r="C2433" s="175" t="s">
        <v>12497</v>
      </c>
      <c r="D2433" s="176">
        <v>1.17</v>
      </c>
      <c r="E2433" s="176">
        <v>1.74</v>
      </c>
      <c r="F2433" s="176">
        <v>2.91</v>
      </c>
      <c r="G2433" s="169">
        <f t="shared" si="37"/>
        <v>9</v>
      </c>
    </row>
    <row r="2434" spans="1:7" ht="25.5" x14ac:dyDescent="0.2">
      <c r="A2434" s="173" t="s">
        <v>17041</v>
      </c>
      <c r="B2434" s="174" t="s">
        <v>17042</v>
      </c>
      <c r="C2434" s="175" t="s">
        <v>12497</v>
      </c>
      <c r="D2434" s="176">
        <v>1.98</v>
      </c>
      <c r="E2434" s="176">
        <v>2.17</v>
      </c>
      <c r="F2434" s="176">
        <v>4.1500000000000004</v>
      </c>
      <c r="G2434" s="169">
        <f t="shared" si="37"/>
        <v>9</v>
      </c>
    </row>
    <row r="2435" spans="1:7" ht="25.5" x14ac:dyDescent="0.2">
      <c r="A2435" s="173" t="s">
        <v>17043</v>
      </c>
      <c r="B2435" s="174" t="s">
        <v>17044</v>
      </c>
      <c r="C2435" s="175" t="s">
        <v>12497</v>
      </c>
      <c r="D2435" s="176">
        <v>3.16</v>
      </c>
      <c r="E2435" s="176">
        <v>2.6</v>
      </c>
      <c r="F2435" s="176">
        <v>5.76</v>
      </c>
      <c r="G2435" s="169">
        <f t="shared" si="37"/>
        <v>9</v>
      </c>
    </row>
    <row r="2436" spans="1:7" ht="25.5" x14ac:dyDescent="0.2">
      <c r="A2436" s="173" t="s">
        <v>17045</v>
      </c>
      <c r="B2436" s="174" t="s">
        <v>17046</v>
      </c>
      <c r="C2436" s="175" t="s">
        <v>12497</v>
      </c>
      <c r="D2436" s="176">
        <v>4.26</v>
      </c>
      <c r="E2436" s="176">
        <v>3.03</v>
      </c>
      <c r="F2436" s="176">
        <v>7.29</v>
      </c>
      <c r="G2436" s="169">
        <f t="shared" si="37"/>
        <v>9</v>
      </c>
    </row>
    <row r="2437" spans="1:7" ht="25.5" x14ac:dyDescent="0.2">
      <c r="A2437" s="173" t="s">
        <v>17047</v>
      </c>
      <c r="B2437" s="174" t="s">
        <v>17048</v>
      </c>
      <c r="C2437" s="175" t="s">
        <v>12497</v>
      </c>
      <c r="D2437" s="176">
        <v>7.52</v>
      </c>
      <c r="E2437" s="176">
        <v>3.47</v>
      </c>
      <c r="F2437" s="176">
        <v>10.99</v>
      </c>
      <c r="G2437" s="169">
        <f t="shared" si="37"/>
        <v>9</v>
      </c>
    </row>
    <row r="2438" spans="1:7" x14ac:dyDescent="0.2">
      <c r="A2438" s="173" t="s">
        <v>17049</v>
      </c>
      <c r="B2438" s="174" t="s">
        <v>17050</v>
      </c>
      <c r="C2438" s="175"/>
      <c r="D2438" s="176"/>
      <c r="E2438" s="176"/>
      <c r="F2438" s="176"/>
      <c r="G2438" s="169">
        <f t="shared" si="37"/>
        <v>5</v>
      </c>
    </row>
    <row r="2439" spans="1:7" x14ac:dyDescent="0.2">
      <c r="A2439" s="173" t="s">
        <v>17051</v>
      </c>
      <c r="B2439" s="174" t="s">
        <v>17052</v>
      </c>
      <c r="C2439" s="175" t="s">
        <v>12497</v>
      </c>
      <c r="D2439" s="176">
        <v>3.9</v>
      </c>
      <c r="E2439" s="176">
        <v>10.84</v>
      </c>
      <c r="F2439" s="176">
        <v>14.74</v>
      </c>
      <c r="G2439" s="169">
        <f t="shared" si="37"/>
        <v>9</v>
      </c>
    </row>
    <row r="2440" spans="1:7" ht="25.5" x14ac:dyDescent="0.2">
      <c r="A2440" s="173" t="s">
        <v>17053</v>
      </c>
      <c r="B2440" s="174" t="s">
        <v>17054</v>
      </c>
      <c r="C2440" s="175"/>
      <c r="D2440" s="176"/>
      <c r="E2440" s="176"/>
      <c r="F2440" s="176"/>
      <c r="G2440" s="169">
        <f t="shared" si="37"/>
        <v>2</v>
      </c>
    </row>
    <row r="2441" spans="1:7" x14ac:dyDescent="0.2">
      <c r="A2441" s="173" t="s">
        <v>17055</v>
      </c>
      <c r="B2441" s="174" t="s">
        <v>17056</v>
      </c>
      <c r="C2441" s="175"/>
      <c r="D2441" s="176"/>
      <c r="E2441" s="176"/>
      <c r="F2441" s="176"/>
      <c r="G2441" s="169">
        <f t="shared" si="37"/>
        <v>5</v>
      </c>
    </row>
    <row r="2442" spans="1:7" x14ac:dyDescent="0.2">
      <c r="A2442" s="173" t="s">
        <v>17057</v>
      </c>
      <c r="B2442" s="174" t="s">
        <v>17058</v>
      </c>
      <c r="C2442" s="175" t="s">
        <v>12389</v>
      </c>
      <c r="D2442" s="176">
        <v>2.06</v>
      </c>
      <c r="E2442" s="176">
        <v>10.84</v>
      </c>
      <c r="F2442" s="176">
        <v>12.9</v>
      </c>
      <c r="G2442" s="169">
        <f t="shared" si="37"/>
        <v>9</v>
      </c>
    </row>
    <row r="2443" spans="1:7" x14ac:dyDescent="0.2">
      <c r="A2443" s="173" t="s">
        <v>17059</v>
      </c>
      <c r="B2443" s="174" t="s">
        <v>17060</v>
      </c>
      <c r="C2443" s="175" t="s">
        <v>12389</v>
      </c>
      <c r="D2443" s="176">
        <v>3.45</v>
      </c>
      <c r="E2443" s="176">
        <v>10.84</v>
      </c>
      <c r="F2443" s="176">
        <v>14.29</v>
      </c>
      <c r="G2443" s="169">
        <f t="shared" ref="G2443:G2506" si="38">LEN(A2443)</f>
        <v>9</v>
      </c>
    </row>
    <row r="2444" spans="1:7" x14ac:dyDescent="0.2">
      <c r="A2444" s="173" t="s">
        <v>17061</v>
      </c>
      <c r="B2444" s="174" t="s">
        <v>20606</v>
      </c>
      <c r="C2444" s="175" t="s">
        <v>12389</v>
      </c>
      <c r="D2444" s="176">
        <v>3.45</v>
      </c>
      <c r="E2444" s="176">
        <v>13.01</v>
      </c>
      <c r="F2444" s="176">
        <v>16.46</v>
      </c>
      <c r="G2444" s="169">
        <f t="shared" si="38"/>
        <v>9</v>
      </c>
    </row>
    <row r="2445" spans="1:7" x14ac:dyDescent="0.2">
      <c r="A2445" s="173" t="s">
        <v>17062</v>
      </c>
      <c r="B2445" s="174" t="s">
        <v>17063</v>
      </c>
      <c r="C2445" s="175" t="s">
        <v>12389</v>
      </c>
      <c r="D2445" s="176">
        <v>2.08</v>
      </c>
      <c r="E2445" s="176">
        <v>10.84</v>
      </c>
      <c r="F2445" s="176">
        <v>12.92</v>
      </c>
      <c r="G2445" s="169">
        <f t="shared" si="38"/>
        <v>9</v>
      </c>
    </row>
    <row r="2446" spans="1:7" x14ac:dyDescent="0.2">
      <c r="A2446" s="173" t="s">
        <v>17064</v>
      </c>
      <c r="B2446" s="174" t="s">
        <v>17065</v>
      </c>
      <c r="C2446" s="175"/>
      <c r="D2446" s="176"/>
      <c r="E2446" s="176"/>
      <c r="F2446" s="176"/>
      <c r="G2446" s="169">
        <f t="shared" si="38"/>
        <v>5</v>
      </c>
    </row>
    <row r="2447" spans="1:7" x14ac:dyDescent="0.2">
      <c r="A2447" s="173" t="s">
        <v>17066</v>
      </c>
      <c r="B2447" s="174" t="s">
        <v>17067</v>
      </c>
      <c r="C2447" s="175" t="s">
        <v>12389</v>
      </c>
      <c r="D2447" s="176">
        <v>37.369999999999997</v>
      </c>
      <c r="E2447" s="176">
        <v>34.69</v>
      </c>
      <c r="F2447" s="176">
        <v>72.06</v>
      </c>
      <c r="G2447" s="169">
        <f t="shared" si="38"/>
        <v>9</v>
      </c>
    </row>
    <row r="2448" spans="1:7" ht="25.5" x14ac:dyDescent="0.2">
      <c r="A2448" s="173" t="s">
        <v>17068</v>
      </c>
      <c r="B2448" s="174" t="s">
        <v>17069</v>
      </c>
      <c r="C2448" s="175" t="s">
        <v>12389</v>
      </c>
      <c r="D2448" s="176">
        <v>12</v>
      </c>
      <c r="E2448" s="176">
        <v>13.01</v>
      </c>
      <c r="F2448" s="176">
        <v>25.01</v>
      </c>
      <c r="G2448" s="169">
        <f t="shared" si="38"/>
        <v>9</v>
      </c>
    </row>
    <row r="2449" spans="1:7" ht="25.5" x14ac:dyDescent="0.2">
      <c r="A2449" s="173" t="s">
        <v>17070</v>
      </c>
      <c r="B2449" s="174" t="s">
        <v>17071</v>
      </c>
      <c r="C2449" s="175" t="s">
        <v>12389</v>
      </c>
      <c r="D2449" s="176">
        <v>15.69</v>
      </c>
      <c r="E2449" s="176">
        <v>13.01</v>
      </c>
      <c r="F2449" s="176">
        <v>28.7</v>
      </c>
      <c r="G2449" s="169">
        <f t="shared" si="38"/>
        <v>9</v>
      </c>
    </row>
    <row r="2450" spans="1:7" ht="25.5" x14ac:dyDescent="0.2">
      <c r="A2450" s="173" t="s">
        <v>17072</v>
      </c>
      <c r="B2450" s="174" t="s">
        <v>171</v>
      </c>
      <c r="C2450" s="175" t="s">
        <v>12389</v>
      </c>
      <c r="D2450" s="176">
        <v>24.26</v>
      </c>
      <c r="E2450" s="176">
        <v>13.01</v>
      </c>
      <c r="F2450" s="176">
        <v>37.270000000000003</v>
      </c>
      <c r="G2450" s="169">
        <f t="shared" si="38"/>
        <v>9</v>
      </c>
    </row>
    <row r="2451" spans="1:7" ht="25.5" x14ac:dyDescent="0.2">
      <c r="A2451" s="173" t="s">
        <v>17073</v>
      </c>
      <c r="B2451" s="174" t="s">
        <v>172</v>
      </c>
      <c r="C2451" s="175" t="s">
        <v>12389</v>
      </c>
      <c r="D2451" s="176">
        <v>50.08</v>
      </c>
      <c r="E2451" s="176">
        <v>17.350000000000001</v>
      </c>
      <c r="F2451" s="176">
        <v>67.430000000000007</v>
      </c>
      <c r="G2451" s="169">
        <f t="shared" si="38"/>
        <v>9</v>
      </c>
    </row>
    <row r="2452" spans="1:7" ht="25.5" x14ac:dyDescent="0.2">
      <c r="A2452" s="173" t="s">
        <v>17074</v>
      </c>
      <c r="B2452" s="174" t="s">
        <v>173</v>
      </c>
      <c r="C2452" s="175" t="s">
        <v>12389</v>
      </c>
      <c r="D2452" s="176">
        <v>111.17</v>
      </c>
      <c r="E2452" s="176">
        <v>17.350000000000001</v>
      </c>
      <c r="F2452" s="176">
        <v>128.52000000000001</v>
      </c>
      <c r="G2452" s="169">
        <f t="shared" si="38"/>
        <v>9</v>
      </c>
    </row>
    <row r="2453" spans="1:7" ht="25.5" x14ac:dyDescent="0.2">
      <c r="A2453" s="173" t="s">
        <v>17075</v>
      </c>
      <c r="B2453" s="174" t="s">
        <v>174</v>
      </c>
      <c r="C2453" s="175" t="s">
        <v>12389</v>
      </c>
      <c r="D2453" s="176">
        <v>205.01</v>
      </c>
      <c r="E2453" s="176">
        <v>21.69</v>
      </c>
      <c r="F2453" s="176">
        <v>226.7</v>
      </c>
      <c r="G2453" s="169">
        <f t="shared" si="38"/>
        <v>9</v>
      </c>
    </row>
    <row r="2454" spans="1:7" ht="25.5" x14ac:dyDescent="0.2">
      <c r="A2454" s="173" t="s">
        <v>17076</v>
      </c>
      <c r="B2454" s="174" t="s">
        <v>175</v>
      </c>
      <c r="C2454" s="175" t="s">
        <v>12389</v>
      </c>
      <c r="D2454" s="176">
        <v>180.2</v>
      </c>
      <c r="E2454" s="176">
        <v>13.01</v>
      </c>
      <c r="F2454" s="176">
        <v>193.21</v>
      </c>
      <c r="G2454" s="169">
        <f t="shared" si="38"/>
        <v>9</v>
      </c>
    </row>
    <row r="2455" spans="1:7" ht="25.5" x14ac:dyDescent="0.2">
      <c r="A2455" s="173" t="s">
        <v>17077</v>
      </c>
      <c r="B2455" s="174" t="s">
        <v>176</v>
      </c>
      <c r="C2455" s="175" t="s">
        <v>12389</v>
      </c>
      <c r="D2455" s="176">
        <v>479.11</v>
      </c>
      <c r="E2455" s="176">
        <v>13.01</v>
      </c>
      <c r="F2455" s="176">
        <v>492.12</v>
      </c>
      <c r="G2455" s="169">
        <f t="shared" si="38"/>
        <v>9</v>
      </c>
    </row>
    <row r="2456" spans="1:7" ht="25.5" x14ac:dyDescent="0.2">
      <c r="A2456" s="173" t="s">
        <v>17078</v>
      </c>
      <c r="B2456" s="174" t="s">
        <v>177</v>
      </c>
      <c r="C2456" s="175" t="s">
        <v>12389</v>
      </c>
      <c r="D2456" s="176">
        <v>550.09</v>
      </c>
      <c r="E2456" s="176">
        <v>13.01</v>
      </c>
      <c r="F2456" s="176">
        <v>563.1</v>
      </c>
      <c r="G2456" s="169">
        <f t="shared" si="38"/>
        <v>9</v>
      </c>
    </row>
    <row r="2457" spans="1:7" ht="25.5" x14ac:dyDescent="0.2">
      <c r="A2457" s="173" t="s">
        <v>17079</v>
      </c>
      <c r="B2457" s="174" t="s">
        <v>178</v>
      </c>
      <c r="C2457" s="175" t="s">
        <v>12389</v>
      </c>
      <c r="D2457" s="176">
        <v>1462.29</v>
      </c>
      <c r="E2457" s="176">
        <v>17.350000000000001</v>
      </c>
      <c r="F2457" s="176">
        <v>1479.64</v>
      </c>
      <c r="G2457" s="169">
        <f t="shared" si="38"/>
        <v>9</v>
      </c>
    </row>
    <row r="2458" spans="1:7" ht="25.5" x14ac:dyDescent="0.2">
      <c r="A2458" s="173" t="s">
        <v>17080</v>
      </c>
      <c r="B2458" s="174" t="s">
        <v>17081</v>
      </c>
      <c r="C2458" s="175" t="s">
        <v>12389</v>
      </c>
      <c r="D2458" s="176">
        <v>20.41</v>
      </c>
      <c r="E2458" s="176">
        <v>13.01</v>
      </c>
      <c r="F2458" s="176">
        <v>33.42</v>
      </c>
      <c r="G2458" s="169">
        <f t="shared" si="38"/>
        <v>9</v>
      </c>
    </row>
    <row r="2459" spans="1:7" ht="25.5" x14ac:dyDescent="0.2">
      <c r="A2459" s="173" t="s">
        <v>17082</v>
      </c>
      <c r="B2459" s="174" t="s">
        <v>17083</v>
      </c>
      <c r="C2459" s="175" t="s">
        <v>12389</v>
      </c>
      <c r="D2459" s="176">
        <v>69.61</v>
      </c>
      <c r="E2459" s="176">
        <v>13.01</v>
      </c>
      <c r="F2459" s="176">
        <v>82.62</v>
      </c>
      <c r="G2459" s="169">
        <f t="shared" si="38"/>
        <v>9</v>
      </c>
    </row>
    <row r="2460" spans="1:7" ht="25.5" x14ac:dyDescent="0.2">
      <c r="A2460" s="173" t="s">
        <v>17084</v>
      </c>
      <c r="B2460" s="174" t="s">
        <v>17085</v>
      </c>
      <c r="C2460" s="175" t="s">
        <v>12389</v>
      </c>
      <c r="D2460" s="176">
        <v>182.15</v>
      </c>
      <c r="E2460" s="176">
        <v>17.350000000000001</v>
      </c>
      <c r="F2460" s="176">
        <v>199.5</v>
      </c>
      <c r="G2460" s="169">
        <f t="shared" si="38"/>
        <v>9</v>
      </c>
    </row>
    <row r="2461" spans="1:7" x14ac:dyDescent="0.2">
      <c r="A2461" s="173" t="s">
        <v>17086</v>
      </c>
      <c r="B2461" s="174" t="s">
        <v>17087</v>
      </c>
      <c r="C2461" s="175"/>
      <c r="D2461" s="176"/>
      <c r="E2461" s="176"/>
      <c r="F2461" s="176"/>
      <c r="G2461" s="169">
        <f t="shared" si="38"/>
        <v>5</v>
      </c>
    </row>
    <row r="2462" spans="1:7" x14ac:dyDescent="0.2">
      <c r="A2462" s="173" t="s">
        <v>17088</v>
      </c>
      <c r="B2462" s="174" t="s">
        <v>17089</v>
      </c>
      <c r="C2462" s="175" t="s">
        <v>12690</v>
      </c>
      <c r="D2462" s="176">
        <v>24.93</v>
      </c>
      <c r="E2462" s="176">
        <v>13.01</v>
      </c>
      <c r="F2462" s="176">
        <v>37.94</v>
      </c>
      <c r="G2462" s="169">
        <f t="shared" si="38"/>
        <v>9</v>
      </c>
    </row>
    <row r="2463" spans="1:7" x14ac:dyDescent="0.2">
      <c r="A2463" s="173" t="s">
        <v>17090</v>
      </c>
      <c r="B2463" s="174" t="s">
        <v>17091</v>
      </c>
      <c r="C2463" s="175" t="s">
        <v>12389</v>
      </c>
      <c r="D2463" s="176">
        <v>27.23</v>
      </c>
      <c r="E2463" s="176">
        <v>13.01</v>
      </c>
      <c r="F2463" s="176">
        <v>40.24</v>
      </c>
      <c r="G2463" s="169">
        <f t="shared" si="38"/>
        <v>9</v>
      </c>
    </row>
    <row r="2464" spans="1:7" x14ac:dyDescent="0.2">
      <c r="A2464" s="173" t="s">
        <v>17092</v>
      </c>
      <c r="B2464" s="174" t="s">
        <v>17093</v>
      </c>
      <c r="C2464" s="175" t="s">
        <v>12389</v>
      </c>
      <c r="D2464" s="176">
        <v>58.02</v>
      </c>
      <c r="E2464" s="176">
        <v>13.01</v>
      </c>
      <c r="F2464" s="176">
        <v>71.03</v>
      </c>
      <c r="G2464" s="169">
        <f t="shared" si="38"/>
        <v>9</v>
      </c>
    </row>
    <row r="2465" spans="1:7" x14ac:dyDescent="0.2">
      <c r="A2465" s="173" t="s">
        <v>17094</v>
      </c>
      <c r="B2465" s="174" t="s">
        <v>17095</v>
      </c>
      <c r="C2465" s="175" t="s">
        <v>12690</v>
      </c>
      <c r="D2465" s="176">
        <v>256.88</v>
      </c>
      <c r="E2465" s="176">
        <v>13.01</v>
      </c>
      <c r="F2465" s="176">
        <v>269.89</v>
      </c>
      <c r="G2465" s="169">
        <f t="shared" si="38"/>
        <v>9</v>
      </c>
    </row>
    <row r="2466" spans="1:7" x14ac:dyDescent="0.2">
      <c r="A2466" s="173" t="s">
        <v>17096</v>
      </c>
      <c r="B2466" s="174" t="s">
        <v>17097</v>
      </c>
      <c r="C2466" s="175" t="s">
        <v>12690</v>
      </c>
      <c r="D2466" s="176">
        <v>259.01</v>
      </c>
      <c r="E2466" s="176">
        <v>13.01</v>
      </c>
      <c r="F2466" s="176">
        <v>272.02</v>
      </c>
      <c r="G2466" s="169">
        <f t="shared" si="38"/>
        <v>9</v>
      </c>
    </row>
    <row r="2467" spans="1:7" x14ac:dyDescent="0.2">
      <c r="A2467" s="173" t="s">
        <v>17098</v>
      </c>
      <c r="B2467" s="174" t="s">
        <v>17099</v>
      </c>
      <c r="C2467" s="175" t="s">
        <v>12690</v>
      </c>
      <c r="D2467" s="176">
        <v>16.440000000000001</v>
      </c>
      <c r="E2467" s="176">
        <v>13.01</v>
      </c>
      <c r="F2467" s="176">
        <v>29.45</v>
      </c>
      <c r="G2467" s="169">
        <f t="shared" si="38"/>
        <v>9</v>
      </c>
    </row>
    <row r="2468" spans="1:7" x14ac:dyDescent="0.2">
      <c r="A2468" s="173" t="s">
        <v>17100</v>
      </c>
      <c r="B2468" s="174" t="s">
        <v>17101</v>
      </c>
      <c r="C2468" s="175" t="s">
        <v>12690</v>
      </c>
      <c r="D2468" s="176">
        <v>277.97000000000003</v>
      </c>
      <c r="E2468" s="176">
        <v>13.01</v>
      </c>
      <c r="F2468" s="176">
        <v>290.98</v>
      </c>
      <c r="G2468" s="169">
        <f t="shared" si="38"/>
        <v>9</v>
      </c>
    </row>
    <row r="2469" spans="1:7" ht="25.5" x14ac:dyDescent="0.2">
      <c r="A2469" s="173" t="s">
        <v>17102</v>
      </c>
      <c r="B2469" s="174" t="s">
        <v>17103</v>
      </c>
      <c r="C2469" s="175" t="s">
        <v>12389</v>
      </c>
      <c r="D2469" s="176">
        <v>18.13</v>
      </c>
      <c r="E2469" s="176">
        <v>13.01</v>
      </c>
      <c r="F2469" s="176">
        <v>31.14</v>
      </c>
      <c r="G2469" s="169">
        <f t="shared" si="38"/>
        <v>9</v>
      </c>
    </row>
    <row r="2470" spans="1:7" x14ac:dyDescent="0.2">
      <c r="A2470" s="173" t="s">
        <v>17104</v>
      </c>
      <c r="B2470" s="174" t="s">
        <v>17105</v>
      </c>
      <c r="C2470" s="175" t="s">
        <v>12690</v>
      </c>
      <c r="D2470" s="176">
        <v>10.58</v>
      </c>
      <c r="E2470" s="176">
        <v>13.01</v>
      </c>
      <c r="F2470" s="176">
        <v>23.59</v>
      </c>
      <c r="G2470" s="169">
        <f t="shared" si="38"/>
        <v>9</v>
      </c>
    </row>
    <row r="2471" spans="1:7" x14ac:dyDescent="0.2">
      <c r="A2471" s="173" t="s">
        <v>17106</v>
      </c>
      <c r="B2471" s="174" t="s">
        <v>17107</v>
      </c>
      <c r="C2471" s="175" t="s">
        <v>12690</v>
      </c>
      <c r="D2471" s="176">
        <v>17.14</v>
      </c>
      <c r="E2471" s="176">
        <v>13.01</v>
      </c>
      <c r="F2471" s="176">
        <v>30.15</v>
      </c>
      <c r="G2471" s="169">
        <f t="shared" si="38"/>
        <v>9</v>
      </c>
    </row>
    <row r="2472" spans="1:7" x14ac:dyDescent="0.2">
      <c r="A2472" s="173" t="s">
        <v>17108</v>
      </c>
      <c r="B2472" s="174" t="s">
        <v>17109</v>
      </c>
      <c r="C2472" s="175" t="s">
        <v>12690</v>
      </c>
      <c r="D2472" s="176">
        <v>21.45</v>
      </c>
      <c r="E2472" s="176">
        <v>13.01</v>
      </c>
      <c r="F2472" s="176">
        <v>34.46</v>
      </c>
      <c r="G2472" s="169">
        <f t="shared" si="38"/>
        <v>9</v>
      </c>
    </row>
    <row r="2473" spans="1:7" ht="25.5" x14ac:dyDescent="0.2">
      <c r="A2473" s="173" t="s">
        <v>17110</v>
      </c>
      <c r="B2473" s="174" t="s">
        <v>17111</v>
      </c>
      <c r="C2473" s="175" t="s">
        <v>12690</v>
      </c>
      <c r="D2473" s="176">
        <v>19.5</v>
      </c>
      <c r="E2473" s="176">
        <v>13.01</v>
      </c>
      <c r="F2473" s="176">
        <v>32.51</v>
      </c>
      <c r="G2473" s="169">
        <f t="shared" si="38"/>
        <v>9</v>
      </c>
    </row>
    <row r="2474" spans="1:7" ht="25.5" x14ac:dyDescent="0.2">
      <c r="A2474" s="173" t="s">
        <v>17112</v>
      </c>
      <c r="B2474" s="174" t="s">
        <v>17113</v>
      </c>
      <c r="C2474" s="175" t="s">
        <v>12690</v>
      </c>
      <c r="D2474" s="176">
        <v>21.14</v>
      </c>
      <c r="E2474" s="176">
        <v>13.01</v>
      </c>
      <c r="F2474" s="176">
        <v>34.15</v>
      </c>
      <c r="G2474" s="169">
        <f t="shared" si="38"/>
        <v>9</v>
      </c>
    </row>
    <row r="2475" spans="1:7" ht="25.5" x14ac:dyDescent="0.2">
      <c r="A2475" s="173" t="s">
        <v>20400</v>
      </c>
      <c r="B2475" s="174" t="s">
        <v>20401</v>
      </c>
      <c r="C2475" s="175" t="s">
        <v>12690</v>
      </c>
      <c r="D2475" s="176">
        <v>29.68</v>
      </c>
      <c r="E2475" s="176">
        <v>16.05</v>
      </c>
      <c r="F2475" s="176">
        <v>45.73</v>
      </c>
      <c r="G2475" s="169">
        <f t="shared" si="38"/>
        <v>9</v>
      </c>
    </row>
    <row r="2476" spans="1:7" x14ac:dyDescent="0.2">
      <c r="A2476" s="173" t="s">
        <v>17114</v>
      </c>
      <c r="B2476" s="174" t="s">
        <v>17115</v>
      </c>
      <c r="C2476" s="175"/>
      <c r="D2476" s="176"/>
      <c r="E2476" s="176"/>
      <c r="F2476" s="176"/>
      <c r="G2476" s="169">
        <f t="shared" si="38"/>
        <v>5</v>
      </c>
    </row>
    <row r="2477" spans="1:7" x14ac:dyDescent="0.2">
      <c r="A2477" s="173" t="s">
        <v>17116</v>
      </c>
      <c r="B2477" s="174" t="s">
        <v>17117</v>
      </c>
      <c r="C2477" s="175" t="s">
        <v>12690</v>
      </c>
      <c r="D2477" s="176">
        <v>8.7100000000000009</v>
      </c>
      <c r="E2477" s="176">
        <v>14.75</v>
      </c>
      <c r="F2477" s="176">
        <v>23.46</v>
      </c>
      <c r="G2477" s="169">
        <f t="shared" si="38"/>
        <v>9</v>
      </c>
    </row>
    <row r="2478" spans="1:7" x14ac:dyDescent="0.2">
      <c r="A2478" s="173" t="s">
        <v>17118</v>
      </c>
      <c r="B2478" s="174" t="s">
        <v>17119</v>
      </c>
      <c r="C2478" s="175" t="s">
        <v>12690</v>
      </c>
      <c r="D2478" s="176">
        <v>17.97</v>
      </c>
      <c r="E2478" s="176">
        <v>15.18</v>
      </c>
      <c r="F2478" s="176">
        <v>33.15</v>
      </c>
      <c r="G2478" s="169">
        <f t="shared" si="38"/>
        <v>9</v>
      </c>
    </row>
    <row r="2479" spans="1:7" x14ac:dyDescent="0.2">
      <c r="A2479" s="173" t="s">
        <v>17120</v>
      </c>
      <c r="B2479" s="174" t="s">
        <v>17121</v>
      </c>
      <c r="C2479" s="175" t="s">
        <v>12690</v>
      </c>
      <c r="D2479" s="176">
        <v>28.59</v>
      </c>
      <c r="E2479" s="176">
        <v>21.69</v>
      </c>
      <c r="F2479" s="176">
        <v>50.28</v>
      </c>
      <c r="G2479" s="169">
        <f t="shared" si="38"/>
        <v>9</v>
      </c>
    </row>
    <row r="2480" spans="1:7" x14ac:dyDescent="0.2">
      <c r="A2480" s="173" t="s">
        <v>17122</v>
      </c>
      <c r="B2480" s="174" t="s">
        <v>17123</v>
      </c>
      <c r="C2480" s="175" t="s">
        <v>12690</v>
      </c>
      <c r="D2480" s="176">
        <v>11.71</v>
      </c>
      <c r="E2480" s="176">
        <v>11.71</v>
      </c>
      <c r="F2480" s="176">
        <v>23.42</v>
      </c>
      <c r="G2480" s="169">
        <f t="shared" si="38"/>
        <v>9</v>
      </c>
    </row>
    <row r="2481" spans="1:7" x14ac:dyDescent="0.2">
      <c r="A2481" s="173" t="s">
        <v>17124</v>
      </c>
      <c r="B2481" s="174" t="s">
        <v>17125</v>
      </c>
      <c r="C2481" s="175" t="s">
        <v>12690</v>
      </c>
      <c r="D2481" s="176">
        <v>12.68</v>
      </c>
      <c r="E2481" s="176">
        <v>19.52</v>
      </c>
      <c r="F2481" s="176">
        <v>32.200000000000003</v>
      </c>
      <c r="G2481" s="169">
        <f t="shared" si="38"/>
        <v>9</v>
      </c>
    </row>
    <row r="2482" spans="1:7" x14ac:dyDescent="0.2">
      <c r="A2482" s="173" t="s">
        <v>17126</v>
      </c>
      <c r="B2482" s="174" t="s">
        <v>17127</v>
      </c>
      <c r="C2482" s="175" t="s">
        <v>12690</v>
      </c>
      <c r="D2482" s="176">
        <v>13.41</v>
      </c>
      <c r="E2482" s="176">
        <v>16.48</v>
      </c>
      <c r="F2482" s="176">
        <v>29.89</v>
      </c>
      <c r="G2482" s="169">
        <f t="shared" si="38"/>
        <v>9</v>
      </c>
    </row>
    <row r="2483" spans="1:7" x14ac:dyDescent="0.2">
      <c r="A2483" s="173" t="s">
        <v>17128</v>
      </c>
      <c r="B2483" s="174" t="s">
        <v>17129</v>
      </c>
      <c r="C2483" s="175" t="s">
        <v>12690</v>
      </c>
      <c r="D2483" s="176">
        <v>12.85</v>
      </c>
      <c r="E2483" s="176">
        <v>19.52</v>
      </c>
      <c r="F2483" s="176">
        <v>32.369999999999997</v>
      </c>
      <c r="G2483" s="169">
        <f t="shared" si="38"/>
        <v>9</v>
      </c>
    </row>
    <row r="2484" spans="1:7" x14ac:dyDescent="0.2">
      <c r="A2484" s="173" t="s">
        <v>17130</v>
      </c>
      <c r="B2484" s="174" t="s">
        <v>17131</v>
      </c>
      <c r="C2484" s="175" t="s">
        <v>12690</v>
      </c>
      <c r="D2484" s="176">
        <v>20.76</v>
      </c>
      <c r="E2484" s="176">
        <v>21.69</v>
      </c>
      <c r="F2484" s="176">
        <v>42.45</v>
      </c>
      <c r="G2484" s="169">
        <f t="shared" si="38"/>
        <v>9</v>
      </c>
    </row>
    <row r="2485" spans="1:7" x14ac:dyDescent="0.2">
      <c r="A2485" s="173" t="s">
        <v>17132</v>
      </c>
      <c r="B2485" s="174" t="s">
        <v>17133</v>
      </c>
      <c r="C2485" s="175" t="s">
        <v>12690</v>
      </c>
      <c r="D2485" s="176">
        <v>46.2</v>
      </c>
      <c r="E2485" s="176">
        <v>15.18</v>
      </c>
      <c r="F2485" s="176">
        <v>61.38</v>
      </c>
      <c r="G2485" s="169">
        <f t="shared" si="38"/>
        <v>9</v>
      </c>
    </row>
    <row r="2486" spans="1:7" x14ac:dyDescent="0.2">
      <c r="A2486" s="173" t="s">
        <v>17134</v>
      </c>
      <c r="B2486" s="174" t="s">
        <v>17135</v>
      </c>
      <c r="C2486" s="175" t="s">
        <v>12690</v>
      </c>
      <c r="D2486" s="176">
        <v>35.51</v>
      </c>
      <c r="E2486" s="176">
        <v>15.18</v>
      </c>
      <c r="F2486" s="176">
        <v>50.69</v>
      </c>
      <c r="G2486" s="169">
        <f t="shared" si="38"/>
        <v>9</v>
      </c>
    </row>
    <row r="2487" spans="1:7" x14ac:dyDescent="0.2">
      <c r="A2487" s="173" t="s">
        <v>17136</v>
      </c>
      <c r="B2487" s="174" t="s">
        <v>17137</v>
      </c>
      <c r="C2487" s="175" t="s">
        <v>12690</v>
      </c>
      <c r="D2487" s="176">
        <v>18.27</v>
      </c>
      <c r="E2487" s="176">
        <v>10.84</v>
      </c>
      <c r="F2487" s="176">
        <v>29.11</v>
      </c>
      <c r="G2487" s="169">
        <f t="shared" si="38"/>
        <v>9</v>
      </c>
    </row>
    <row r="2488" spans="1:7" ht="25.5" x14ac:dyDescent="0.2">
      <c r="A2488" s="173" t="s">
        <v>17138</v>
      </c>
      <c r="B2488" s="174" t="s">
        <v>17139</v>
      </c>
      <c r="C2488" s="175" t="s">
        <v>12690</v>
      </c>
      <c r="D2488" s="176">
        <v>68.97</v>
      </c>
      <c r="E2488" s="176">
        <v>16.48</v>
      </c>
      <c r="F2488" s="176">
        <v>85.45</v>
      </c>
      <c r="G2488" s="169">
        <f t="shared" si="38"/>
        <v>9</v>
      </c>
    </row>
    <row r="2489" spans="1:7" ht="25.5" x14ac:dyDescent="0.2">
      <c r="A2489" s="173" t="s">
        <v>17140</v>
      </c>
      <c r="B2489" s="174" t="s">
        <v>17141</v>
      </c>
      <c r="C2489" s="175" t="s">
        <v>12389</v>
      </c>
      <c r="D2489" s="176">
        <v>37.229999999999997</v>
      </c>
      <c r="E2489" s="176">
        <v>13.01</v>
      </c>
      <c r="F2489" s="176">
        <v>50.24</v>
      </c>
      <c r="G2489" s="169">
        <f t="shared" si="38"/>
        <v>9</v>
      </c>
    </row>
    <row r="2490" spans="1:7" ht="25.5" x14ac:dyDescent="0.2">
      <c r="A2490" s="173" t="s">
        <v>17142</v>
      </c>
      <c r="B2490" s="174" t="s">
        <v>17143</v>
      </c>
      <c r="C2490" s="175" t="s">
        <v>12389</v>
      </c>
      <c r="D2490" s="176">
        <v>85.36</v>
      </c>
      <c r="E2490" s="176">
        <v>21.69</v>
      </c>
      <c r="F2490" s="176">
        <v>107.05</v>
      </c>
      <c r="G2490" s="169">
        <f t="shared" si="38"/>
        <v>9</v>
      </c>
    </row>
    <row r="2491" spans="1:7" x14ac:dyDescent="0.2">
      <c r="A2491" s="173" t="s">
        <v>17144</v>
      </c>
      <c r="B2491" s="174" t="s">
        <v>17145</v>
      </c>
      <c r="C2491" s="175"/>
      <c r="D2491" s="176"/>
      <c r="E2491" s="176"/>
      <c r="F2491" s="176"/>
      <c r="G2491" s="169">
        <f t="shared" si="38"/>
        <v>5</v>
      </c>
    </row>
    <row r="2492" spans="1:7" x14ac:dyDescent="0.2">
      <c r="A2492" s="173" t="s">
        <v>17146</v>
      </c>
      <c r="B2492" s="174" t="s">
        <v>17147</v>
      </c>
      <c r="C2492" s="175" t="s">
        <v>12690</v>
      </c>
      <c r="D2492" s="176">
        <v>13.81</v>
      </c>
      <c r="E2492" s="176">
        <v>21.69</v>
      </c>
      <c r="F2492" s="176">
        <v>35.5</v>
      </c>
      <c r="G2492" s="169">
        <f t="shared" si="38"/>
        <v>9</v>
      </c>
    </row>
    <row r="2493" spans="1:7" x14ac:dyDescent="0.2">
      <c r="A2493" s="173" t="s">
        <v>17148</v>
      </c>
      <c r="B2493" s="174" t="s">
        <v>17149</v>
      </c>
      <c r="C2493" s="175" t="s">
        <v>12690</v>
      </c>
      <c r="D2493" s="176">
        <v>20.27</v>
      </c>
      <c r="E2493" s="176">
        <v>21.69</v>
      </c>
      <c r="F2493" s="176">
        <v>41.96</v>
      </c>
      <c r="G2493" s="169">
        <f t="shared" si="38"/>
        <v>9</v>
      </c>
    </row>
    <row r="2494" spans="1:7" x14ac:dyDescent="0.2">
      <c r="A2494" s="173" t="s">
        <v>17150</v>
      </c>
      <c r="B2494" s="174" t="s">
        <v>17151</v>
      </c>
      <c r="C2494" s="175" t="s">
        <v>12690</v>
      </c>
      <c r="D2494" s="176">
        <v>41.03</v>
      </c>
      <c r="E2494" s="176">
        <v>21.69</v>
      </c>
      <c r="F2494" s="176">
        <v>62.72</v>
      </c>
      <c r="G2494" s="169">
        <f t="shared" si="38"/>
        <v>9</v>
      </c>
    </row>
    <row r="2495" spans="1:7" x14ac:dyDescent="0.2">
      <c r="A2495" s="173" t="s">
        <v>17152</v>
      </c>
      <c r="B2495" s="174" t="s">
        <v>17153</v>
      </c>
      <c r="C2495" s="175" t="s">
        <v>12690</v>
      </c>
      <c r="D2495" s="176">
        <v>50.93</v>
      </c>
      <c r="E2495" s="176">
        <v>21.69</v>
      </c>
      <c r="F2495" s="176">
        <v>72.62</v>
      </c>
      <c r="G2495" s="169">
        <f t="shared" si="38"/>
        <v>9</v>
      </c>
    </row>
    <row r="2496" spans="1:7" x14ac:dyDescent="0.2">
      <c r="A2496" s="173" t="s">
        <v>17154</v>
      </c>
      <c r="B2496" s="174" t="s">
        <v>17155</v>
      </c>
      <c r="C2496" s="175" t="s">
        <v>12690</v>
      </c>
      <c r="D2496" s="176">
        <v>78.12</v>
      </c>
      <c r="E2496" s="176">
        <v>21.69</v>
      </c>
      <c r="F2496" s="176">
        <v>99.81</v>
      </c>
      <c r="G2496" s="169">
        <f t="shared" si="38"/>
        <v>9</v>
      </c>
    </row>
    <row r="2497" spans="1:7" x14ac:dyDescent="0.2">
      <c r="A2497" s="173" t="s">
        <v>17156</v>
      </c>
      <c r="B2497" s="174" t="s">
        <v>17157</v>
      </c>
      <c r="C2497" s="175" t="s">
        <v>12690</v>
      </c>
      <c r="D2497" s="176">
        <v>187.33</v>
      </c>
      <c r="E2497" s="176">
        <v>21.69</v>
      </c>
      <c r="F2497" s="176">
        <v>209.02</v>
      </c>
      <c r="G2497" s="169">
        <f t="shared" si="38"/>
        <v>9</v>
      </c>
    </row>
    <row r="2498" spans="1:7" x14ac:dyDescent="0.2">
      <c r="A2498" s="173" t="s">
        <v>17158</v>
      </c>
      <c r="B2498" s="174" t="s">
        <v>17159</v>
      </c>
      <c r="C2498" s="175" t="s">
        <v>12690</v>
      </c>
      <c r="D2498" s="176">
        <v>204.74</v>
      </c>
      <c r="E2498" s="176">
        <v>21.69</v>
      </c>
      <c r="F2498" s="176">
        <v>226.43</v>
      </c>
      <c r="G2498" s="169">
        <f t="shared" si="38"/>
        <v>9</v>
      </c>
    </row>
    <row r="2499" spans="1:7" x14ac:dyDescent="0.2">
      <c r="A2499" s="173" t="s">
        <v>17160</v>
      </c>
      <c r="B2499" s="174" t="s">
        <v>17161</v>
      </c>
      <c r="C2499" s="175" t="s">
        <v>12690</v>
      </c>
      <c r="D2499" s="176">
        <v>337.87</v>
      </c>
      <c r="E2499" s="176">
        <v>21.69</v>
      </c>
      <c r="F2499" s="176">
        <v>359.56</v>
      </c>
      <c r="G2499" s="169">
        <f t="shared" si="38"/>
        <v>9</v>
      </c>
    </row>
    <row r="2500" spans="1:7" x14ac:dyDescent="0.2">
      <c r="A2500" s="173" t="s">
        <v>17162</v>
      </c>
      <c r="B2500" s="174" t="s">
        <v>17163</v>
      </c>
      <c r="C2500" s="175" t="s">
        <v>12690</v>
      </c>
      <c r="D2500" s="176">
        <v>16.52</v>
      </c>
      <c r="E2500" s="176">
        <v>21.69</v>
      </c>
      <c r="F2500" s="176">
        <v>38.21</v>
      </c>
      <c r="G2500" s="169">
        <f t="shared" si="38"/>
        <v>9</v>
      </c>
    </row>
    <row r="2501" spans="1:7" x14ac:dyDescent="0.2">
      <c r="A2501" s="173" t="s">
        <v>17164</v>
      </c>
      <c r="B2501" s="174" t="s">
        <v>17165</v>
      </c>
      <c r="C2501" s="175"/>
      <c r="D2501" s="176"/>
      <c r="E2501" s="176"/>
      <c r="F2501" s="176"/>
      <c r="G2501" s="169">
        <f t="shared" si="38"/>
        <v>5</v>
      </c>
    </row>
    <row r="2502" spans="1:7" x14ac:dyDescent="0.2">
      <c r="A2502" s="173" t="s">
        <v>17166</v>
      </c>
      <c r="B2502" s="174" t="s">
        <v>17167</v>
      </c>
      <c r="C2502" s="175" t="s">
        <v>12389</v>
      </c>
      <c r="D2502" s="176">
        <v>3.28</v>
      </c>
      <c r="E2502" s="176">
        <v>10.84</v>
      </c>
      <c r="F2502" s="176">
        <v>14.12</v>
      </c>
      <c r="G2502" s="169">
        <f t="shared" si="38"/>
        <v>9</v>
      </c>
    </row>
    <row r="2503" spans="1:7" x14ac:dyDescent="0.2">
      <c r="A2503" s="173" t="s">
        <v>17168</v>
      </c>
      <c r="B2503" s="174" t="s">
        <v>17169</v>
      </c>
      <c r="C2503" s="175" t="s">
        <v>12389</v>
      </c>
      <c r="D2503" s="176">
        <v>5.89</v>
      </c>
      <c r="E2503" s="176">
        <v>10.84</v>
      </c>
      <c r="F2503" s="176">
        <v>16.73</v>
      </c>
      <c r="G2503" s="169">
        <f t="shared" si="38"/>
        <v>9</v>
      </c>
    </row>
    <row r="2504" spans="1:7" x14ac:dyDescent="0.2">
      <c r="A2504" s="173" t="s">
        <v>17170</v>
      </c>
      <c r="B2504" s="174" t="s">
        <v>17171</v>
      </c>
      <c r="C2504" s="175" t="s">
        <v>12389</v>
      </c>
      <c r="D2504" s="176">
        <v>6.15</v>
      </c>
      <c r="E2504" s="176">
        <v>10.84</v>
      </c>
      <c r="F2504" s="176">
        <v>16.989999999999998</v>
      </c>
      <c r="G2504" s="169">
        <f t="shared" si="38"/>
        <v>9</v>
      </c>
    </row>
    <row r="2505" spans="1:7" x14ac:dyDescent="0.2">
      <c r="A2505" s="173" t="s">
        <v>17172</v>
      </c>
      <c r="B2505" s="174" t="s">
        <v>17173</v>
      </c>
      <c r="C2505" s="175"/>
      <c r="D2505" s="176"/>
      <c r="E2505" s="176"/>
      <c r="F2505" s="176"/>
      <c r="G2505" s="169">
        <f t="shared" si="38"/>
        <v>5</v>
      </c>
    </row>
    <row r="2506" spans="1:7" x14ac:dyDescent="0.2">
      <c r="A2506" s="173" t="s">
        <v>17174</v>
      </c>
      <c r="B2506" s="174" t="s">
        <v>17175</v>
      </c>
      <c r="C2506" s="175" t="s">
        <v>12389</v>
      </c>
      <c r="D2506" s="176">
        <v>258.85000000000002</v>
      </c>
      <c r="E2506" s="176">
        <v>21.69</v>
      </c>
      <c r="F2506" s="176">
        <v>280.54000000000002</v>
      </c>
      <c r="G2506" s="169">
        <f t="shared" si="38"/>
        <v>9</v>
      </c>
    </row>
    <row r="2507" spans="1:7" x14ac:dyDescent="0.2">
      <c r="A2507" s="173" t="s">
        <v>17176</v>
      </c>
      <c r="B2507" s="174" t="s">
        <v>17177</v>
      </c>
      <c r="C2507" s="175" t="s">
        <v>12389</v>
      </c>
      <c r="D2507" s="176">
        <v>284.68</v>
      </c>
      <c r="E2507" s="176">
        <v>21.69</v>
      </c>
      <c r="F2507" s="176">
        <v>306.37</v>
      </c>
      <c r="G2507" s="169">
        <f t="shared" ref="G2507:G2570" si="39">LEN(A2507)</f>
        <v>9</v>
      </c>
    </row>
    <row r="2508" spans="1:7" x14ac:dyDescent="0.2">
      <c r="A2508" s="173" t="s">
        <v>17178</v>
      </c>
      <c r="B2508" s="174" t="s">
        <v>17179</v>
      </c>
      <c r="C2508" s="175" t="s">
        <v>12389</v>
      </c>
      <c r="D2508" s="176">
        <v>308.45999999999998</v>
      </c>
      <c r="E2508" s="176">
        <v>21.69</v>
      </c>
      <c r="F2508" s="176">
        <v>330.15</v>
      </c>
      <c r="G2508" s="169">
        <f t="shared" si="39"/>
        <v>9</v>
      </c>
    </row>
    <row r="2509" spans="1:7" x14ac:dyDescent="0.2">
      <c r="A2509" s="173" t="s">
        <v>17180</v>
      </c>
      <c r="B2509" s="174" t="s">
        <v>17181</v>
      </c>
      <c r="C2509" s="175" t="s">
        <v>12389</v>
      </c>
      <c r="D2509" s="176">
        <v>304.43</v>
      </c>
      <c r="E2509" s="176">
        <v>21.69</v>
      </c>
      <c r="F2509" s="176">
        <v>326.12</v>
      </c>
      <c r="G2509" s="169">
        <f t="shared" si="39"/>
        <v>9</v>
      </c>
    </row>
    <row r="2510" spans="1:7" x14ac:dyDescent="0.2">
      <c r="A2510" s="173" t="s">
        <v>17182</v>
      </c>
      <c r="B2510" s="174" t="s">
        <v>17183</v>
      </c>
      <c r="C2510" s="175" t="s">
        <v>12389</v>
      </c>
      <c r="D2510" s="176">
        <v>400.08</v>
      </c>
      <c r="E2510" s="176">
        <v>21.69</v>
      </c>
      <c r="F2510" s="176">
        <v>421.77</v>
      </c>
      <c r="G2510" s="169">
        <f t="shared" si="39"/>
        <v>9</v>
      </c>
    </row>
    <row r="2511" spans="1:7" x14ac:dyDescent="0.2">
      <c r="A2511" s="173" t="s">
        <v>17184</v>
      </c>
      <c r="B2511" s="174" t="s">
        <v>17185</v>
      </c>
      <c r="C2511" s="175" t="s">
        <v>12389</v>
      </c>
      <c r="D2511" s="176">
        <v>553.01</v>
      </c>
      <c r="E2511" s="176">
        <v>21.69</v>
      </c>
      <c r="F2511" s="176">
        <v>574.70000000000005</v>
      </c>
      <c r="G2511" s="169">
        <f t="shared" si="39"/>
        <v>9</v>
      </c>
    </row>
    <row r="2512" spans="1:7" x14ac:dyDescent="0.2">
      <c r="A2512" s="173" t="s">
        <v>17186</v>
      </c>
      <c r="B2512" s="174" t="s">
        <v>17187</v>
      </c>
      <c r="C2512" s="175" t="s">
        <v>12389</v>
      </c>
      <c r="D2512" s="176">
        <v>797.67</v>
      </c>
      <c r="E2512" s="176">
        <v>21.69</v>
      </c>
      <c r="F2512" s="176">
        <v>819.36</v>
      </c>
      <c r="G2512" s="169">
        <f t="shared" si="39"/>
        <v>9</v>
      </c>
    </row>
    <row r="2513" spans="1:7" x14ac:dyDescent="0.2">
      <c r="A2513" s="173" t="s">
        <v>17188</v>
      </c>
      <c r="B2513" s="174" t="s">
        <v>17189</v>
      </c>
      <c r="C2513" s="175" t="s">
        <v>12389</v>
      </c>
      <c r="D2513" s="176">
        <v>1099.21</v>
      </c>
      <c r="E2513" s="176">
        <v>21.69</v>
      </c>
      <c r="F2513" s="176">
        <v>1120.9000000000001</v>
      </c>
      <c r="G2513" s="169">
        <f t="shared" si="39"/>
        <v>9</v>
      </c>
    </row>
    <row r="2514" spans="1:7" x14ac:dyDescent="0.2">
      <c r="A2514" s="173" t="s">
        <v>17190</v>
      </c>
      <c r="B2514" s="174" t="s">
        <v>17191</v>
      </c>
      <c r="C2514" s="175" t="s">
        <v>12389</v>
      </c>
      <c r="D2514" s="176">
        <v>1325.2</v>
      </c>
      <c r="E2514" s="176">
        <v>21.69</v>
      </c>
      <c r="F2514" s="176">
        <v>1346.89</v>
      </c>
      <c r="G2514" s="169">
        <f t="shared" si="39"/>
        <v>9</v>
      </c>
    </row>
    <row r="2515" spans="1:7" x14ac:dyDescent="0.2">
      <c r="A2515" s="173" t="s">
        <v>17192</v>
      </c>
      <c r="B2515" s="174" t="s">
        <v>17193</v>
      </c>
      <c r="C2515" s="175" t="s">
        <v>12389</v>
      </c>
      <c r="D2515" s="176">
        <v>3318.77</v>
      </c>
      <c r="E2515" s="176">
        <v>21.69</v>
      </c>
      <c r="F2515" s="176">
        <v>3340.46</v>
      </c>
      <c r="G2515" s="169">
        <f t="shared" si="39"/>
        <v>9</v>
      </c>
    </row>
    <row r="2516" spans="1:7" x14ac:dyDescent="0.2">
      <c r="A2516" s="173" t="s">
        <v>17194</v>
      </c>
      <c r="B2516" s="174" t="s">
        <v>17195</v>
      </c>
      <c r="C2516" s="175" t="s">
        <v>12389</v>
      </c>
      <c r="D2516" s="176">
        <v>3320.31</v>
      </c>
      <c r="E2516" s="176">
        <v>21.69</v>
      </c>
      <c r="F2516" s="176">
        <v>3342</v>
      </c>
      <c r="G2516" s="169">
        <f t="shared" si="39"/>
        <v>9</v>
      </c>
    </row>
    <row r="2517" spans="1:7" x14ac:dyDescent="0.2">
      <c r="A2517" s="173" t="s">
        <v>17196</v>
      </c>
      <c r="B2517" s="174" t="s">
        <v>17197</v>
      </c>
      <c r="C2517" s="175" t="s">
        <v>12389</v>
      </c>
      <c r="D2517" s="176">
        <v>6602.31</v>
      </c>
      <c r="E2517" s="176">
        <v>21.69</v>
      </c>
      <c r="F2517" s="176">
        <v>6624</v>
      </c>
      <c r="G2517" s="169">
        <f t="shared" si="39"/>
        <v>9</v>
      </c>
    </row>
    <row r="2518" spans="1:7" x14ac:dyDescent="0.2">
      <c r="A2518" s="173" t="s">
        <v>17198</v>
      </c>
      <c r="B2518" s="174" t="s">
        <v>17199</v>
      </c>
      <c r="C2518" s="175" t="s">
        <v>12389</v>
      </c>
      <c r="D2518" s="176">
        <v>90.43</v>
      </c>
      <c r="E2518" s="176">
        <v>21.69</v>
      </c>
      <c r="F2518" s="176">
        <v>112.12</v>
      </c>
      <c r="G2518" s="169">
        <f t="shared" si="39"/>
        <v>9</v>
      </c>
    </row>
    <row r="2519" spans="1:7" x14ac:dyDescent="0.2">
      <c r="A2519" s="173" t="s">
        <v>17200</v>
      </c>
      <c r="B2519" s="174" t="s">
        <v>17201</v>
      </c>
      <c r="C2519" s="175" t="s">
        <v>12389</v>
      </c>
      <c r="D2519" s="176">
        <v>119.9</v>
      </c>
      <c r="E2519" s="176">
        <v>21.69</v>
      </c>
      <c r="F2519" s="176">
        <v>141.59</v>
      </c>
      <c r="G2519" s="169">
        <f t="shared" si="39"/>
        <v>9</v>
      </c>
    </row>
    <row r="2520" spans="1:7" x14ac:dyDescent="0.2">
      <c r="A2520" s="173" t="s">
        <v>17202</v>
      </c>
      <c r="B2520" s="174" t="s">
        <v>17203</v>
      </c>
      <c r="C2520" s="175" t="s">
        <v>12389</v>
      </c>
      <c r="D2520" s="176">
        <v>147.78</v>
      </c>
      <c r="E2520" s="176">
        <v>21.69</v>
      </c>
      <c r="F2520" s="176">
        <v>169.47</v>
      </c>
      <c r="G2520" s="169">
        <f t="shared" si="39"/>
        <v>9</v>
      </c>
    </row>
    <row r="2521" spans="1:7" x14ac:dyDescent="0.2">
      <c r="A2521" s="173" t="s">
        <v>17204</v>
      </c>
      <c r="B2521" s="174" t="s">
        <v>17205</v>
      </c>
      <c r="C2521" s="175"/>
      <c r="D2521" s="176"/>
      <c r="E2521" s="176"/>
      <c r="F2521" s="176"/>
      <c r="G2521" s="169">
        <f t="shared" si="39"/>
        <v>5</v>
      </c>
    </row>
    <row r="2522" spans="1:7" x14ac:dyDescent="0.2">
      <c r="A2522" s="173" t="s">
        <v>17206</v>
      </c>
      <c r="B2522" s="174" t="s">
        <v>17207</v>
      </c>
      <c r="C2522" s="175" t="s">
        <v>12389</v>
      </c>
      <c r="D2522" s="176">
        <v>64.819999999999993</v>
      </c>
      <c r="E2522" s="176">
        <v>19.52</v>
      </c>
      <c r="F2522" s="176">
        <v>84.34</v>
      </c>
      <c r="G2522" s="169">
        <f t="shared" si="39"/>
        <v>9</v>
      </c>
    </row>
    <row r="2523" spans="1:7" ht="25.5" x14ac:dyDescent="0.2">
      <c r="A2523" s="173" t="s">
        <v>17208</v>
      </c>
      <c r="B2523" s="174" t="s">
        <v>17209</v>
      </c>
      <c r="C2523" s="175" t="s">
        <v>12389</v>
      </c>
      <c r="D2523" s="176">
        <v>266.66000000000003</v>
      </c>
      <c r="E2523" s="176">
        <v>21.69</v>
      </c>
      <c r="F2523" s="176">
        <v>288.35000000000002</v>
      </c>
      <c r="G2523" s="169">
        <f t="shared" si="39"/>
        <v>9</v>
      </c>
    </row>
    <row r="2524" spans="1:7" ht="25.5" x14ac:dyDescent="0.2">
      <c r="A2524" s="173" t="s">
        <v>17210</v>
      </c>
      <c r="B2524" s="174" t="s">
        <v>17211</v>
      </c>
      <c r="C2524" s="175" t="s">
        <v>12389</v>
      </c>
      <c r="D2524" s="176">
        <v>414.72</v>
      </c>
      <c r="E2524" s="176">
        <v>21.69</v>
      </c>
      <c r="F2524" s="176">
        <v>436.41</v>
      </c>
      <c r="G2524" s="169">
        <f t="shared" si="39"/>
        <v>9</v>
      </c>
    </row>
    <row r="2525" spans="1:7" ht="25.5" x14ac:dyDescent="0.2">
      <c r="A2525" s="173" t="s">
        <v>17212</v>
      </c>
      <c r="B2525" s="174" t="s">
        <v>17213</v>
      </c>
      <c r="C2525" s="175" t="s">
        <v>12389</v>
      </c>
      <c r="D2525" s="176">
        <v>323.29000000000002</v>
      </c>
      <c r="E2525" s="176">
        <v>21.69</v>
      </c>
      <c r="F2525" s="176">
        <v>344.98</v>
      </c>
      <c r="G2525" s="169">
        <f t="shared" si="39"/>
        <v>9</v>
      </c>
    </row>
    <row r="2526" spans="1:7" x14ac:dyDescent="0.2">
      <c r="A2526" s="173" t="s">
        <v>17214</v>
      </c>
      <c r="B2526" s="174" t="s">
        <v>17215</v>
      </c>
      <c r="C2526" s="175" t="s">
        <v>12389</v>
      </c>
      <c r="D2526" s="176">
        <v>103.93</v>
      </c>
      <c r="E2526" s="176">
        <v>43.37</v>
      </c>
      <c r="F2526" s="176">
        <v>147.30000000000001</v>
      </c>
      <c r="G2526" s="169">
        <f t="shared" si="39"/>
        <v>9</v>
      </c>
    </row>
    <row r="2527" spans="1:7" ht="25.5" x14ac:dyDescent="0.2">
      <c r="A2527" s="173" t="s">
        <v>17216</v>
      </c>
      <c r="B2527" s="174" t="s">
        <v>17217</v>
      </c>
      <c r="C2527" s="175" t="s">
        <v>12389</v>
      </c>
      <c r="D2527" s="176">
        <v>3505.07</v>
      </c>
      <c r="E2527" s="176">
        <v>43.37</v>
      </c>
      <c r="F2527" s="176">
        <v>3548.44</v>
      </c>
      <c r="G2527" s="169">
        <f t="shared" si="39"/>
        <v>9</v>
      </c>
    </row>
    <row r="2528" spans="1:7" ht="25.5" x14ac:dyDescent="0.2">
      <c r="A2528" s="173" t="s">
        <v>17218</v>
      </c>
      <c r="B2528" s="174" t="s">
        <v>20402</v>
      </c>
      <c r="C2528" s="175" t="s">
        <v>12389</v>
      </c>
      <c r="D2528" s="176">
        <v>85.7</v>
      </c>
      <c r="E2528" s="176">
        <v>43.37</v>
      </c>
      <c r="F2528" s="176">
        <v>129.07</v>
      </c>
      <c r="G2528" s="169">
        <f t="shared" si="39"/>
        <v>9</v>
      </c>
    </row>
    <row r="2529" spans="1:7" ht="25.5" x14ac:dyDescent="0.2">
      <c r="A2529" s="173" t="s">
        <v>17219</v>
      </c>
      <c r="B2529" s="174" t="s">
        <v>17220</v>
      </c>
      <c r="C2529" s="175" t="s">
        <v>12389</v>
      </c>
      <c r="D2529" s="176">
        <v>2855.09</v>
      </c>
      <c r="E2529" s="176">
        <v>21.69</v>
      </c>
      <c r="F2529" s="176">
        <v>2876.78</v>
      </c>
      <c r="G2529" s="169">
        <f t="shared" si="39"/>
        <v>9</v>
      </c>
    </row>
    <row r="2530" spans="1:7" x14ac:dyDescent="0.2">
      <c r="A2530" s="173" t="s">
        <v>17221</v>
      </c>
      <c r="B2530" s="174" t="s">
        <v>17222</v>
      </c>
      <c r="C2530" s="175" t="s">
        <v>12389</v>
      </c>
      <c r="D2530" s="176">
        <v>101.67</v>
      </c>
      <c r="E2530" s="176">
        <v>43.37</v>
      </c>
      <c r="F2530" s="176">
        <v>145.04</v>
      </c>
      <c r="G2530" s="169">
        <f t="shared" si="39"/>
        <v>9</v>
      </c>
    </row>
    <row r="2531" spans="1:7" x14ac:dyDescent="0.2">
      <c r="A2531" s="173" t="s">
        <v>17223</v>
      </c>
      <c r="B2531" s="174" t="s">
        <v>17224</v>
      </c>
      <c r="C2531" s="175" t="s">
        <v>12389</v>
      </c>
      <c r="D2531" s="176">
        <v>325.04000000000002</v>
      </c>
      <c r="E2531" s="176">
        <v>26.02</v>
      </c>
      <c r="F2531" s="176">
        <v>351.06</v>
      </c>
      <c r="G2531" s="169">
        <f t="shared" si="39"/>
        <v>9</v>
      </c>
    </row>
    <row r="2532" spans="1:7" x14ac:dyDescent="0.2">
      <c r="A2532" s="173" t="s">
        <v>17225</v>
      </c>
      <c r="B2532" s="174" t="s">
        <v>17226</v>
      </c>
      <c r="C2532" s="175"/>
      <c r="D2532" s="176"/>
      <c r="E2532" s="176"/>
      <c r="F2532" s="176"/>
      <c r="G2532" s="169">
        <f t="shared" si="39"/>
        <v>5</v>
      </c>
    </row>
    <row r="2533" spans="1:7" x14ac:dyDescent="0.2">
      <c r="A2533" s="173" t="s">
        <v>17227</v>
      </c>
      <c r="B2533" s="174" t="s">
        <v>17228</v>
      </c>
      <c r="C2533" s="175" t="s">
        <v>12389</v>
      </c>
      <c r="D2533" s="176">
        <v>594.20000000000005</v>
      </c>
      <c r="E2533" s="176">
        <v>17.350000000000001</v>
      </c>
      <c r="F2533" s="176">
        <v>611.54999999999995</v>
      </c>
      <c r="G2533" s="169">
        <f t="shared" si="39"/>
        <v>9</v>
      </c>
    </row>
    <row r="2534" spans="1:7" x14ac:dyDescent="0.2">
      <c r="A2534" s="173" t="s">
        <v>17229</v>
      </c>
      <c r="B2534" s="174" t="s">
        <v>17230</v>
      </c>
      <c r="C2534" s="175" t="s">
        <v>12389</v>
      </c>
      <c r="D2534" s="176">
        <v>296.06</v>
      </c>
      <c r="E2534" s="176">
        <v>17.350000000000001</v>
      </c>
      <c r="F2534" s="176">
        <v>313.41000000000003</v>
      </c>
      <c r="G2534" s="169">
        <f t="shared" si="39"/>
        <v>9</v>
      </c>
    </row>
    <row r="2535" spans="1:7" x14ac:dyDescent="0.2">
      <c r="A2535" s="173" t="s">
        <v>17231</v>
      </c>
      <c r="B2535" s="174" t="s">
        <v>17232</v>
      </c>
      <c r="C2535" s="175" t="s">
        <v>12389</v>
      </c>
      <c r="D2535" s="176">
        <v>159.55000000000001</v>
      </c>
      <c r="E2535" s="176">
        <v>17.350000000000001</v>
      </c>
      <c r="F2535" s="176">
        <v>176.9</v>
      </c>
      <c r="G2535" s="169">
        <f t="shared" si="39"/>
        <v>9</v>
      </c>
    </row>
    <row r="2536" spans="1:7" x14ac:dyDescent="0.2">
      <c r="A2536" s="173" t="s">
        <v>17233</v>
      </c>
      <c r="B2536" s="174" t="s">
        <v>17234</v>
      </c>
      <c r="C2536" s="175" t="s">
        <v>12389</v>
      </c>
      <c r="D2536" s="176">
        <v>427.16</v>
      </c>
      <c r="E2536" s="176">
        <v>17.350000000000001</v>
      </c>
      <c r="F2536" s="176">
        <v>444.51</v>
      </c>
      <c r="G2536" s="169">
        <f t="shared" si="39"/>
        <v>9</v>
      </c>
    </row>
    <row r="2537" spans="1:7" x14ac:dyDescent="0.2">
      <c r="A2537" s="173" t="s">
        <v>17235</v>
      </c>
      <c r="B2537" s="174" t="s">
        <v>17236</v>
      </c>
      <c r="C2537" s="175"/>
      <c r="D2537" s="176"/>
      <c r="E2537" s="176"/>
      <c r="F2537" s="176"/>
      <c r="G2537" s="169">
        <f t="shared" si="39"/>
        <v>5</v>
      </c>
    </row>
    <row r="2538" spans="1:7" x14ac:dyDescent="0.2">
      <c r="A2538" s="173" t="s">
        <v>17237</v>
      </c>
      <c r="B2538" s="174" t="s">
        <v>17238</v>
      </c>
      <c r="C2538" s="175" t="s">
        <v>12389</v>
      </c>
      <c r="D2538" s="176">
        <v>143.88</v>
      </c>
      <c r="E2538" s="176">
        <v>17.350000000000001</v>
      </c>
      <c r="F2538" s="176">
        <v>161.22999999999999</v>
      </c>
      <c r="G2538" s="169">
        <f t="shared" si="39"/>
        <v>9</v>
      </c>
    </row>
    <row r="2539" spans="1:7" ht="25.5" x14ac:dyDescent="0.2">
      <c r="A2539" s="173" t="s">
        <v>17239</v>
      </c>
      <c r="B2539" s="174" t="s">
        <v>17240</v>
      </c>
      <c r="C2539" s="175" t="s">
        <v>12389</v>
      </c>
      <c r="D2539" s="176">
        <v>409.51</v>
      </c>
      <c r="E2539" s="176">
        <v>10.84</v>
      </c>
      <c r="F2539" s="176">
        <v>420.35</v>
      </c>
      <c r="G2539" s="169">
        <f t="shared" si="39"/>
        <v>9</v>
      </c>
    </row>
    <row r="2540" spans="1:7" x14ac:dyDescent="0.2">
      <c r="A2540" s="173" t="s">
        <v>17241</v>
      </c>
      <c r="B2540" s="174" t="s">
        <v>17242</v>
      </c>
      <c r="C2540" s="175"/>
      <c r="D2540" s="176"/>
      <c r="E2540" s="176"/>
      <c r="F2540" s="176"/>
      <c r="G2540" s="169">
        <f t="shared" si="39"/>
        <v>5</v>
      </c>
    </row>
    <row r="2541" spans="1:7" x14ac:dyDescent="0.2">
      <c r="A2541" s="173" t="s">
        <v>17243</v>
      </c>
      <c r="B2541" s="174" t="s">
        <v>17244</v>
      </c>
      <c r="C2541" s="175" t="s">
        <v>12389</v>
      </c>
      <c r="D2541" s="176">
        <v>116.13</v>
      </c>
      <c r="E2541" s="176">
        <v>17.350000000000001</v>
      </c>
      <c r="F2541" s="176">
        <v>133.47999999999999</v>
      </c>
      <c r="G2541" s="169">
        <f t="shared" si="39"/>
        <v>9</v>
      </c>
    </row>
    <row r="2542" spans="1:7" ht="25.5" x14ac:dyDescent="0.2">
      <c r="A2542" s="173" t="s">
        <v>17245</v>
      </c>
      <c r="B2542" s="174" t="s">
        <v>17246</v>
      </c>
      <c r="C2542" s="175" t="s">
        <v>12389</v>
      </c>
      <c r="D2542" s="176">
        <v>129.22999999999999</v>
      </c>
      <c r="E2542" s="176">
        <v>21.69</v>
      </c>
      <c r="F2542" s="176">
        <v>150.91999999999999</v>
      </c>
      <c r="G2542" s="169">
        <f t="shared" si="39"/>
        <v>9</v>
      </c>
    </row>
    <row r="2543" spans="1:7" x14ac:dyDescent="0.2">
      <c r="A2543" s="173" t="s">
        <v>17247</v>
      </c>
      <c r="B2543" s="174" t="s">
        <v>17248</v>
      </c>
      <c r="C2543" s="175"/>
      <c r="D2543" s="176"/>
      <c r="E2543" s="176"/>
      <c r="F2543" s="176"/>
      <c r="G2543" s="169">
        <f t="shared" si="39"/>
        <v>5</v>
      </c>
    </row>
    <row r="2544" spans="1:7" x14ac:dyDescent="0.2">
      <c r="A2544" s="173" t="s">
        <v>17249</v>
      </c>
      <c r="B2544" s="174" t="s">
        <v>17250</v>
      </c>
      <c r="C2544" s="175" t="s">
        <v>12389</v>
      </c>
      <c r="D2544" s="176">
        <v>81.27</v>
      </c>
      <c r="E2544" s="176">
        <v>34.69</v>
      </c>
      <c r="F2544" s="176">
        <v>115.96</v>
      </c>
      <c r="G2544" s="169">
        <f t="shared" si="39"/>
        <v>9</v>
      </c>
    </row>
    <row r="2545" spans="1:7" x14ac:dyDescent="0.2">
      <c r="A2545" s="173" t="s">
        <v>17251</v>
      </c>
      <c r="B2545" s="174" t="s">
        <v>17252</v>
      </c>
      <c r="C2545" s="175" t="s">
        <v>12389</v>
      </c>
      <c r="D2545" s="176">
        <v>46.5</v>
      </c>
      <c r="E2545" s="176">
        <v>34.69</v>
      </c>
      <c r="F2545" s="176">
        <v>81.19</v>
      </c>
      <c r="G2545" s="169">
        <f t="shared" si="39"/>
        <v>9</v>
      </c>
    </row>
    <row r="2546" spans="1:7" x14ac:dyDescent="0.2">
      <c r="A2546" s="173" t="s">
        <v>17253</v>
      </c>
      <c r="B2546" s="174" t="s">
        <v>17254</v>
      </c>
      <c r="C2546" s="175" t="s">
        <v>12389</v>
      </c>
      <c r="D2546" s="176">
        <v>31</v>
      </c>
      <c r="E2546" s="176">
        <v>13.01</v>
      </c>
      <c r="F2546" s="176">
        <v>44.01</v>
      </c>
      <c r="G2546" s="169">
        <f t="shared" si="39"/>
        <v>9</v>
      </c>
    </row>
    <row r="2547" spans="1:7" x14ac:dyDescent="0.2">
      <c r="A2547" s="173" t="s">
        <v>17255</v>
      </c>
      <c r="B2547" s="174" t="s">
        <v>17256</v>
      </c>
      <c r="C2547" s="175" t="s">
        <v>12389</v>
      </c>
      <c r="D2547" s="176">
        <v>131.53</v>
      </c>
      <c r="E2547" s="176">
        <v>13.01</v>
      </c>
      <c r="F2547" s="176">
        <v>144.54</v>
      </c>
      <c r="G2547" s="169">
        <f t="shared" si="39"/>
        <v>9</v>
      </c>
    </row>
    <row r="2548" spans="1:7" x14ac:dyDescent="0.2">
      <c r="A2548" s="173" t="s">
        <v>17257</v>
      </c>
      <c r="B2548" s="174" t="s">
        <v>17258</v>
      </c>
      <c r="C2548" s="175" t="s">
        <v>12389</v>
      </c>
      <c r="D2548" s="176">
        <v>423.92</v>
      </c>
      <c r="E2548" s="176">
        <v>13.01</v>
      </c>
      <c r="F2548" s="176">
        <v>436.93</v>
      </c>
      <c r="G2548" s="169">
        <f t="shared" si="39"/>
        <v>9</v>
      </c>
    </row>
    <row r="2549" spans="1:7" x14ac:dyDescent="0.2">
      <c r="A2549" s="173" t="s">
        <v>17259</v>
      </c>
      <c r="B2549" s="174" t="s">
        <v>17260</v>
      </c>
      <c r="C2549" s="175" t="s">
        <v>12389</v>
      </c>
      <c r="D2549" s="176">
        <v>4.12</v>
      </c>
      <c r="E2549" s="176">
        <v>1.41</v>
      </c>
      <c r="F2549" s="176">
        <v>5.53</v>
      </c>
      <c r="G2549" s="169">
        <f t="shared" si="39"/>
        <v>9</v>
      </c>
    </row>
    <row r="2550" spans="1:7" x14ac:dyDescent="0.2">
      <c r="A2550" s="173" t="s">
        <v>17261</v>
      </c>
      <c r="B2550" s="174" t="s">
        <v>17262</v>
      </c>
      <c r="C2550" s="175" t="s">
        <v>12389</v>
      </c>
      <c r="D2550" s="176">
        <v>9.86</v>
      </c>
      <c r="E2550" s="176">
        <v>1.41</v>
      </c>
      <c r="F2550" s="176">
        <v>11.27</v>
      </c>
      <c r="G2550" s="169">
        <f t="shared" si="39"/>
        <v>9</v>
      </c>
    </row>
    <row r="2551" spans="1:7" x14ac:dyDescent="0.2">
      <c r="A2551" s="173" t="s">
        <v>17263</v>
      </c>
      <c r="B2551" s="174" t="s">
        <v>17264</v>
      </c>
      <c r="C2551" s="175" t="s">
        <v>12389</v>
      </c>
      <c r="D2551" s="176">
        <v>45.74</v>
      </c>
      <c r="E2551" s="176">
        <v>17.350000000000001</v>
      </c>
      <c r="F2551" s="176">
        <v>63.09</v>
      </c>
      <c r="G2551" s="169">
        <f t="shared" si="39"/>
        <v>9</v>
      </c>
    </row>
    <row r="2552" spans="1:7" x14ac:dyDescent="0.2">
      <c r="A2552" s="173" t="s">
        <v>17265</v>
      </c>
      <c r="B2552" s="174" t="s">
        <v>17266</v>
      </c>
      <c r="C2552" s="175" t="s">
        <v>12389</v>
      </c>
      <c r="D2552" s="176">
        <v>6.95</v>
      </c>
      <c r="E2552" s="176">
        <v>8.68</v>
      </c>
      <c r="F2552" s="176">
        <v>15.63</v>
      </c>
      <c r="G2552" s="169">
        <f t="shared" si="39"/>
        <v>9</v>
      </c>
    </row>
    <row r="2553" spans="1:7" x14ac:dyDescent="0.2">
      <c r="A2553" s="173" t="s">
        <v>17267</v>
      </c>
      <c r="B2553" s="174" t="s">
        <v>17268</v>
      </c>
      <c r="C2553" s="175" t="s">
        <v>12389</v>
      </c>
      <c r="D2553" s="176">
        <v>10.06</v>
      </c>
      <c r="E2553" s="176">
        <v>8.68</v>
      </c>
      <c r="F2553" s="176">
        <v>18.739999999999998</v>
      </c>
      <c r="G2553" s="169">
        <f t="shared" si="39"/>
        <v>9</v>
      </c>
    </row>
    <row r="2554" spans="1:7" x14ac:dyDescent="0.2">
      <c r="A2554" s="173" t="s">
        <v>17269</v>
      </c>
      <c r="B2554" s="174" t="s">
        <v>17270</v>
      </c>
      <c r="C2554" s="175" t="s">
        <v>12389</v>
      </c>
      <c r="D2554" s="176">
        <v>418.09</v>
      </c>
      <c r="E2554" s="176">
        <v>43.37</v>
      </c>
      <c r="F2554" s="176">
        <v>461.46</v>
      </c>
      <c r="G2554" s="169">
        <f t="shared" si="39"/>
        <v>9</v>
      </c>
    </row>
    <row r="2555" spans="1:7" ht="25.5" x14ac:dyDescent="0.2">
      <c r="A2555" s="173" t="s">
        <v>20403</v>
      </c>
      <c r="B2555" s="174" t="s">
        <v>20404</v>
      </c>
      <c r="C2555" s="175" t="s">
        <v>12389</v>
      </c>
      <c r="D2555" s="176">
        <v>63.29</v>
      </c>
      <c r="E2555" s="176">
        <v>13.01</v>
      </c>
      <c r="F2555" s="176">
        <v>76.3</v>
      </c>
      <c r="G2555" s="169">
        <f t="shared" si="39"/>
        <v>9</v>
      </c>
    </row>
    <row r="2556" spans="1:7" ht="25.5" x14ac:dyDescent="0.2">
      <c r="A2556" s="173" t="s">
        <v>17271</v>
      </c>
      <c r="B2556" s="174" t="s">
        <v>17272</v>
      </c>
      <c r="C2556" s="175" t="s">
        <v>12389</v>
      </c>
      <c r="D2556" s="176">
        <v>44.7</v>
      </c>
      <c r="E2556" s="176">
        <v>19.7</v>
      </c>
      <c r="F2556" s="176">
        <v>64.400000000000006</v>
      </c>
      <c r="G2556" s="169">
        <f t="shared" si="39"/>
        <v>9</v>
      </c>
    </row>
    <row r="2557" spans="1:7" x14ac:dyDescent="0.2">
      <c r="A2557" s="173" t="s">
        <v>17273</v>
      </c>
      <c r="B2557" s="174" t="s">
        <v>17274</v>
      </c>
      <c r="C2557" s="175" t="s">
        <v>12389</v>
      </c>
      <c r="D2557" s="176">
        <v>40.07</v>
      </c>
      <c r="E2557" s="176">
        <v>19.7</v>
      </c>
      <c r="F2557" s="176">
        <v>59.77</v>
      </c>
      <c r="G2557" s="169">
        <f t="shared" si="39"/>
        <v>9</v>
      </c>
    </row>
    <row r="2558" spans="1:7" x14ac:dyDescent="0.2">
      <c r="A2558" s="173" t="s">
        <v>17275</v>
      </c>
      <c r="B2558" s="174" t="s">
        <v>17276</v>
      </c>
      <c r="C2558" s="175"/>
      <c r="D2558" s="176"/>
      <c r="E2558" s="176"/>
      <c r="F2558" s="176"/>
      <c r="G2558" s="169">
        <f t="shared" si="39"/>
        <v>2</v>
      </c>
    </row>
    <row r="2559" spans="1:7" x14ac:dyDescent="0.2">
      <c r="A2559" s="173" t="s">
        <v>17277</v>
      </c>
      <c r="B2559" s="174" t="s">
        <v>17278</v>
      </c>
      <c r="C2559" s="175"/>
      <c r="D2559" s="176"/>
      <c r="E2559" s="176"/>
      <c r="F2559" s="176"/>
      <c r="G2559" s="169">
        <f t="shared" si="39"/>
        <v>5</v>
      </c>
    </row>
    <row r="2560" spans="1:7" ht="25.5" x14ac:dyDescent="0.2">
      <c r="A2560" s="173" t="s">
        <v>17279</v>
      </c>
      <c r="B2560" s="174" t="s">
        <v>20262</v>
      </c>
      <c r="C2560" s="175" t="s">
        <v>12389</v>
      </c>
      <c r="D2560" s="176">
        <v>19.239999999999998</v>
      </c>
      <c r="E2560" s="176">
        <v>3.53</v>
      </c>
      <c r="F2560" s="176">
        <v>22.77</v>
      </c>
      <c r="G2560" s="169">
        <f t="shared" si="39"/>
        <v>9</v>
      </c>
    </row>
    <row r="2561" spans="1:7" ht="25.5" x14ac:dyDescent="0.2">
      <c r="A2561" s="173" t="s">
        <v>17280</v>
      </c>
      <c r="B2561" s="174" t="s">
        <v>20263</v>
      </c>
      <c r="C2561" s="175" t="s">
        <v>12389</v>
      </c>
      <c r="D2561" s="176">
        <v>25</v>
      </c>
      <c r="E2561" s="176">
        <v>3.53</v>
      </c>
      <c r="F2561" s="176">
        <v>28.53</v>
      </c>
      <c r="G2561" s="169">
        <f t="shared" si="39"/>
        <v>9</v>
      </c>
    </row>
    <row r="2562" spans="1:7" ht="25.5" x14ac:dyDescent="0.2">
      <c r="A2562" s="173" t="s">
        <v>17281</v>
      </c>
      <c r="B2562" s="174" t="s">
        <v>20264</v>
      </c>
      <c r="C2562" s="175" t="s">
        <v>12389</v>
      </c>
      <c r="D2562" s="176">
        <v>75.66</v>
      </c>
      <c r="E2562" s="176">
        <v>3.53</v>
      </c>
      <c r="F2562" s="176">
        <v>79.19</v>
      </c>
      <c r="G2562" s="169">
        <f t="shared" si="39"/>
        <v>9</v>
      </c>
    </row>
    <row r="2563" spans="1:7" x14ac:dyDescent="0.2">
      <c r="A2563" s="173" t="s">
        <v>17282</v>
      </c>
      <c r="B2563" s="174" t="s">
        <v>20405</v>
      </c>
      <c r="C2563" s="175" t="s">
        <v>12389</v>
      </c>
      <c r="D2563" s="176">
        <v>31.36</v>
      </c>
      <c r="E2563" s="176">
        <v>3.53</v>
      </c>
      <c r="F2563" s="176">
        <v>34.89</v>
      </c>
      <c r="G2563" s="169">
        <f t="shared" si="39"/>
        <v>9</v>
      </c>
    </row>
    <row r="2564" spans="1:7" x14ac:dyDescent="0.2">
      <c r="A2564" s="173" t="s">
        <v>17283</v>
      </c>
      <c r="B2564" s="174" t="s">
        <v>17284</v>
      </c>
      <c r="C2564" s="175"/>
      <c r="D2564" s="176"/>
      <c r="E2564" s="176"/>
      <c r="F2564" s="176"/>
      <c r="G2564" s="169">
        <f t="shared" si="39"/>
        <v>5</v>
      </c>
    </row>
    <row r="2565" spans="1:7" ht="25.5" x14ac:dyDescent="0.2">
      <c r="A2565" s="173" t="s">
        <v>17285</v>
      </c>
      <c r="B2565" s="174" t="s">
        <v>17286</v>
      </c>
      <c r="C2565" s="175" t="s">
        <v>12389</v>
      </c>
      <c r="D2565" s="176">
        <v>6.82</v>
      </c>
      <c r="E2565" s="176">
        <v>3.45</v>
      </c>
      <c r="F2565" s="176">
        <v>10.27</v>
      </c>
      <c r="G2565" s="169">
        <f t="shared" si="39"/>
        <v>9</v>
      </c>
    </row>
    <row r="2566" spans="1:7" ht="25.5" x14ac:dyDescent="0.2">
      <c r="A2566" s="173" t="s">
        <v>17287</v>
      </c>
      <c r="B2566" s="174" t="s">
        <v>17288</v>
      </c>
      <c r="C2566" s="175" t="s">
        <v>12497</v>
      </c>
      <c r="D2566" s="176">
        <v>135.38</v>
      </c>
      <c r="E2566" s="176">
        <v>17.350000000000001</v>
      </c>
      <c r="F2566" s="176">
        <v>152.72999999999999</v>
      </c>
      <c r="G2566" s="169">
        <f t="shared" si="39"/>
        <v>9</v>
      </c>
    </row>
    <row r="2567" spans="1:7" x14ac:dyDescent="0.2">
      <c r="A2567" s="173" t="s">
        <v>17289</v>
      </c>
      <c r="B2567" s="174" t="s">
        <v>17290</v>
      </c>
      <c r="C2567" s="175"/>
      <c r="D2567" s="176"/>
      <c r="E2567" s="176"/>
      <c r="F2567" s="176"/>
      <c r="G2567" s="169">
        <f t="shared" si="39"/>
        <v>5</v>
      </c>
    </row>
    <row r="2568" spans="1:7" x14ac:dyDescent="0.2">
      <c r="A2568" s="173" t="s">
        <v>17291</v>
      </c>
      <c r="B2568" s="174" t="s">
        <v>17292</v>
      </c>
      <c r="C2568" s="175" t="s">
        <v>12389</v>
      </c>
      <c r="D2568" s="176">
        <v>139.02000000000001</v>
      </c>
      <c r="E2568" s="176">
        <v>3.53</v>
      </c>
      <c r="F2568" s="176">
        <v>142.55000000000001</v>
      </c>
      <c r="G2568" s="169">
        <f t="shared" si="39"/>
        <v>9</v>
      </c>
    </row>
    <row r="2569" spans="1:7" x14ac:dyDescent="0.2">
      <c r="A2569" s="173" t="s">
        <v>17293</v>
      </c>
      <c r="B2569" s="174" t="s">
        <v>17294</v>
      </c>
      <c r="C2569" s="175" t="s">
        <v>12389</v>
      </c>
      <c r="D2569" s="176">
        <v>111.26</v>
      </c>
      <c r="E2569" s="176">
        <v>3.53</v>
      </c>
      <c r="F2569" s="176">
        <v>114.79</v>
      </c>
      <c r="G2569" s="169">
        <f t="shared" si="39"/>
        <v>9</v>
      </c>
    </row>
    <row r="2570" spans="1:7" x14ac:dyDescent="0.2">
      <c r="A2570" s="173" t="s">
        <v>17295</v>
      </c>
      <c r="B2570" s="174" t="s">
        <v>17296</v>
      </c>
      <c r="C2570" s="175"/>
      <c r="D2570" s="176"/>
      <c r="E2570" s="176"/>
      <c r="F2570" s="176"/>
      <c r="G2570" s="169">
        <f t="shared" si="39"/>
        <v>5</v>
      </c>
    </row>
    <row r="2571" spans="1:7" x14ac:dyDescent="0.2">
      <c r="A2571" s="173" t="s">
        <v>17297</v>
      </c>
      <c r="B2571" s="174" t="s">
        <v>17298</v>
      </c>
      <c r="C2571" s="175" t="s">
        <v>12389</v>
      </c>
      <c r="D2571" s="176">
        <v>23.64</v>
      </c>
      <c r="E2571" s="176">
        <v>3.53</v>
      </c>
      <c r="F2571" s="176">
        <v>27.17</v>
      </c>
      <c r="G2571" s="169">
        <f t="shared" ref="G2571:G2634" si="40">LEN(A2571)</f>
        <v>9</v>
      </c>
    </row>
    <row r="2572" spans="1:7" x14ac:dyDescent="0.2">
      <c r="A2572" s="173" t="s">
        <v>17299</v>
      </c>
      <c r="B2572" s="174" t="s">
        <v>17300</v>
      </c>
      <c r="C2572" s="175" t="s">
        <v>12389</v>
      </c>
      <c r="D2572" s="176">
        <v>13.38</v>
      </c>
      <c r="E2572" s="176">
        <v>3.53</v>
      </c>
      <c r="F2572" s="176">
        <v>16.91</v>
      </c>
      <c r="G2572" s="169">
        <f t="shared" si="40"/>
        <v>9</v>
      </c>
    </row>
    <row r="2573" spans="1:7" ht="25.5" x14ac:dyDescent="0.2">
      <c r="A2573" s="173" t="s">
        <v>17301</v>
      </c>
      <c r="B2573" s="174" t="s">
        <v>17302</v>
      </c>
      <c r="C2573" s="175" t="s">
        <v>12389</v>
      </c>
      <c r="D2573" s="176">
        <v>16.11</v>
      </c>
      <c r="E2573" s="176">
        <v>3.53</v>
      </c>
      <c r="F2573" s="176">
        <v>19.64</v>
      </c>
      <c r="G2573" s="169">
        <f t="shared" si="40"/>
        <v>9</v>
      </c>
    </row>
    <row r="2574" spans="1:7" x14ac:dyDescent="0.2">
      <c r="A2574" s="173" t="s">
        <v>17303</v>
      </c>
      <c r="B2574" s="174" t="s">
        <v>17304</v>
      </c>
      <c r="C2574" s="175"/>
      <c r="D2574" s="176"/>
      <c r="E2574" s="176"/>
      <c r="F2574" s="176"/>
      <c r="G2574" s="169">
        <f t="shared" si="40"/>
        <v>5</v>
      </c>
    </row>
    <row r="2575" spans="1:7" x14ac:dyDescent="0.2">
      <c r="A2575" s="173" t="s">
        <v>17305</v>
      </c>
      <c r="B2575" s="174" t="s">
        <v>17306</v>
      </c>
      <c r="C2575" s="175" t="s">
        <v>12389</v>
      </c>
      <c r="D2575" s="176">
        <v>16.38</v>
      </c>
      <c r="E2575" s="176">
        <v>3.53</v>
      </c>
      <c r="F2575" s="176">
        <v>19.91</v>
      </c>
      <c r="G2575" s="169">
        <f t="shared" si="40"/>
        <v>9</v>
      </c>
    </row>
    <row r="2576" spans="1:7" x14ac:dyDescent="0.2">
      <c r="A2576" s="173" t="s">
        <v>17307</v>
      </c>
      <c r="B2576" s="174" t="s">
        <v>17308</v>
      </c>
      <c r="C2576" s="175" t="s">
        <v>12389</v>
      </c>
      <c r="D2576" s="176">
        <v>14.39</v>
      </c>
      <c r="E2576" s="176">
        <v>3.53</v>
      </c>
      <c r="F2576" s="176">
        <v>17.920000000000002</v>
      </c>
      <c r="G2576" s="169">
        <f t="shared" si="40"/>
        <v>9</v>
      </c>
    </row>
    <row r="2577" spans="1:7" x14ac:dyDescent="0.2">
      <c r="A2577" s="173" t="s">
        <v>17309</v>
      </c>
      <c r="B2577" s="174" t="s">
        <v>17310</v>
      </c>
      <c r="C2577" s="175" t="s">
        <v>12389</v>
      </c>
      <c r="D2577" s="176">
        <v>10.91</v>
      </c>
      <c r="E2577" s="176">
        <v>3.53</v>
      </c>
      <c r="F2577" s="176">
        <v>14.44</v>
      </c>
      <c r="G2577" s="169">
        <f t="shared" si="40"/>
        <v>9</v>
      </c>
    </row>
    <row r="2578" spans="1:7" x14ac:dyDescent="0.2">
      <c r="A2578" s="173" t="s">
        <v>17311</v>
      </c>
      <c r="B2578" s="174" t="s">
        <v>17312</v>
      </c>
      <c r="C2578" s="175" t="s">
        <v>12389</v>
      </c>
      <c r="D2578" s="176">
        <v>17.05</v>
      </c>
      <c r="E2578" s="176">
        <v>3.53</v>
      </c>
      <c r="F2578" s="176">
        <v>20.58</v>
      </c>
      <c r="G2578" s="169">
        <f t="shared" si="40"/>
        <v>9</v>
      </c>
    </row>
    <row r="2579" spans="1:7" x14ac:dyDescent="0.2">
      <c r="A2579" s="173" t="s">
        <v>17313</v>
      </c>
      <c r="B2579" s="174" t="s">
        <v>17314</v>
      </c>
      <c r="C2579" s="175" t="s">
        <v>12389</v>
      </c>
      <c r="D2579" s="176">
        <v>14.56</v>
      </c>
      <c r="E2579" s="176">
        <v>3.53</v>
      </c>
      <c r="F2579" s="176">
        <v>18.09</v>
      </c>
      <c r="G2579" s="169">
        <f t="shared" si="40"/>
        <v>9</v>
      </c>
    </row>
    <row r="2580" spans="1:7" ht="25.5" x14ac:dyDescent="0.2">
      <c r="A2580" s="173" t="s">
        <v>17315</v>
      </c>
      <c r="B2580" s="174" t="s">
        <v>17316</v>
      </c>
      <c r="C2580" s="175" t="s">
        <v>12389</v>
      </c>
      <c r="D2580" s="176">
        <v>23.14</v>
      </c>
      <c r="E2580" s="176">
        <v>3.53</v>
      </c>
      <c r="F2580" s="176">
        <v>26.67</v>
      </c>
      <c r="G2580" s="169">
        <f t="shared" si="40"/>
        <v>9</v>
      </c>
    </row>
    <row r="2581" spans="1:7" ht="25.5" x14ac:dyDescent="0.2">
      <c r="A2581" s="173" t="s">
        <v>17317</v>
      </c>
      <c r="B2581" s="174" t="s">
        <v>17318</v>
      </c>
      <c r="C2581" s="175" t="s">
        <v>12389</v>
      </c>
      <c r="D2581" s="176">
        <v>12.06</v>
      </c>
      <c r="E2581" s="176">
        <v>3.53</v>
      </c>
      <c r="F2581" s="176">
        <v>15.59</v>
      </c>
      <c r="G2581" s="169">
        <f t="shared" si="40"/>
        <v>9</v>
      </c>
    </row>
    <row r="2582" spans="1:7" ht="25.5" x14ac:dyDescent="0.2">
      <c r="A2582" s="173" t="s">
        <v>17319</v>
      </c>
      <c r="B2582" s="174" t="s">
        <v>17320</v>
      </c>
      <c r="C2582" s="175" t="s">
        <v>12389</v>
      </c>
      <c r="D2582" s="176">
        <v>13.71</v>
      </c>
      <c r="E2582" s="176">
        <v>3.53</v>
      </c>
      <c r="F2582" s="176">
        <v>17.239999999999998</v>
      </c>
      <c r="G2582" s="169">
        <f t="shared" si="40"/>
        <v>9</v>
      </c>
    </row>
    <row r="2583" spans="1:7" x14ac:dyDescent="0.2">
      <c r="A2583" s="173" t="s">
        <v>17321</v>
      </c>
      <c r="B2583" s="174" t="s">
        <v>17322</v>
      </c>
      <c r="C2583" s="175" t="s">
        <v>12389</v>
      </c>
      <c r="D2583" s="176">
        <v>20.55</v>
      </c>
      <c r="E2583" s="176">
        <v>3.53</v>
      </c>
      <c r="F2583" s="176">
        <v>24.08</v>
      </c>
      <c r="G2583" s="169">
        <f t="shared" si="40"/>
        <v>9</v>
      </c>
    </row>
    <row r="2584" spans="1:7" x14ac:dyDescent="0.2">
      <c r="A2584" s="173" t="s">
        <v>17323</v>
      </c>
      <c r="B2584" s="174" t="s">
        <v>17324</v>
      </c>
      <c r="C2584" s="175" t="s">
        <v>12389</v>
      </c>
      <c r="D2584" s="176">
        <v>16.2</v>
      </c>
      <c r="E2584" s="176">
        <v>3.53</v>
      </c>
      <c r="F2584" s="176">
        <v>19.73</v>
      </c>
      <c r="G2584" s="169">
        <f t="shared" si="40"/>
        <v>9</v>
      </c>
    </row>
    <row r="2585" spans="1:7" x14ac:dyDescent="0.2">
      <c r="A2585" s="173" t="s">
        <v>17325</v>
      </c>
      <c r="B2585" s="174" t="s">
        <v>17326</v>
      </c>
      <c r="C2585" s="175" t="s">
        <v>12389</v>
      </c>
      <c r="D2585" s="176">
        <v>14.33</v>
      </c>
      <c r="E2585" s="176">
        <v>3.53</v>
      </c>
      <c r="F2585" s="176">
        <v>17.86</v>
      </c>
      <c r="G2585" s="169">
        <f t="shared" si="40"/>
        <v>9</v>
      </c>
    </row>
    <row r="2586" spans="1:7" x14ac:dyDescent="0.2">
      <c r="A2586" s="173" t="s">
        <v>17327</v>
      </c>
      <c r="B2586" s="174" t="s">
        <v>20490</v>
      </c>
      <c r="C2586" s="175" t="s">
        <v>12389</v>
      </c>
      <c r="D2586" s="176">
        <v>15.92</v>
      </c>
      <c r="E2586" s="176">
        <v>3.53</v>
      </c>
      <c r="F2586" s="176">
        <v>19.45</v>
      </c>
      <c r="G2586" s="169">
        <f t="shared" si="40"/>
        <v>9</v>
      </c>
    </row>
    <row r="2587" spans="1:7" ht="25.5" x14ac:dyDescent="0.2">
      <c r="A2587" s="173" t="s">
        <v>17328</v>
      </c>
      <c r="B2587" s="174" t="s">
        <v>17329</v>
      </c>
      <c r="C2587" s="175"/>
      <c r="D2587" s="176"/>
      <c r="E2587" s="176"/>
      <c r="F2587" s="176"/>
      <c r="G2587" s="169">
        <f t="shared" si="40"/>
        <v>5</v>
      </c>
    </row>
    <row r="2588" spans="1:7" ht="25.5" x14ac:dyDescent="0.2">
      <c r="A2588" s="173" t="s">
        <v>17330</v>
      </c>
      <c r="B2588" s="174" t="s">
        <v>17331</v>
      </c>
      <c r="C2588" s="175" t="s">
        <v>12389</v>
      </c>
      <c r="D2588" s="176">
        <v>31.3</v>
      </c>
      <c r="E2588" s="176">
        <v>8.68</v>
      </c>
      <c r="F2588" s="176">
        <v>39.979999999999997</v>
      </c>
      <c r="G2588" s="169">
        <f t="shared" si="40"/>
        <v>9</v>
      </c>
    </row>
    <row r="2589" spans="1:7" ht="25.5" x14ac:dyDescent="0.2">
      <c r="A2589" s="173" t="s">
        <v>17332</v>
      </c>
      <c r="B2589" s="174" t="s">
        <v>17333</v>
      </c>
      <c r="C2589" s="175" t="s">
        <v>12389</v>
      </c>
      <c r="D2589" s="176">
        <v>102.48</v>
      </c>
      <c r="E2589" s="176">
        <v>8.68</v>
      </c>
      <c r="F2589" s="176">
        <v>111.16</v>
      </c>
      <c r="G2589" s="169">
        <f t="shared" si="40"/>
        <v>9</v>
      </c>
    </row>
    <row r="2590" spans="1:7" ht="25.5" x14ac:dyDescent="0.2">
      <c r="A2590" s="173" t="s">
        <v>17334</v>
      </c>
      <c r="B2590" s="174" t="s">
        <v>17335</v>
      </c>
      <c r="C2590" s="175" t="s">
        <v>12389</v>
      </c>
      <c r="D2590" s="176">
        <v>144.44999999999999</v>
      </c>
      <c r="E2590" s="176">
        <v>8.68</v>
      </c>
      <c r="F2590" s="176">
        <v>153.13</v>
      </c>
      <c r="G2590" s="169">
        <f t="shared" si="40"/>
        <v>9</v>
      </c>
    </row>
    <row r="2591" spans="1:7" ht="25.5" x14ac:dyDescent="0.2">
      <c r="A2591" s="173" t="s">
        <v>17336</v>
      </c>
      <c r="B2591" s="174" t="s">
        <v>17337</v>
      </c>
      <c r="C2591" s="175" t="s">
        <v>12389</v>
      </c>
      <c r="D2591" s="176">
        <v>179.34</v>
      </c>
      <c r="E2591" s="176">
        <v>8.68</v>
      </c>
      <c r="F2591" s="176">
        <v>188.02</v>
      </c>
      <c r="G2591" s="169">
        <f t="shared" si="40"/>
        <v>9</v>
      </c>
    </row>
    <row r="2592" spans="1:7" ht="25.5" x14ac:dyDescent="0.2">
      <c r="A2592" s="173" t="s">
        <v>17338</v>
      </c>
      <c r="B2592" s="174" t="s">
        <v>17339</v>
      </c>
      <c r="C2592" s="175" t="s">
        <v>12389</v>
      </c>
      <c r="D2592" s="176">
        <v>575.04</v>
      </c>
      <c r="E2592" s="176">
        <v>8.68</v>
      </c>
      <c r="F2592" s="176">
        <v>583.72</v>
      </c>
      <c r="G2592" s="169">
        <f t="shared" si="40"/>
        <v>9</v>
      </c>
    </row>
    <row r="2593" spans="1:7" ht="25.5" x14ac:dyDescent="0.2">
      <c r="A2593" s="173" t="s">
        <v>17340</v>
      </c>
      <c r="B2593" s="174" t="s">
        <v>17341</v>
      </c>
      <c r="C2593" s="175" t="s">
        <v>12389</v>
      </c>
      <c r="D2593" s="176">
        <v>88.93</v>
      </c>
      <c r="E2593" s="176">
        <v>8.68</v>
      </c>
      <c r="F2593" s="176">
        <v>97.61</v>
      </c>
      <c r="G2593" s="169">
        <f t="shared" si="40"/>
        <v>9</v>
      </c>
    </row>
    <row r="2594" spans="1:7" ht="25.5" x14ac:dyDescent="0.2">
      <c r="A2594" s="173" t="s">
        <v>17342</v>
      </c>
      <c r="B2594" s="174" t="s">
        <v>17343</v>
      </c>
      <c r="C2594" s="175" t="s">
        <v>12389</v>
      </c>
      <c r="D2594" s="176">
        <v>83</v>
      </c>
      <c r="E2594" s="176">
        <v>8.68</v>
      </c>
      <c r="F2594" s="176">
        <v>91.68</v>
      </c>
      <c r="G2594" s="169">
        <f t="shared" si="40"/>
        <v>9</v>
      </c>
    </row>
    <row r="2595" spans="1:7" ht="25.5" x14ac:dyDescent="0.2">
      <c r="A2595" s="173" t="s">
        <v>17344</v>
      </c>
      <c r="B2595" s="174" t="s">
        <v>17345</v>
      </c>
      <c r="C2595" s="175" t="s">
        <v>12389</v>
      </c>
      <c r="D2595" s="176">
        <v>124.59</v>
      </c>
      <c r="E2595" s="176">
        <v>8.68</v>
      </c>
      <c r="F2595" s="176">
        <v>133.27000000000001</v>
      </c>
      <c r="G2595" s="169">
        <f t="shared" si="40"/>
        <v>9</v>
      </c>
    </row>
    <row r="2596" spans="1:7" ht="25.5" x14ac:dyDescent="0.2">
      <c r="A2596" s="173" t="s">
        <v>17346</v>
      </c>
      <c r="B2596" s="174" t="s">
        <v>17347</v>
      </c>
      <c r="C2596" s="175" t="s">
        <v>12389</v>
      </c>
      <c r="D2596" s="176">
        <v>150.03</v>
      </c>
      <c r="E2596" s="176">
        <v>8.68</v>
      </c>
      <c r="F2596" s="176">
        <v>158.71</v>
      </c>
      <c r="G2596" s="169">
        <f t="shared" si="40"/>
        <v>9</v>
      </c>
    </row>
    <row r="2597" spans="1:7" x14ac:dyDescent="0.2">
      <c r="A2597" s="173" t="s">
        <v>17348</v>
      </c>
      <c r="B2597" s="174" t="s">
        <v>17349</v>
      </c>
      <c r="C2597" s="175"/>
      <c r="D2597" s="176"/>
      <c r="E2597" s="176"/>
      <c r="F2597" s="176"/>
      <c r="G2597" s="169">
        <f t="shared" si="40"/>
        <v>5</v>
      </c>
    </row>
    <row r="2598" spans="1:7" ht="38.25" x14ac:dyDescent="0.2">
      <c r="A2598" s="173" t="s">
        <v>17350</v>
      </c>
      <c r="B2598" s="174" t="s">
        <v>20406</v>
      </c>
      <c r="C2598" s="175" t="s">
        <v>12389</v>
      </c>
      <c r="D2598" s="176">
        <v>42.8</v>
      </c>
      <c r="E2598" s="176">
        <v>17.350000000000001</v>
      </c>
      <c r="F2598" s="176">
        <v>60.15</v>
      </c>
      <c r="G2598" s="169">
        <f t="shared" si="40"/>
        <v>9</v>
      </c>
    </row>
    <row r="2599" spans="1:7" ht="38.25" x14ac:dyDescent="0.2">
      <c r="A2599" s="173" t="s">
        <v>17351</v>
      </c>
      <c r="B2599" s="174" t="s">
        <v>20407</v>
      </c>
      <c r="C2599" s="175" t="s">
        <v>12389</v>
      </c>
      <c r="D2599" s="176">
        <v>88.16</v>
      </c>
      <c r="E2599" s="176">
        <v>8.68</v>
      </c>
      <c r="F2599" s="176">
        <v>96.84</v>
      </c>
      <c r="G2599" s="169">
        <f t="shared" si="40"/>
        <v>9</v>
      </c>
    </row>
    <row r="2600" spans="1:7" ht="38.25" x14ac:dyDescent="0.2">
      <c r="A2600" s="173" t="s">
        <v>17352</v>
      </c>
      <c r="B2600" s="174" t="s">
        <v>20408</v>
      </c>
      <c r="C2600" s="175" t="s">
        <v>12389</v>
      </c>
      <c r="D2600" s="176">
        <v>50.64</v>
      </c>
      <c r="E2600" s="176">
        <v>17.350000000000001</v>
      </c>
      <c r="F2600" s="176">
        <v>67.989999999999995</v>
      </c>
      <c r="G2600" s="169">
        <f t="shared" si="40"/>
        <v>9</v>
      </c>
    </row>
    <row r="2601" spans="1:7" ht="38.25" x14ac:dyDescent="0.2">
      <c r="A2601" s="173" t="s">
        <v>17353</v>
      </c>
      <c r="B2601" s="174" t="s">
        <v>20409</v>
      </c>
      <c r="C2601" s="175" t="s">
        <v>12389</v>
      </c>
      <c r="D2601" s="176">
        <v>86.8</v>
      </c>
      <c r="E2601" s="176">
        <v>17.350000000000001</v>
      </c>
      <c r="F2601" s="176">
        <v>104.15</v>
      </c>
      <c r="G2601" s="169">
        <f t="shared" si="40"/>
        <v>9</v>
      </c>
    </row>
    <row r="2602" spans="1:7" ht="38.25" x14ac:dyDescent="0.2">
      <c r="A2602" s="173" t="s">
        <v>17354</v>
      </c>
      <c r="B2602" s="174" t="s">
        <v>17355</v>
      </c>
      <c r="C2602" s="175" t="s">
        <v>12389</v>
      </c>
      <c r="D2602" s="176">
        <v>40.67</v>
      </c>
      <c r="E2602" s="176">
        <v>8.68</v>
      </c>
      <c r="F2602" s="176">
        <v>49.35</v>
      </c>
      <c r="G2602" s="169">
        <f t="shared" si="40"/>
        <v>9</v>
      </c>
    </row>
    <row r="2603" spans="1:7" ht="38.25" x14ac:dyDescent="0.2">
      <c r="A2603" s="173" t="s">
        <v>17356</v>
      </c>
      <c r="B2603" s="174" t="s">
        <v>20410</v>
      </c>
      <c r="C2603" s="175" t="s">
        <v>12389</v>
      </c>
      <c r="D2603" s="176">
        <v>53.31</v>
      </c>
      <c r="E2603" s="176">
        <v>17.350000000000001</v>
      </c>
      <c r="F2603" s="176">
        <v>70.66</v>
      </c>
      <c r="G2603" s="169">
        <f t="shared" si="40"/>
        <v>9</v>
      </c>
    </row>
    <row r="2604" spans="1:7" x14ac:dyDescent="0.2">
      <c r="A2604" s="173" t="s">
        <v>17357</v>
      </c>
      <c r="B2604" s="174" t="s">
        <v>17358</v>
      </c>
      <c r="C2604" s="175"/>
      <c r="D2604" s="176"/>
      <c r="E2604" s="176"/>
      <c r="F2604" s="176"/>
      <c r="G2604" s="169">
        <f t="shared" si="40"/>
        <v>5</v>
      </c>
    </row>
    <row r="2605" spans="1:7" ht="25.5" x14ac:dyDescent="0.2">
      <c r="A2605" s="173" t="s">
        <v>17359</v>
      </c>
      <c r="B2605" s="174" t="s">
        <v>20265</v>
      </c>
      <c r="C2605" s="175" t="s">
        <v>12389</v>
      </c>
      <c r="D2605" s="176">
        <v>55.22</v>
      </c>
      <c r="E2605" s="176">
        <v>61.01</v>
      </c>
      <c r="F2605" s="176">
        <v>116.23</v>
      </c>
      <c r="G2605" s="169">
        <f t="shared" si="40"/>
        <v>9</v>
      </c>
    </row>
    <row r="2606" spans="1:7" ht="25.5" x14ac:dyDescent="0.2">
      <c r="A2606" s="173" t="s">
        <v>17360</v>
      </c>
      <c r="B2606" s="174" t="s">
        <v>17361</v>
      </c>
      <c r="C2606" s="175" t="s">
        <v>12389</v>
      </c>
      <c r="D2606" s="176">
        <v>802.01</v>
      </c>
      <c r="E2606" s="176">
        <v>61.01</v>
      </c>
      <c r="F2606" s="176">
        <v>863.02</v>
      </c>
      <c r="G2606" s="169">
        <f t="shared" si="40"/>
        <v>9</v>
      </c>
    </row>
    <row r="2607" spans="1:7" ht="25.5" x14ac:dyDescent="0.2">
      <c r="A2607" s="173" t="s">
        <v>17362</v>
      </c>
      <c r="B2607" s="174" t="s">
        <v>17363</v>
      </c>
      <c r="C2607" s="175" t="s">
        <v>12389</v>
      </c>
      <c r="D2607" s="176">
        <v>537.70000000000005</v>
      </c>
      <c r="E2607" s="176">
        <v>61.01</v>
      </c>
      <c r="F2607" s="176">
        <v>598.71</v>
      </c>
      <c r="G2607" s="169">
        <f t="shared" si="40"/>
        <v>9</v>
      </c>
    </row>
    <row r="2608" spans="1:7" ht="25.5" x14ac:dyDescent="0.2">
      <c r="A2608" s="173" t="s">
        <v>17364</v>
      </c>
      <c r="B2608" s="174" t="s">
        <v>17365</v>
      </c>
      <c r="C2608" s="175" t="s">
        <v>12389</v>
      </c>
      <c r="D2608" s="176">
        <v>2014.22</v>
      </c>
      <c r="E2608" s="176">
        <v>264.92</v>
      </c>
      <c r="F2608" s="176">
        <v>2279.14</v>
      </c>
      <c r="G2608" s="169">
        <f t="shared" si="40"/>
        <v>9</v>
      </c>
    </row>
    <row r="2609" spans="1:7" ht="25.5" x14ac:dyDescent="0.2">
      <c r="A2609" s="173" t="s">
        <v>17366</v>
      </c>
      <c r="B2609" s="174" t="s">
        <v>17367</v>
      </c>
      <c r="C2609" s="175" t="s">
        <v>12389</v>
      </c>
      <c r="D2609" s="176">
        <v>2411</v>
      </c>
      <c r="E2609" s="176">
        <v>98.01</v>
      </c>
      <c r="F2609" s="176">
        <v>2509.0100000000002</v>
      </c>
      <c r="G2609" s="169">
        <f t="shared" si="40"/>
        <v>9</v>
      </c>
    </row>
    <row r="2610" spans="1:7" ht="25.5" x14ac:dyDescent="0.2">
      <c r="A2610" s="173" t="s">
        <v>17368</v>
      </c>
      <c r="B2610" s="174" t="s">
        <v>17369</v>
      </c>
      <c r="C2610" s="175" t="s">
        <v>12389</v>
      </c>
      <c r="D2610" s="176">
        <v>2008.36</v>
      </c>
      <c r="E2610" s="176">
        <v>98.01</v>
      </c>
      <c r="F2610" s="176">
        <v>2106.37</v>
      </c>
      <c r="G2610" s="169">
        <f t="shared" si="40"/>
        <v>9</v>
      </c>
    </row>
    <row r="2611" spans="1:7" ht="25.5" x14ac:dyDescent="0.2">
      <c r="A2611" s="173" t="s">
        <v>17370</v>
      </c>
      <c r="B2611" s="174" t="s">
        <v>17371</v>
      </c>
      <c r="C2611" s="175" t="s">
        <v>12389</v>
      </c>
      <c r="D2611" s="176">
        <v>617.25</v>
      </c>
      <c r="E2611" s="176">
        <v>63.19</v>
      </c>
      <c r="F2611" s="176">
        <v>680.44</v>
      </c>
      <c r="G2611" s="169">
        <f t="shared" si="40"/>
        <v>9</v>
      </c>
    </row>
    <row r="2612" spans="1:7" ht="25.5" x14ac:dyDescent="0.2">
      <c r="A2612" s="173" t="s">
        <v>17372</v>
      </c>
      <c r="B2612" s="174" t="s">
        <v>17373</v>
      </c>
      <c r="C2612" s="175" t="s">
        <v>12389</v>
      </c>
      <c r="D2612" s="176">
        <v>683.62</v>
      </c>
      <c r="E2612" s="176">
        <v>63.19</v>
      </c>
      <c r="F2612" s="176">
        <v>746.81</v>
      </c>
      <c r="G2612" s="169">
        <f t="shared" si="40"/>
        <v>9</v>
      </c>
    </row>
    <row r="2613" spans="1:7" ht="25.5" x14ac:dyDescent="0.2">
      <c r="A2613" s="173" t="s">
        <v>17374</v>
      </c>
      <c r="B2613" s="174" t="s">
        <v>17375</v>
      </c>
      <c r="C2613" s="175" t="s">
        <v>12389</v>
      </c>
      <c r="D2613" s="176">
        <v>1639.39</v>
      </c>
      <c r="E2613" s="176">
        <v>98.01</v>
      </c>
      <c r="F2613" s="176">
        <v>1737.4</v>
      </c>
      <c r="G2613" s="169">
        <f t="shared" si="40"/>
        <v>9</v>
      </c>
    </row>
    <row r="2614" spans="1:7" ht="25.5" x14ac:dyDescent="0.2">
      <c r="A2614" s="173" t="s">
        <v>17376</v>
      </c>
      <c r="B2614" s="174" t="s">
        <v>17377</v>
      </c>
      <c r="C2614" s="175" t="s">
        <v>12389</v>
      </c>
      <c r="D2614" s="176">
        <v>1510.94</v>
      </c>
      <c r="E2614" s="176">
        <v>439.36</v>
      </c>
      <c r="F2614" s="176">
        <v>1950.3</v>
      </c>
      <c r="G2614" s="169">
        <f t="shared" si="40"/>
        <v>9</v>
      </c>
    </row>
    <row r="2615" spans="1:7" ht="25.5" x14ac:dyDescent="0.2">
      <c r="A2615" s="173" t="s">
        <v>17378</v>
      </c>
      <c r="B2615" s="174" t="s">
        <v>17379</v>
      </c>
      <c r="C2615" s="175" t="s">
        <v>12389</v>
      </c>
      <c r="D2615" s="176">
        <v>997.94</v>
      </c>
      <c r="E2615" s="176">
        <v>98.01</v>
      </c>
      <c r="F2615" s="176">
        <v>1095.95</v>
      </c>
      <c r="G2615" s="169">
        <f t="shared" si="40"/>
        <v>9</v>
      </c>
    </row>
    <row r="2616" spans="1:7" x14ac:dyDescent="0.2">
      <c r="A2616" s="173" t="s">
        <v>17380</v>
      </c>
      <c r="B2616" s="174" t="s">
        <v>17381</v>
      </c>
      <c r="C2616" s="175"/>
      <c r="D2616" s="176"/>
      <c r="E2616" s="176"/>
      <c r="F2616" s="176"/>
      <c r="G2616" s="169">
        <f t="shared" si="40"/>
        <v>5</v>
      </c>
    </row>
    <row r="2617" spans="1:7" x14ac:dyDescent="0.2">
      <c r="A2617" s="173" t="s">
        <v>17382</v>
      </c>
      <c r="B2617" s="174" t="s">
        <v>17383</v>
      </c>
      <c r="C2617" s="175" t="s">
        <v>12389</v>
      </c>
      <c r="D2617" s="176">
        <v>598.6</v>
      </c>
      <c r="E2617" s="176">
        <v>30.51</v>
      </c>
      <c r="F2617" s="176">
        <v>629.11</v>
      </c>
      <c r="G2617" s="169">
        <f t="shared" si="40"/>
        <v>9</v>
      </c>
    </row>
    <row r="2618" spans="1:7" ht="25.5" x14ac:dyDescent="0.2">
      <c r="A2618" s="173" t="s">
        <v>20411</v>
      </c>
      <c r="B2618" s="174" t="s">
        <v>20412</v>
      </c>
      <c r="C2618" s="175" t="s">
        <v>12389</v>
      </c>
      <c r="D2618" s="176">
        <v>117.32</v>
      </c>
      <c r="E2618" s="176">
        <v>13.01</v>
      </c>
      <c r="F2618" s="176">
        <v>130.33000000000001</v>
      </c>
      <c r="G2618" s="169">
        <f t="shared" si="40"/>
        <v>9</v>
      </c>
    </row>
    <row r="2619" spans="1:7" ht="25.5" x14ac:dyDescent="0.2">
      <c r="A2619" s="173" t="s">
        <v>17384</v>
      </c>
      <c r="B2619" s="174" t="s">
        <v>20266</v>
      </c>
      <c r="C2619" s="175" t="s">
        <v>12389</v>
      </c>
      <c r="D2619" s="176">
        <v>53.12</v>
      </c>
      <c r="E2619" s="176">
        <v>13.01</v>
      </c>
      <c r="F2619" s="176">
        <v>66.13</v>
      </c>
      <c r="G2619" s="169">
        <f t="shared" si="40"/>
        <v>9</v>
      </c>
    </row>
    <row r="2620" spans="1:7" ht="25.5" x14ac:dyDescent="0.2">
      <c r="A2620" s="173" t="s">
        <v>17385</v>
      </c>
      <c r="B2620" s="174" t="s">
        <v>17386</v>
      </c>
      <c r="C2620" s="175" t="s">
        <v>12389</v>
      </c>
      <c r="D2620" s="176">
        <v>469.7</v>
      </c>
      <c r="E2620" s="176">
        <v>30.51</v>
      </c>
      <c r="F2620" s="176">
        <v>500.21</v>
      </c>
      <c r="G2620" s="169">
        <f t="shared" si="40"/>
        <v>9</v>
      </c>
    </row>
    <row r="2621" spans="1:7" ht="25.5" x14ac:dyDescent="0.2">
      <c r="A2621" s="173" t="s">
        <v>17387</v>
      </c>
      <c r="B2621" s="174" t="s">
        <v>17388</v>
      </c>
      <c r="C2621" s="175" t="s">
        <v>12389</v>
      </c>
      <c r="D2621" s="176">
        <v>447.61</v>
      </c>
      <c r="E2621" s="176">
        <v>30.51</v>
      </c>
      <c r="F2621" s="176">
        <v>478.12</v>
      </c>
      <c r="G2621" s="169">
        <f t="shared" si="40"/>
        <v>9</v>
      </c>
    </row>
    <row r="2622" spans="1:7" ht="25.5" x14ac:dyDescent="0.2">
      <c r="A2622" s="173" t="s">
        <v>20267</v>
      </c>
      <c r="B2622" s="174" t="s">
        <v>20268</v>
      </c>
      <c r="C2622" s="175" t="s">
        <v>12389</v>
      </c>
      <c r="D2622" s="176">
        <v>122.72</v>
      </c>
      <c r="E2622" s="176">
        <v>21.69</v>
      </c>
      <c r="F2622" s="176">
        <v>144.41</v>
      </c>
      <c r="G2622" s="169">
        <f t="shared" si="40"/>
        <v>9</v>
      </c>
    </row>
    <row r="2623" spans="1:7" ht="25.5" x14ac:dyDescent="0.2">
      <c r="A2623" s="173" t="s">
        <v>20491</v>
      </c>
      <c r="B2623" s="174" t="s">
        <v>20492</v>
      </c>
      <c r="C2623" s="175" t="s">
        <v>12389</v>
      </c>
      <c r="D2623" s="176">
        <v>249.41</v>
      </c>
      <c r="E2623" s="176">
        <v>30.51</v>
      </c>
      <c r="F2623" s="176">
        <v>279.92</v>
      </c>
      <c r="G2623" s="169">
        <f t="shared" si="40"/>
        <v>9</v>
      </c>
    </row>
    <row r="2624" spans="1:7" x14ac:dyDescent="0.2">
      <c r="A2624" s="173" t="s">
        <v>17389</v>
      </c>
      <c r="B2624" s="174" t="s">
        <v>17390</v>
      </c>
      <c r="C2624" s="175" t="s">
        <v>12389</v>
      </c>
      <c r="D2624" s="176">
        <v>81.98</v>
      </c>
      <c r="E2624" s="176">
        <v>13.01</v>
      </c>
      <c r="F2624" s="176">
        <v>94.99</v>
      </c>
      <c r="G2624" s="169">
        <f t="shared" si="40"/>
        <v>9</v>
      </c>
    </row>
    <row r="2625" spans="1:7" x14ac:dyDescent="0.2">
      <c r="A2625" s="173" t="s">
        <v>17391</v>
      </c>
      <c r="B2625" s="174" t="s">
        <v>17392</v>
      </c>
      <c r="C2625" s="175" t="s">
        <v>12389</v>
      </c>
      <c r="D2625" s="176">
        <v>115.01</v>
      </c>
      <c r="E2625" s="176">
        <v>13.01</v>
      </c>
      <c r="F2625" s="176">
        <v>128.02000000000001</v>
      </c>
      <c r="G2625" s="169">
        <f t="shared" si="40"/>
        <v>9</v>
      </c>
    </row>
    <row r="2626" spans="1:7" ht="25.5" x14ac:dyDescent="0.2">
      <c r="A2626" s="173" t="s">
        <v>17393</v>
      </c>
      <c r="B2626" s="174" t="s">
        <v>20269</v>
      </c>
      <c r="C2626" s="175" t="s">
        <v>12389</v>
      </c>
      <c r="D2626" s="176">
        <v>8598.52</v>
      </c>
      <c r="E2626" s="176">
        <v>30.51</v>
      </c>
      <c r="F2626" s="176">
        <v>8629.0300000000007</v>
      </c>
      <c r="G2626" s="169">
        <f t="shared" si="40"/>
        <v>9</v>
      </c>
    </row>
    <row r="2627" spans="1:7" ht="38.25" x14ac:dyDescent="0.2">
      <c r="A2627" s="173" t="s">
        <v>17394</v>
      </c>
      <c r="B2627" s="174" t="s">
        <v>20270</v>
      </c>
      <c r="C2627" s="175" t="s">
        <v>12389</v>
      </c>
      <c r="D2627" s="176">
        <v>1353.31</v>
      </c>
      <c r="E2627" s="176">
        <v>30.51</v>
      </c>
      <c r="F2627" s="176">
        <v>1383.82</v>
      </c>
      <c r="G2627" s="169">
        <f t="shared" si="40"/>
        <v>9</v>
      </c>
    </row>
    <row r="2628" spans="1:7" ht="25.5" x14ac:dyDescent="0.2">
      <c r="A2628" s="173" t="s">
        <v>20271</v>
      </c>
      <c r="B2628" s="174" t="s">
        <v>20272</v>
      </c>
      <c r="C2628" s="175" t="s">
        <v>12389</v>
      </c>
      <c r="D2628" s="176">
        <v>919.95</v>
      </c>
      <c r="E2628" s="176">
        <v>30.51</v>
      </c>
      <c r="F2628" s="176">
        <v>950.46</v>
      </c>
      <c r="G2628" s="169">
        <f t="shared" si="40"/>
        <v>9</v>
      </c>
    </row>
    <row r="2629" spans="1:7" ht="25.5" x14ac:dyDescent="0.2">
      <c r="A2629" s="173" t="s">
        <v>20273</v>
      </c>
      <c r="B2629" s="174" t="s">
        <v>20274</v>
      </c>
      <c r="C2629" s="175" t="s">
        <v>12389</v>
      </c>
      <c r="D2629" s="176">
        <v>1406.04</v>
      </c>
      <c r="E2629" s="176">
        <v>30.51</v>
      </c>
      <c r="F2629" s="176">
        <v>1436.55</v>
      </c>
      <c r="G2629" s="169">
        <f t="shared" si="40"/>
        <v>9</v>
      </c>
    </row>
    <row r="2630" spans="1:7" ht="38.25" x14ac:dyDescent="0.2">
      <c r="A2630" s="173" t="s">
        <v>17395</v>
      </c>
      <c r="B2630" s="174" t="s">
        <v>20275</v>
      </c>
      <c r="C2630" s="175" t="s">
        <v>12389</v>
      </c>
      <c r="D2630" s="176">
        <v>951.18</v>
      </c>
      <c r="E2630" s="176">
        <v>30.51</v>
      </c>
      <c r="F2630" s="176">
        <v>981.69</v>
      </c>
      <c r="G2630" s="169">
        <f t="shared" si="40"/>
        <v>9</v>
      </c>
    </row>
    <row r="2631" spans="1:7" ht="25.5" x14ac:dyDescent="0.2">
      <c r="A2631" s="173" t="s">
        <v>17396</v>
      </c>
      <c r="B2631" s="174" t="s">
        <v>20413</v>
      </c>
      <c r="C2631" s="175" t="s">
        <v>12389</v>
      </c>
      <c r="D2631" s="176">
        <v>115.35</v>
      </c>
      <c r="E2631" s="176">
        <v>30.51</v>
      </c>
      <c r="F2631" s="176">
        <v>145.86000000000001</v>
      </c>
      <c r="G2631" s="169">
        <f t="shared" si="40"/>
        <v>9</v>
      </c>
    </row>
    <row r="2632" spans="1:7" ht="25.5" x14ac:dyDescent="0.2">
      <c r="A2632" s="173" t="s">
        <v>17397</v>
      </c>
      <c r="B2632" s="174" t="s">
        <v>20276</v>
      </c>
      <c r="C2632" s="175" t="s">
        <v>12389</v>
      </c>
      <c r="D2632" s="176">
        <v>1135.3399999999999</v>
      </c>
      <c r="E2632" s="176">
        <v>30.51</v>
      </c>
      <c r="F2632" s="176">
        <v>1165.8499999999999</v>
      </c>
      <c r="G2632" s="169">
        <f t="shared" si="40"/>
        <v>9</v>
      </c>
    </row>
    <row r="2633" spans="1:7" x14ac:dyDescent="0.2">
      <c r="A2633" s="173" t="s">
        <v>17398</v>
      </c>
      <c r="B2633" s="174" t="s">
        <v>17399</v>
      </c>
      <c r="C2633" s="175"/>
      <c r="D2633" s="176"/>
      <c r="E2633" s="176"/>
      <c r="F2633" s="176"/>
      <c r="G2633" s="169">
        <f t="shared" si="40"/>
        <v>5</v>
      </c>
    </row>
    <row r="2634" spans="1:7" ht="25.5" x14ac:dyDescent="0.2">
      <c r="A2634" s="173" t="s">
        <v>17400</v>
      </c>
      <c r="B2634" s="174" t="s">
        <v>17401</v>
      </c>
      <c r="C2634" s="175" t="s">
        <v>12389</v>
      </c>
      <c r="D2634" s="176">
        <v>1418.73</v>
      </c>
      <c r="E2634" s="176">
        <v>21.69</v>
      </c>
      <c r="F2634" s="176">
        <v>1440.42</v>
      </c>
      <c r="G2634" s="169">
        <f t="shared" si="40"/>
        <v>9</v>
      </c>
    </row>
    <row r="2635" spans="1:7" ht="25.5" x14ac:dyDescent="0.2">
      <c r="A2635" s="173" t="s">
        <v>17402</v>
      </c>
      <c r="B2635" s="174" t="s">
        <v>17403</v>
      </c>
      <c r="C2635" s="175" t="s">
        <v>12389</v>
      </c>
      <c r="D2635" s="176">
        <v>633.09</v>
      </c>
      <c r="E2635" s="176">
        <v>21.69</v>
      </c>
      <c r="F2635" s="176">
        <v>654.78</v>
      </c>
      <c r="G2635" s="169">
        <f t="shared" ref="G2635:G2698" si="41">LEN(A2635)</f>
        <v>9</v>
      </c>
    </row>
    <row r="2636" spans="1:7" ht="25.5" x14ac:dyDescent="0.2">
      <c r="A2636" s="173" t="s">
        <v>17404</v>
      </c>
      <c r="B2636" s="174" t="s">
        <v>17405</v>
      </c>
      <c r="C2636" s="175" t="s">
        <v>12389</v>
      </c>
      <c r="D2636" s="176">
        <v>589.45000000000005</v>
      </c>
      <c r="E2636" s="176">
        <v>21.69</v>
      </c>
      <c r="F2636" s="176">
        <v>611.14</v>
      </c>
      <c r="G2636" s="169">
        <f t="shared" si="41"/>
        <v>9</v>
      </c>
    </row>
    <row r="2637" spans="1:7" ht="25.5" x14ac:dyDescent="0.2">
      <c r="A2637" s="173" t="s">
        <v>17406</v>
      </c>
      <c r="B2637" s="174" t="s">
        <v>17407</v>
      </c>
      <c r="C2637" s="175" t="s">
        <v>12389</v>
      </c>
      <c r="D2637" s="176">
        <v>372.26</v>
      </c>
      <c r="E2637" s="176">
        <v>21.69</v>
      </c>
      <c r="F2637" s="176">
        <v>393.95</v>
      </c>
      <c r="G2637" s="169">
        <f t="shared" si="41"/>
        <v>9</v>
      </c>
    </row>
    <row r="2638" spans="1:7" ht="25.5" x14ac:dyDescent="0.2">
      <c r="A2638" s="173" t="s">
        <v>17408</v>
      </c>
      <c r="B2638" s="174" t="s">
        <v>20277</v>
      </c>
      <c r="C2638" s="175" t="s">
        <v>12389</v>
      </c>
      <c r="D2638" s="176">
        <v>959.55</v>
      </c>
      <c r="E2638" s="176">
        <v>21.69</v>
      </c>
      <c r="F2638" s="176">
        <v>981.24</v>
      </c>
      <c r="G2638" s="169">
        <f t="shared" si="41"/>
        <v>9</v>
      </c>
    </row>
    <row r="2639" spans="1:7" x14ac:dyDescent="0.2">
      <c r="A2639" s="173" t="s">
        <v>17409</v>
      </c>
      <c r="B2639" s="174" t="s">
        <v>17410</v>
      </c>
      <c r="C2639" s="175"/>
      <c r="D2639" s="176"/>
      <c r="E2639" s="176"/>
      <c r="F2639" s="176"/>
      <c r="G2639" s="169">
        <f t="shared" si="41"/>
        <v>5</v>
      </c>
    </row>
    <row r="2640" spans="1:7" ht="25.5" x14ac:dyDescent="0.2">
      <c r="A2640" s="173" t="s">
        <v>17411</v>
      </c>
      <c r="B2640" s="174" t="s">
        <v>179</v>
      </c>
      <c r="C2640" s="175" t="s">
        <v>12389</v>
      </c>
      <c r="D2640" s="176">
        <v>271.86</v>
      </c>
      <c r="E2640" s="176">
        <v>17.350000000000001</v>
      </c>
      <c r="F2640" s="176">
        <v>289.20999999999998</v>
      </c>
      <c r="G2640" s="169">
        <f t="shared" si="41"/>
        <v>9</v>
      </c>
    </row>
    <row r="2641" spans="1:7" ht="25.5" x14ac:dyDescent="0.2">
      <c r="A2641" s="173" t="s">
        <v>17412</v>
      </c>
      <c r="B2641" s="174" t="s">
        <v>180</v>
      </c>
      <c r="C2641" s="175" t="s">
        <v>12389</v>
      </c>
      <c r="D2641" s="176">
        <v>219.21</v>
      </c>
      <c r="E2641" s="176">
        <v>17.350000000000001</v>
      </c>
      <c r="F2641" s="176">
        <v>236.56</v>
      </c>
      <c r="G2641" s="169">
        <f t="shared" si="41"/>
        <v>9</v>
      </c>
    </row>
    <row r="2642" spans="1:7" x14ac:dyDescent="0.2">
      <c r="A2642" s="173" t="s">
        <v>17413</v>
      </c>
      <c r="B2642" s="174" t="s">
        <v>17414</v>
      </c>
      <c r="C2642" s="175" t="s">
        <v>12389</v>
      </c>
      <c r="D2642" s="176">
        <v>236.7</v>
      </c>
      <c r="E2642" s="176">
        <v>17.350000000000001</v>
      </c>
      <c r="F2642" s="176">
        <v>254.05</v>
      </c>
      <c r="G2642" s="169">
        <f t="shared" si="41"/>
        <v>9</v>
      </c>
    </row>
    <row r="2643" spans="1:7" ht="25.5" x14ac:dyDescent="0.2">
      <c r="A2643" s="173" t="s">
        <v>17415</v>
      </c>
      <c r="B2643" s="174" t="s">
        <v>181</v>
      </c>
      <c r="C2643" s="175" t="s">
        <v>12389</v>
      </c>
      <c r="D2643" s="176">
        <v>115.16</v>
      </c>
      <c r="E2643" s="176">
        <v>17.350000000000001</v>
      </c>
      <c r="F2643" s="176">
        <v>132.51</v>
      </c>
      <c r="G2643" s="169">
        <f t="shared" si="41"/>
        <v>9</v>
      </c>
    </row>
    <row r="2644" spans="1:7" x14ac:dyDescent="0.2">
      <c r="A2644" s="173" t="s">
        <v>17416</v>
      </c>
      <c r="B2644" s="174" t="s">
        <v>17417</v>
      </c>
      <c r="C2644" s="175"/>
      <c r="D2644" s="176"/>
      <c r="E2644" s="176"/>
      <c r="F2644" s="176"/>
      <c r="G2644" s="169">
        <f t="shared" si="41"/>
        <v>5</v>
      </c>
    </row>
    <row r="2645" spans="1:7" ht="38.25" x14ac:dyDescent="0.2">
      <c r="A2645" s="173" t="s">
        <v>17418</v>
      </c>
      <c r="B2645" s="174" t="s">
        <v>17419</v>
      </c>
      <c r="C2645" s="175" t="s">
        <v>12389</v>
      </c>
      <c r="D2645" s="176">
        <v>162.88</v>
      </c>
      <c r="E2645" s="176">
        <v>17.350000000000001</v>
      </c>
      <c r="F2645" s="176">
        <v>180.23</v>
      </c>
      <c r="G2645" s="169">
        <f t="shared" si="41"/>
        <v>9</v>
      </c>
    </row>
    <row r="2646" spans="1:7" ht="25.5" x14ac:dyDescent="0.2">
      <c r="A2646" s="173" t="s">
        <v>17420</v>
      </c>
      <c r="B2646" s="174" t="s">
        <v>17421</v>
      </c>
      <c r="C2646" s="175" t="s">
        <v>12389</v>
      </c>
      <c r="D2646" s="176">
        <v>45.99</v>
      </c>
      <c r="E2646" s="176">
        <v>17.350000000000001</v>
      </c>
      <c r="F2646" s="176">
        <v>63.34</v>
      </c>
      <c r="G2646" s="169">
        <f t="shared" si="41"/>
        <v>9</v>
      </c>
    </row>
    <row r="2647" spans="1:7" ht="38.25" x14ac:dyDescent="0.2">
      <c r="A2647" s="173" t="s">
        <v>17422</v>
      </c>
      <c r="B2647" s="174" t="s">
        <v>17423</v>
      </c>
      <c r="C2647" s="175" t="s">
        <v>12389</v>
      </c>
      <c r="D2647" s="176">
        <v>160.12</v>
      </c>
      <c r="E2647" s="176">
        <v>17.350000000000001</v>
      </c>
      <c r="F2647" s="176">
        <v>177.47</v>
      </c>
      <c r="G2647" s="169">
        <f t="shared" si="41"/>
        <v>9</v>
      </c>
    </row>
    <row r="2648" spans="1:7" ht="25.5" x14ac:dyDescent="0.2">
      <c r="A2648" s="173" t="s">
        <v>17424</v>
      </c>
      <c r="B2648" s="174" t="s">
        <v>17425</v>
      </c>
      <c r="C2648" s="175" t="s">
        <v>12389</v>
      </c>
      <c r="D2648" s="176">
        <v>64.489999999999995</v>
      </c>
      <c r="E2648" s="176">
        <v>21.69</v>
      </c>
      <c r="F2648" s="176">
        <v>86.18</v>
      </c>
      <c r="G2648" s="169">
        <f t="shared" si="41"/>
        <v>9</v>
      </c>
    </row>
    <row r="2649" spans="1:7" ht="38.25" x14ac:dyDescent="0.2">
      <c r="A2649" s="173" t="s">
        <v>17426</v>
      </c>
      <c r="B2649" s="174" t="s">
        <v>17427</v>
      </c>
      <c r="C2649" s="175" t="s">
        <v>12389</v>
      </c>
      <c r="D2649" s="176">
        <v>80.8</v>
      </c>
      <c r="E2649" s="176">
        <v>17.350000000000001</v>
      </c>
      <c r="F2649" s="176">
        <v>98.15</v>
      </c>
      <c r="G2649" s="169">
        <f t="shared" si="41"/>
        <v>9</v>
      </c>
    </row>
    <row r="2650" spans="1:7" ht="38.25" x14ac:dyDescent="0.2">
      <c r="A2650" s="173" t="s">
        <v>17428</v>
      </c>
      <c r="B2650" s="174" t="s">
        <v>17429</v>
      </c>
      <c r="C2650" s="175" t="s">
        <v>12389</v>
      </c>
      <c r="D2650" s="176">
        <v>129.11000000000001</v>
      </c>
      <c r="E2650" s="176">
        <v>17.350000000000001</v>
      </c>
      <c r="F2650" s="176">
        <v>146.46</v>
      </c>
      <c r="G2650" s="169">
        <f t="shared" si="41"/>
        <v>9</v>
      </c>
    </row>
    <row r="2651" spans="1:7" ht="38.25" x14ac:dyDescent="0.2">
      <c r="A2651" s="173" t="s">
        <v>17430</v>
      </c>
      <c r="B2651" s="174" t="s">
        <v>17431</v>
      </c>
      <c r="C2651" s="175" t="s">
        <v>12389</v>
      </c>
      <c r="D2651" s="176">
        <v>175.98</v>
      </c>
      <c r="E2651" s="176">
        <v>17.350000000000001</v>
      </c>
      <c r="F2651" s="176">
        <v>193.33</v>
      </c>
      <c r="G2651" s="169">
        <f t="shared" si="41"/>
        <v>9</v>
      </c>
    </row>
    <row r="2652" spans="1:7" ht="38.25" x14ac:dyDescent="0.2">
      <c r="A2652" s="173" t="s">
        <v>17432</v>
      </c>
      <c r="B2652" s="174" t="s">
        <v>20278</v>
      </c>
      <c r="C2652" s="175" t="s">
        <v>12389</v>
      </c>
      <c r="D2652" s="176">
        <v>316.41000000000003</v>
      </c>
      <c r="E2652" s="176">
        <v>13.01</v>
      </c>
      <c r="F2652" s="176">
        <v>329.42</v>
      </c>
      <c r="G2652" s="169">
        <f t="shared" si="41"/>
        <v>9</v>
      </c>
    </row>
    <row r="2653" spans="1:7" ht="38.25" x14ac:dyDescent="0.2">
      <c r="A2653" s="173" t="s">
        <v>17433</v>
      </c>
      <c r="B2653" s="174" t="s">
        <v>20279</v>
      </c>
      <c r="C2653" s="175" t="s">
        <v>12389</v>
      </c>
      <c r="D2653" s="176">
        <v>86.6</v>
      </c>
      <c r="E2653" s="176">
        <v>13.01</v>
      </c>
      <c r="F2653" s="176">
        <v>99.61</v>
      </c>
      <c r="G2653" s="169">
        <f t="shared" si="41"/>
        <v>9</v>
      </c>
    </row>
    <row r="2654" spans="1:7" ht="38.25" x14ac:dyDescent="0.2">
      <c r="A2654" s="173" t="s">
        <v>17434</v>
      </c>
      <c r="B2654" s="174" t="s">
        <v>20280</v>
      </c>
      <c r="C2654" s="175" t="s">
        <v>12389</v>
      </c>
      <c r="D2654" s="176">
        <v>139.19999999999999</v>
      </c>
      <c r="E2654" s="176">
        <v>17.350000000000001</v>
      </c>
      <c r="F2654" s="176">
        <v>156.55000000000001</v>
      </c>
      <c r="G2654" s="169">
        <f t="shared" si="41"/>
        <v>9</v>
      </c>
    </row>
    <row r="2655" spans="1:7" ht="25.5" x14ac:dyDescent="0.2">
      <c r="A2655" s="173" t="s">
        <v>17435</v>
      </c>
      <c r="B2655" s="174" t="s">
        <v>20281</v>
      </c>
      <c r="C2655" s="175" t="s">
        <v>12389</v>
      </c>
      <c r="D2655" s="176">
        <v>74.61</v>
      </c>
      <c r="E2655" s="176">
        <v>21.69</v>
      </c>
      <c r="F2655" s="176">
        <v>96.3</v>
      </c>
      <c r="G2655" s="169">
        <f t="shared" si="41"/>
        <v>9</v>
      </c>
    </row>
    <row r="2656" spans="1:7" ht="38.25" x14ac:dyDescent="0.2">
      <c r="A2656" s="173" t="s">
        <v>17436</v>
      </c>
      <c r="B2656" s="174" t="s">
        <v>20282</v>
      </c>
      <c r="C2656" s="175" t="s">
        <v>12389</v>
      </c>
      <c r="D2656" s="176">
        <v>125.38</v>
      </c>
      <c r="E2656" s="176">
        <v>21.69</v>
      </c>
      <c r="F2656" s="176">
        <v>147.07</v>
      </c>
      <c r="G2656" s="169">
        <f t="shared" si="41"/>
        <v>9</v>
      </c>
    </row>
    <row r="2657" spans="1:7" ht="38.25" x14ac:dyDescent="0.2">
      <c r="A2657" s="173" t="s">
        <v>17437</v>
      </c>
      <c r="B2657" s="174" t="s">
        <v>20283</v>
      </c>
      <c r="C2657" s="175" t="s">
        <v>12389</v>
      </c>
      <c r="D2657" s="176">
        <v>190.29</v>
      </c>
      <c r="E2657" s="176">
        <v>21.69</v>
      </c>
      <c r="F2657" s="176">
        <v>211.98</v>
      </c>
      <c r="G2657" s="169">
        <f t="shared" si="41"/>
        <v>9</v>
      </c>
    </row>
    <row r="2658" spans="1:7" ht="38.25" x14ac:dyDescent="0.2">
      <c r="A2658" s="173" t="s">
        <v>17438</v>
      </c>
      <c r="B2658" s="174" t="s">
        <v>20284</v>
      </c>
      <c r="C2658" s="175" t="s">
        <v>12389</v>
      </c>
      <c r="D2658" s="176">
        <v>140.75</v>
      </c>
      <c r="E2658" s="176">
        <v>21.69</v>
      </c>
      <c r="F2658" s="176">
        <v>162.44</v>
      </c>
      <c r="G2658" s="169">
        <f t="shared" si="41"/>
        <v>9</v>
      </c>
    </row>
    <row r="2659" spans="1:7" ht="25.5" x14ac:dyDescent="0.2">
      <c r="A2659" s="173" t="s">
        <v>17439</v>
      </c>
      <c r="B2659" s="174" t="s">
        <v>20285</v>
      </c>
      <c r="C2659" s="175" t="s">
        <v>12389</v>
      </c>
      <c r="D2659" s="176">
        <v>73.45</v>
      </c>
      <c r="E2659" s="176">
        <v>21.69</v>
      </c>
      <c r="F2659" s="176">
        <v>95.14</v>
      </c>
      <c r="G2659" s="169">
        <f t="shared" si="41"/>
        <v>9</v>
      </c>
    </row>
    <row r="2660" spans="1:7" ht="38.25" x14ac:dyDescent="0.2">
      <c r="A2660" s="173" t="s">
        <v>17440</v>
      </c>
      <c r="B2660" s="174" t="s">
        <v>20286</v>
      </c>
      <c r="C2660" s="175" t="s">
        <v>12389</v>
      </c>
      <c r="D2660" s="176">
        <v>54.27</v>
      </c>
      <c r="E2660" s="176">
        <v>17.350000000000001</v>
      </c>
      <c r="F2660" s="176">
        <v>71.62</v>
      </c>
      <c r="G2660" s="169">
        <f t="shared" si="41"/>
        <v>9</v>
      </c>
    </row>
    <row r="2661" spans="1:7" ht="25.5" x14ac:dyDescent="0.2">
      <c r="A2661" s="173" t="s">
        <v>17441</v>
      </c>
      <c r="B2661" s="174" t="s">
        <v>20287</v>
      </c>
      <c r="C2661" s="175" t="s">
        <v>12389</v>
      </c>
      <c r="D2661" s="176">
        <v>110.28</v>
      </c>
      <c r="E2661" s="176">
        <v>17.350000000000001</v>
      </c>
      <c r="F2661" s="176">
        <v>127.63</v>
      </c>
      <c r="G2661" s="169">
        <f t="shared" si="41"/>
        <v>9</v>
      </c>
    </row>
    <row r="2662" spans="1:7" ht="38.25" x14ac:dyDescent="0.2">
      <c r="A2662" s="173" t="s">
        <v>17442</v>
      </c>
      <c r="B2662" s="174" t="s">
        <v>20288</v>
      </c>
      <c r="C2662" s="175" t="s">
        <v>12389</v>
      </c>
      <c r="D2662" s="176">
        <v>368.33</v>
      </c>
      <c r="E2662" s="176">
        <v>17.350000000000001</v>
      </c>
      <c r="F2662" s="176">
        <v>385.68</v>
      </c>
      <c r="G2662" s="169">
        <f t="shared" si="41"/>
        <v>9</v>
      </c>
    </row>
    <row r="2663" spans="1:7" ht="38.25" x14ac:dyDescent="0.2">
      <c r="A2663" s="173" t="s">
        <v>17443</v>
      </c>
      <c r="B2663" s="174" t="s">
        <v>20289</v>
      </c>
      <c r="C2663" s="175" t="s">
        <v>12389</v>
      </c>
      <c r="D2663" s="176">
        <v>294.68</v>
      </c>
      <c r="E2663" s="176">
        <v>17.350000000000001</v>
      </c>
      <c r="F2663" s="176">
        <v>312.02999999999997</v>
      </c>
      <c r="G2663" s="169">
        <f t="shared" si="41"/>
        <v>9</v>
      </c>
    </row>
    <row r="2664" spans="1:7" ht="38.25" x14ac:dyDescent="0.2">
      <c r="A2664" s="173" t="s">
        <v>17444</v>
      </c>
      <c r="B2664" s="174" t="s">
        <v>20290</v>
      </c>
      <c r="C2664" s="175" t="s">
        <v>12389</v>
      </c>
      <c r="D2664" s="176">
        <v>152.78</v>
      </c>
      <c r="E2664" s="176">
        <v>17.350000000000001</v>
      </c>
      <c r="F2664" s="176">
        <v>170.13</v>
      </c>
      <c r="G2664" s="169">
        <f t="shared" si="41"/>
        <v>9</v>
      </c>
    </row>
    <row r="2665" spans="1:7" ht="25.5" x14ac:dyDescent="0.2">
      <c r="A2665" s="173" t="s">
        <v>20414</v>
      </c>
      <c r="B2665" s="174" t="s">
        <v>20493</v>
      </c>
      <c r="C2665" s="175" t="s">
        <v>12389</v>
      </c>
      <c r="D2665" s="176">
        <v>126.64</v>
      </c>
      <c r="E2665" s="176">
        <v>17.350000000000001</v>
      </c>
      <c r="F2665" s="176">
        <v>143.99</v>
      </c>
      <c r="G2665" s="169">
        <f t="shared" si="41"/>
        <v>9</v>
      </c>
    </row>
    <row r="2666" spans="1:7" x14ac:dyDescent="0.2">
      <c r="A2666" s="173" t="s">
        <v>17445</v>
      </c>
      <c r="B2666" s="174" t="s">
        <v>17446</v>
      </c>
      <c r="C2666" s="175"/>
      <c r="D2666" s="176"/>
      <c r="E2666" s="176"/>
      <c r="F2666" s="176"/>
      <c r="G2666" s="169">
        <f t="shared" si="41"/>
        <v>5</v>
      </c>
    </row>
    <row r="2667" spans="1:7" ht="25.5" x14ac:dyDescent="0.2">
      <c r="A2667" s="173" t="s">
        <v>17447</v>
      </c>
      <c r="B2667" s="174" t="s">
        <v>17448</v>
      </c>
      <c r="C2667" s="175" t="s">
        <v>12389</v>
      </c>
      <c r="D2667" s="176">
        <v>35.36</v>
      </c>
      <c r="E2667" s="176">
        <v>13.01</v>
      </c>
      <c r="F2667" s="176">
        <v>48.37</v>
      </c>
      <c r="G2667" s="169">
        <f t="shared" si="41"/>
        <v>9</v>
      </c>
    </row>
    <row r="2668" spans="1:7" x14ac:dyDescent="0.2">
      <c r="A2668" s="173" t="s">
        <v>17449</v>
      </c>
      <c r="B2668" s="174" t="s">
        <v>17450</v>
      </c>
      <c r="C2668" s="175"/>
      <c r="D2668" s="176"/>
      <c r="E2668" s="176"/>
      <c r="F2668" s="176"/>
      <c r="G2668" s="169">
        <f t="shared" si="41"/>
        <v>5</v>
      </c>
    </row>
    <row r="2669" spans="1:7" ht="25.5" x14ac:dyDescent="0.2">
      <c r="A2669" s="173" t="s">
        <v>17451</v>
      </c>
      <c r="B2669" s="174" t="s">
        <v>17452</v>
      </c>
      <c r="C2669" s="175" t="s">
        <v>12389</v>
      </c>
      <c r="D2669" s="176">
        <v>0.41</v>
      </c>
      <c r="E2669" s="176">
        <v>17.350000000000001</v>
      </c>
      <c r="F2669" s="176">
        <v>17.760000000000002</v>
      </c>
      <c r="G2669" s="169">
        <f t="shared" si="41"/>
        <v>9</v>
      </c>
    </row>
    <row r="2670" spans="1:7" ht="25.5" x14ac:dyDescent="0.2">
      <c r="A2670" s="173" t="s">
        <v>17453</v>
      </c>
      <c r="B2670" s="174" t="s">
        <v>17454</v>
      </c>
      <c r="C2670" s="175" t="s">
        <v>12389</v>
      </c>
      <c r="D2670" s="176">
        <v>6.38</v>
      </c>
      <c r="E2670" s="176">
        <v>3.53</v>
      </c>
      <c r="F2670" s="176">
        <v>9.91</v>
      </c>
      <c r="G2670" s="169">
        <f t="shared" si="41"/>
        <v>9</v>
      </c>
    </row>
    <row r="2671" spans="1:7" x14ac:dyDescent="0.2">
      <c r="A2671" s="173" t="s">
        <v>17455</v>
      </c>
      <c r="B2671" s="174" t="s">
        <v>17456</v>
      </c>
      <c r="C2671" s="175" t="s">
        <v>12389</v>
      </c>
      <c r="D2671" s="176"/>
      <c r="E2671" s="176">
        <v>17.350000000000001</v>
      </c>
      <c r="F2671" s="176">
        <v>17.350000000000001</v>
      </c>
      <c r="G2671" s="169">
        <f t="shared" si="41"/>
        <v>9</v>
      </c>
    </row>
    <row r="2672" spans="1:7" x14ac:dyDescent="0.2">
      <c r="A2672" s="173" t="s">
        <v>17457</v>
      </c>
      <c r="B2672" s="174" t="s">
        <v>17458</v>
      </c>
      <c r="C2672" s="175" t="s">
        <v>12389</v>
      </c>
      <c r="D2672" s="176"/>
      <c r="E2672" s="176">
        <v>3.53</v>
      </c>
      <c r="F2672" s="176">
        <v>3.53</v>
      </c>
      <c r="G2672" s="169">
        <f t="shared" si="41"/>
        <v>9</v>
      </c>
    </row>
    <row r="2673" spans="1:7" x14ac:dyDescent="0.2">
      <c r="A2673" s="173" t="s">
        <v>17459</v>
      </c>
      <c r="B2673" s="174" t="s">
        <v>20291</v>
      </c>
      <c r="C2673" s="175"/>
      <c r="D2673" s="176"/>
      <c r="E2673" s="176"/>
      <c r="F2673" s="176"/>
      <c r="G2673" s="169">
        <f t="shared" si="41"/>
        <v>5</v>
      </c>
    </row>
    <row r="2674" spans="1:7" ht="38.25" x14ac:dyDescent="0.2">
      <c r="A2674" s="173" t="s">
        <v>17460</v>
      </c>
      <c r="B2674" s="174" t="s">
        <v>20494</v>
      </c>
      <c r="C2674" s="175" t="s">
        <v>12389</v>
      </c>
      <c r="D2674" s="176">
        <v>306.45999999999998</v>
      </c>
      <c r="E2674" s="176">
        <v>17.350000000000001</v>
      </c>
      <c r="F2674" s="176">
        <v>323.81</v>
      </c>
      <c r="G2674" s="169">
        <f t="shared" si="41"/>
        <v>9</v>
      </c>
    </row>
    <row r="2675" spans="1:7" ht="38.25" x14ac:dyDescent="0.2">
      <c r="A2675" s="173" t="s">
        <v>17461</v>
      </c>
      <c r="B2675" s="174" t="s">
        <v>20292</v>
      </c>
      <c r="C2675" s="175" t="s">
        <v>12389</v>
      </c>
      <c r="D2675" s="176">
        <v>289.79000000000002</v>
      </c>
      <c r="E2675" s="176">
        <v>13.01</v>
      </c>
      <c r="F2675" s="176">
        <v>302.8</v>
      </c>
      <c r="G2675" s="169">
        <f t="shared" si="41"/>
        <v>9</v>
      </c>
    </row>
    <row r="2676" spans="1:7" ht="25.5" x14ac:dyDescent="0.2">
      <c r="A2676" s="173" t="s">
        <v>17462</v>
      </c>
      <c r="B2676" s="174" t="s">
        <v>20293</v>
      </c>
      <c r="C2676" s="175" t="s">
        <v>12389</v>
      </c>
      <c r="D2676" s="176">
        <v>135.47</v>
      </c>
      <c r="E2676" s="176">
        <v>17.350000000000001</v>
      </c>
      <c r="F2676" s="176">
        <v>152.82</v>
      </c>
      <c r="G2676" s="169">
        <f t="shared" si="41"/>
        <v>9</v>
      </c>
    </row>
    <row r="2677" spans="1:7" ht="38.25" x14ac:dyDescent="0.2">
      <c r="A2677" s="173" t="s">
        <v>17463</v>
      </c>
      <c r="B2677" s="174" t="s">
        <v>20294</v>
      </c>
      <c r="C2677" s="175" t="s">
        <v>12389</v>
      </c>
      <c r="D2677" s="176">
        <v>308.56</v>
      </c>
      <c r="E2677" s="176">
        <v>13.01</v>
      </c>
      <c r="F2677" s="176">
        <v>321.57</v>
      </c>
      <c r="G2677" s="169">
        <f t="shared" si="41"/>
        <v>9</v>
      </c>
    </row>
    <row r="2678" spans="1:7" ht="25.5" x14ac:dyDescent="0.2">
      <c r="A2678" s="173" t="s">
        <v>17464</v>
      </c>
      <c r="B2678" s="174" t="s">
        <v>20607</v>
      </c>
      <c r="C2678" s="175" t="s">
        <v>12389</v>
      </c>
      <c r="D2678" s="176">
        <v>29.08</v>
      </c>
      <c r="E2678" s="176">
        <v>13.01</v>
      </c>
      <c r="F2678" s="176">
        <v>42.09</v>
      </c>
      <c r="G2678" s="169">
        <f t="shared" si="41"/>
        <v>9</v>
      </c>
    </row>
    <row r="2679" spans="1:7" ht="25.5" x14ac:dyDescent="0.2">
      <c r="A2679" s="173" t="s">
        <v>20295</v>
      </c>
      <c r="B2679" s="174" t="s">
        <v>20296</v>
      </c>
      <c r="C2679" s="175" t="s">
        <v>12389</v>
      </c>
      <c r="D2679" s="176">
        <v>78.53</v>
      </c>
      <c r="E2679" s="176">
        <v>21.69</v>
      </c>
      <c r="F2679" s="176">
        <v>100.22</v>
      </c>
      <c r="G2679" s="169">
        <f t="shared" si="41"/>
        <v>9</v>
      </c>
    </row>
    <row r="2680" spans="1:7" x14ac:dyDescent="0.2">
      <c r="A2680" s="173" t="s">
        <v>17465</v>
      </c>
      <c r="B2680" s="174" t="s">
        <v>17466</v>
      </c>
      <c r="C2680" s="175"/>
      <c r="D2680" s="176"/>
      <c r="E2680" s="176"/>
      <c r="F2680" s="176"/>
      <c r="G2680" s="169">
        <f t="shared" si="41"/>
        <v>2</v>
      </c>
    </row>
    <row r="2681" spans="1:7" x14ac:dyDescent="0.2">
      <c r="A2681" s="173" t="s">
        <v>17467</v>
      </c>
      <c r="B2681" s="174" t="s">
        <v>17468</v>
      </c>
      <c r="C2681" s="175"/>
      <c r="D2681" s="176"/>
      <c r="E2681" s="176"/>
      <c r="F2681" s="176"/>
      <c r="G2681" s="169">
        <f t="shared" si="41"/>
        <v>5</v>
      </c>
    </row>
    <row r="2682" spans="1:7" ht="25.5" x14ac:dyDescent="0.2">
      <c r="A2682" s="173" t="s">
        <v>17469</v>
      </c>
      <c r="B2682" s="174" t="s">
        <v>17470</v>
      </c>
      <c r="C2682" s="175" t="s">
        <v>12389</v>
      </c>
      <c r="D2682" s="176">
        <v>74.55</v>
      </c>
      <c r="E2682" s="176">
        <v>10.84</v>
      </c>
      <c r="F2682" s="176">
        <v>85.39</v>
      </c>
      <c r="G2682" s="169">
        <f t="shared" si="41"/>
        <v>9</v>
      </c>
    </row>
    <row r="2683" spans="1:7" ht="25.5" x14ac:dyDescent="0.2">
      <c r="A2683" s="173" t="s">
        <v>17471</v>
      </c>
      <c r="B2683" s="174" t="s">
        <v>17472</v>
      </c>
      <c r="C2683" s="175" t="s">
        <v>12389</v>
      </c>
      <c r="D2683" s="176">
        <v>129.02000000000001</v>
      </c>
      <c r="E2683" s="176">
        <v>10.84</v>
      </c>
      <c r="F2683" s="176">
        <v>139.86000000000001</v>
      </c>
      <c r="G2683" s="169">
        <f t="shared" si="41"/>
        <v>9</v>
      </c>
    </row>
    <row r="2684" spans="1:7" x14ac:dyDescent="0.2">
      <c r="A2684" s="173" t="s">
        <v>17473</v>
      </c>
      <c r="B2684" s="174" t="s">
        <v>17474</v>
      </c>
      <c r="C2684" s="175" t="s">
        <v>12389</v>
      </c>
      <c r="D2684" s="176">
        <v>64.34</v>
      </c>
      <c r="E2684" s="176">
        <v>10.84</v>
      </c>
      <c r="F2684" s="176">
        <v>75.180000000000007</v>
      </c>
      <c r="G2684" s="169">
        <f t="shared" si="41"/>
        <v>9</v>
      </c>
    </row>
    <row r="2685" spans="1:7" x14ac:dyDescent="0.2">
      <c r="A2685" s="173" t="s">
        <v>17475</v>
      </c>
      <c r="B2685" s="174" t="s">
        <v>17476</v>
      </c>
      <c r="C2685" s="175" t="s">
        <v>12389</v>
      </c>
      <c r="D2685" s="176">
        <v>47.25</v>
      </c>
      <c r="E2685" s="176">
        <v>10.84</v>
      </c>
      <c r="F2685" s="176">
        <v>58.09</v>
      </c>
      <c r="G2685" s="169">
        <f t="shared" si="41"/>
        <v>9</v>
      </c>
    </row>
    <row r="2686" spans="1:7" x14ac:dyDescent="0.2">
      <c r="A2686" s="173" t="s">
        <v>17477</v>
      </c>
      <c r="B2686" s="174" t="s">
        <v>17478</v>
      </c>
      <c r="C2686" s="175" t="s">
        <v>12389</v>
      </c>
      <c r="D2686" s="176">
        <v>4.53</v>
      </c>
      <c r="E2686" s="176">
        <v>10.84</v>
      </c>
      <c r="F2686" s="176">
        <v>15.37</v>
      </c>
      <c r="G2686" s="169">
        <f t="shared" si="41"/>
        <v>9</v>
      </c>
    </row>
    <row r="2687" spans="1:7" x14ac:dyDescent="0.2">
      <c r="A2687" s="173" t="s">
        <v>17479</v>
      </c>
      <c r="B2687" s="174" t="s">
        <v>17480</v>
      </c>
      <c r="C2687" s="175" t="s">
        <v>12389</v>
      </c>
      <c r="D2687" s="176">
        <v>19.57</v>
      </c>
      <c r="E2687" s="176">
        <v>10.84</v>
      </c>
      <c r="F2687" s="176">
        <v>30.41</v>
      </c>
      <c r="G2687" s="169">
        <f t="shared" si="41"/>
        <v>9</v>
      </c>
    </row>
    <row r="2688" spans="1:7" ht="25.5" x14ac:dyDescent="0.2">
      <c r="A2688" s="173" t="s">
        <v>17481</v>
      </c>
      <c r="B2688" s="174" t="s">
        <v>17482</v>
      </c>
      <c r="C2688" s="175" t="s">
        <v>12389</v>
      </c>
      <c r="D2688" s="176">
        <v>11.29</v>
      </c>
      <c r="E2688" s="176">
        <v>10.84</v>
      </c>
      <c r="F2688" s="176">
        <v>22.13</v>
      </c>
      <c r="G2688" s="169">
        <f t="shared" si="41"/>
        <v>9</v>
      </c>
    </row>
    <row r="2689" spans="1:7" ht="25.5" x14ac:dyDescent="0.2">
      <c r="A2689" s="173" t="s">
        <v>17483</v>
      </c>
      <c r="B2689" s="174" t="s">
        <v>17484</v>
      </c>
      <c r="C2689" s="175" t="s">
        <v>12389</v>
      </c>
      <c r="D2689" s="176">
        <v>12.37</v>
      </c>
      <c r="E2689" s="176">
        <v>10.84</v>
      </c>
      <c r="F2689" s="176">
        <v>23.21</v>
      </c>
      <c r="G2689" s="169">
        <f t="shared" si="41"/>
        <v>9</v>
      </c>
    </row>
    <row r="2690" spans="1:7" x14ac:dyDescent="0.2">
      <c r="A2690" s="173" t="s">
        <v>17485</v>
      </c>
      <c r="B2690" s="174" t="s">
        <v>17486</v>
      </c>
      <c r="C2690" s="175"/>
      <c r="D2690" s="176"/>
      <c r="E2690" s="176"/>
      <c r="F2690" s="176"/>
      <c r="G2690" s="169">
        <f t="shared" si="41"/>
        <v>5</v>
      </c>
    </row>
    <row r="2691" spans="1:7" x14ac:dyDescent="0.2">
      <c r="A2691" s="173" t="s">
        <v>17487</v>
      </c>
      <c r="B2691" s="174" t="s">
        <v>17488</v>
      </c>
      <c r="C2691" s="175" t="s">
        <v>12389</v>
      </c>
      <c r="D2691" s="176">
        <v>5.84</v>
      </c>
      <c r="E2691" s="176">
        <v>10.84</v>
      </c>
      <c r="F2691" s="176">
        <v>16.68</v>
      </c>
      <c r="G2691" s="169">
        <f t="shared" si="41"/>
        <v>9</v>
      </c>
    </row>
    <row r="2692" spans="1:7" x14ac:dyDescent="0.2">
      <c r="A2692" s="173" t="s">
        <v>17489</v>
      </c>
      <c r="B2692" s="174" t="s">
        <v>17490</v>
      </c>
      <c r="C2692" s="175" t="s">
        <v>12389</v>
      </c>
      <c r="D2692" s="176">
        <v>16.53</v>
      </c>
      <c r="E2692" s="176">
        <v>10.84</v>
      </c>
      <c r="F2692" s="176">
        <v>27.37</v>
      </c>
      <c r="G2692" s="169">
        <f t="shared" si="41"/>
        <v>9</v>
      </c>
    </row>
    <row r="2693" spans="1:7" x14ac:dyDescent="0.2">
      <c r="A2693" s="173" t="s">
        <v>17491</v>
      </c>
      <c r="B2693" s="174" t="s">
        <v>17492</v>
      </c>
      <c r="C2693" s="175" t="s">
        <v>12389</v>
      </c>
      <c r="D2693" s="176">
        <v>5.59</v>
      </c>
      <c r="E2693" s="176">
        <v>10.84</v>
      </c>
      <c r="F2693" s="176">
        <v>16.43</v>
      </c>
      <c r="G2693" s="169">
        <f t="shared" si="41"/>
        <v>9</v>
      </c>
    </row>
    <row r="2694" spans="1:7" x14ac:dyDescent="0.2">
      <c r="A2694" s="173" t="s">
        <v>17493</v>
      </c>
      <c r="B2694" s="174" t="s">
        <v>17494</v>
      </c>
      <c r="C2694" s="175" t="s">
        <v>12389</v>
      </c>
      <c r="D2694" s="176">
        <v>8.1300000000000008</v>
      </c>
      <c r="E2694" s="176">
        <v>10.84</v>
      </c>
      <c r="F2694" s="176">
        <v>18.97</v>
      </c>
      <c r="G2694" s="169">
        <f t="shared" si="41"/>
        <v>9</v>
      </c>
    </row>
    <row r="2695" spans="1:7" ht="25.5" x14ac:dyDescent="0.2">
      <c r="A2695" s="173" t="s">
        <v>17495</v>
      </c>
      <c r="B2695" s="174" t="s">
        <v>17496</v>
      </c>
      <c r="C2695" s="175" t="s">
        <v>12389</v>
      </c>
      <c r="D2695" s="176">
        <v>14.59</v>
      </c>
      <c r="E2695" s="176">
        <v>10.84</v>
      </c>
      <c r="F2695" s="176">
        <v>25.43</v>
      </c>
      <c r="G2695" s="169">
        <f t="shared" si="41"/>
        <v>9</v>
      </c>
    </row>
    <row r="2696" spans="1:7" ht="25.5" x14ac:dyDescent="0.2">
      <c r="A2696" s="173" t="s">
        <v>17497</v>
      </c>
      <c r="B2696" s="174" t="s">
        <v>17498</v>
      </c>
      <c r="C2696" s="175" t="s">
        <v>12389</v>
      </c>
      <c r="D2696" s="176">
        <v>17.57</v>
      </c>
      <c r="E2696" s="176">
        <v>10.84</v>
      </c>
      <c r="F2696" s="176">
        <v>28.41</v>
      </c>
      <c r="G2696" s="169">
        <f t="shared" si="41"/>
        <v>9</v>
      </c>
    </row>
    <row r="2697" spans="1:7" x14ac:dyDescent="0.2">
      <c r="A2697" s="173" t="s">
        <v>17499</v>
      </c>
      <c r="B2697" s="174" t="s">
        <v>17500</v>
      </c>
      <c r="C2697" s="175"/>
      <c r="D2697" s="176"/>
      <c r="E2697" s="176"/>
      <c r="F2697" s="176"/>
      <c r="G2697" s="169">
        <f t="shared" si="41"/>
        <v>5</v>
      </c>
    </row>
    <row r="2698" spans="1:7" ht="25.5" x14ac:dyDescent="0.2">
      <c r="A2698" s="173" t="s">
        <v>17501</v>
      </c>
      <c r="B2698" s="174" t="s">
        <v>17502</v>
      </c>
      <c r="C2698" s="175" t="s">
        <v>12389</v>
      </c>
      <c r="D2698" s="176">
        <v>10.1</v>
      </c>
      <c r="E2698" s="176">
        <v>10.84</v>
      </c>
      <c r="F2698" s="176">
        <v>20.94</v>
      </c>
      <c r="G2698" s="169">
        <f t="shared" si="41"/>
        <v>9</v>
      </c>
    </row>
    <row r="2699" spans="1:7" ht="25.5" x14ac:dyDescent="0.2">
      <c r="A2699" s="173" t="s">
        <v>17503</v>
      </c>
      <c r="B2699" s="174" t="s">
        <v>17504</v>
      </c>
      <c r="C2699" s="175" t="s">
        <v>12389</v>
      </c>
      <c r="D2699" s="176">
        <v>15.35</v>
      </c>
      <c r="E2699" s="176">
        <v>10.84</v>
      </c>
      <c r="F2699" s="176">
        <v>26.19</v>
      </c>
      <c r="G2699" s="169">
        <f t="shared" ref="G2699:G2762" si="42">LEN(A2699)</f>
        <v>9</v>
      </c>
    </row>
    <row r="2700" spans="1:7" ht="25.5" x14ac:dyDescent="0.2">
      <c r="A2700" s="173" t="s">
        <v>17505</v>
      </c>
      <c r="B2700" s="174" t="s">
        <v>17506</v>
      </c>
      <c r="C2700" s="175" t="s">
        <v>12389</v>
      </c>
      <c r="D2700" s="176">
        <v>13.03</v>
      </c>
      <c r="E2700" s="176">
        <v>10.84</v>
      </c>
      <c r="F2700" s="176">
        <v>23.87</v>
      </c>
      <c r="G2700" s="169">
        <f t="shared" si="42"/>
        <v>9</v>
      </c>
    </row>
    <row r="2701" spans="1:7" ht="25.5" x14ac:dyDescent="0.2">
      <c r="A2701" s="173" t="s">
        <v>17507</v>
      </c>
      <c r="B2701" s="174" t="s">
        <v>17508</v>
      </c>
      <c r="C2701" s="175" t="s">
        <v>12389</v>
      </c>
      <c r="D2701" s="176">
        <v>17.45</v>
      </c>
      <c r="E2701" s="176">
        <v>10.84</v>
      </c>
      <c r="F2701" s="176">
        <v>28.29</v>
      </c>
      <c r="G2701" s="169">
        <f t="shared" si="42"/>
        <v>9</v>
      </c>
    </row>
    <row r="2702" spans="1:7" x14ac:dyDescent="0.2">
      <c r="A2702" s="173" t="s">
        <v>17509</v>
      </c>
      <c r="B2702" s="174" t="s">
        <v>17510</v>
      </c>
      <c r="C2702" s="175"/>
      <c r="D2702" s="176"/>
      <c r="E2702" s="176"/>
      <c r="F2702" s="176"/>
      <c r="G2702" s="169">
        <f t="shared" si="42"/>
        <v>5</v>
      </c>
    </row>
    <row r="2703" spans="1:7" x14ac:dyDescent="0.2">
      <c r="A2703" s="173" t="s">
        <v>17511</v>
      </c>
      <c r="B2703" s="174" t="s">
        <v>17512</v>
      </c>
      <c r="C2703" s="175" t="s">
        <v>12389</v>
      </c>
      <c r="D2703" s="176">
        <v>11.52</v>
      </c>
      <c r="E2703" s="176">
        <v>10.84</v>
      </c>
      <c r="F2703" s="176">
        <v>22.36</v>
      </c>
      <c r="G2703" s="169">
        <f t="shared" si="42"/>
        <v>9</v>
      </c>
    </row>
    <row r="2704" spans="1:7" x14ac:dyDescent="0.2">
      <c r="A2704" s="173" t="s">
        <v>17513</v>
      </c>
      <c r="B2704" s="174" t="s">
        <v>17514</v>
      </c>
      <c r="C2704" s="175" t="s">
        <v>12389</v>
      </c>
      <c r="D2704" s="176">
        <v>9.23</v>
      </c>
      <c r="E2704" s="176">
        <v>10.84</v>
      </c>
      <c r="F2704" s="176">
        <v>20.07</v>
      </c>
      <c r="G2704" s="169">
        <f t="shared" si="42"/>
        <v>9</v>
      </c>
    </row>
    <row r="2705" spans="1:7" x14ac:dyDescent="0.2">
      <c r="A2705" s="173" t="s">
        <v>17515</v>
      </c>
      <c r="B2705" s="174" t="s">
        <v>17516</v>
      </c>
      <c r="C2705" s="175" t="s">
        <v>12389</v>
      </c>
      <c r="D2705" s="176">
        <v>70.27</v>
      </c>
      <c r="E2705" s="176">
        <v>10.84</v>
      </c>
      <c r="F2705" s="176">
        <v>81.11</v>
      </c>
      <c r="G2705" s="169">
        <f t="shared" si="42"/>
        <v>9</v>
      </c>
    </row>
    <row r="2706" spans="1:7" x14ac:dyDescent="0.2">
      <c r="A2706" s="173" t="s">
        <v>17517</v>
      </c>
      <c r="B2706" s="174" t="s">
        <v>17518</v>
      </c>
      <c r="C2706" s="175" t="s">
        <v>12389</v>
      </c>
      <c r="D2706" s="176">
        <v>127.06</v>
      </c>
      <c r="E2706" s="176">
        <v>13.01</v>
      </c>
      <c r="F2706" s="176">
        <v>140.07</v>
      </c>
      <c r="G2706" s="169">
        <f t="shared" si="42"/>
        <v>9</v>
      </c>
    </row>
    <row r="2707" spans="1:7" x14ac:dyDescent="0.2">
      <c r="A2707" s="173" t="s">
        <v>17519</v>
      </c>
      <c r="B2707" s="174" t="s">
        <v>17520</v>
      </c>
      <c r="C2707" s="175" t="s">
        <v>12497</v>
      </c>
      <c r="D2707" s="176">
        <v>80.44</v>
      </c>
      <c r="E2707" s="176">
        <v>13.01</v>
      </c>
      <c r="F2707" s="176">
        <v>93.45</v>
      </c>
      <c r="G2707" s="169">
        <f t="shared" si="42"/>
        <v>9</v>
      </c>
    </row>
    <row r="2708" spans="1:7" x14ac:dyDescent="0.2">
      <c r="A2708" s="173" t="s">
        <v>17521</v>
      </c>
      <c r="B2708" s="174" t="s">
        <v>17522</v>
      </c>
      <c r="C2708" s="175" t="s">
        <v>12389</v>
      </c>
      <c r="D2708" s="176">
        <v>10.83</v>
      </c>
      <c r="E2708" s="176">
        <v>10.84</v>
      </c>
      <c r="F2708" s="176">
        <v>21.67</v>
      </c>
      <c r="G2708" s="169">
        <f t="shared" si="42"/>
        <v>9</v>
      </c>
    </row>
    <row r="2709" spans="1:7" x14ac:dyDescent="0.2">
      <c r="A2709" s="173" t="s">
        <v>17523</v>
      </c>
      <c r="B2709" s="174" t="s">
        <v>17524</v>
      </c>
      <c r="C2709" s="175" t="s">
        <v>12389</v>
      </c>
      <c r="D2709" s="176">
        <v>41.39</v>
      </c>
      <c r="E2709" s="176">
        <v>10.84</v>
      </c>
      <c r="F2709" s="176">
        <v>52.23</v>
      </c>
      <c r="G2709" s="169">
        <f t="shared" si="42"/>
        <v>9</v>
      </c>
    </row>
    <row r="2710" spans="1:7" x14ac:dyDescent="0.2">
      <c r="A2710" s="173" t="s">
        <v>17525</v>
      </c>
      <c r="B2710" s="174" t="s">
        <v>17526</v>
      </c>
      <c r="C2710" s="175"/>
      <c r="D2710" s="176"/>
      <c r="E2710" s="176"/>
      <c r="F2710" s="176"/>
      <c r="G2710" s="169">
        <f t="shared" si="42"/>
        <v>5</v>
      </c>
    </row>
    <row r="2711" spans="1:7" x14ac:dyDescent="0.2">
      <c r="A2711" s="173" t="s">
        <v>17527</v>
      </c>
      <c r="B2711" s="174" t="s">
        <v>17528</v>
      </c>
      <c r="C2711" s="175" t="s">
        <v>12389</v>
      </c>
      <c r="D2711" s="176">
        <v>31.52</v>
      </c>
      <c r="E2711" s="176">
        <v>10.84</v>
      </c>
      <c r="F2711" s="176">
        <v>42.36</v>
      </c>
      <c r="G2711" s="169">
        <f t="shared" si="42"/>
        <v>9</v>
      </c>
    </row>
    <row r="2712" spans="1:7" ht="25.5" x14ac:dyDescent="0.2">
      <c r="A2712" s="173" t="s">
        <v>17529</v>
      </c>
      <c r="B2712" s="174" t="s">
        <v>17530</v>
      </c>
      <c r="C2712" s="175" t="s">
        <v>12389</v>
      </c>
      <c r="D2712" s="176">
        <v>14.99</v>
      </c>
      <c r="E2712" s="176">
        <v>10.84</v>
      </c>
      <c r="F2712" s="176">
        <v>25.83</v>
      </c>
      <c r="G2712" s="169">
        <f t="shared" si="42"/>
        <v>9</v>
      </c>
    </row>
    <row r="2713" spans="1:7" x14ac:dyDescent="0.2">
      <c r="A2713" s="173" t="s">
        <v>17531</v>
      </c>
      <c r="B2713" s="174" t="s">
        <v>17532</v>
      </c>
      <c r="C2713" s="175" t="s">
        <v>12389</v>
      </c>
      <c r="D2713" s="176">
        <v>79.33</v>
      </c>
      <c r="E2713" s="176">
        <v>10.84</v>
      </c>
      <c r="F2713" s="176">
        <v>90.17</v>
      </c>
      <c r="G2713" s="169">
        <f t="shared" si="42"/>
        <v>9</v>
      </c>
    </row>
    <row r="2714" spans="1:7" x14ac:dyDescent="0.2">
      <c r="A2714" s="173" t="s">
        <v>17533</v>
      </c>
      <c r="B2714" s="174" t="s">
        <v>17534</v>
      </c>
      <c r="C2714" s="175" t="s">
        <v>12389</v>
      </c>
      <c r="D2714" s="176">
        <v>43.73</v>
      </c>
      <c r="E2714" s="176">
        <v>10.84</v>
      </c>
      <c r="F2714" s="176">
        <v>54.57</v>
      </c>
      <c r="G2714" s="169">
        <f t="shared" si="42"/>
        <v>9</v>
      </c>
    </row>
    <row r="2715" spans="1:7" x14ac:dyDescent="0.2">
      <c r="A2715" s="173" t="s">
        <v>17535</v>
      </c>
      <c r="B2715" s="174" t="s">
        <v>17536</v>
      </c>
      <c r="C2715" s="175" t="s">
        <v>12389</v>
      </c>
      <c r="D2715" s="176">
        <v>120.82</v>
      </c>
      <c r="E2715" s="176">
        <v>10.84</v>
      </c>
      <c r="F2715" s="176">
        <v>131.66</v>
      </c>
      <c r="G2715" s="169">
        <f t="shared" si="42"/>
        <v>9</v>
      </c>
    </row>
    <row r="2716" spans="1:7" x14ac:dyDescent="0.2">
      <c r="A2716" s="173" t="s">
        <v>17537</v>
      </c>
      <c r="B2716" s="174" t="s">
        <v>17538</v>
      </c>
      <c r="C2716" s="175" t="s">
        <v>12389</v>
      </c>
      <c r="D2716" s="176">
        <v>14.38</v>
      </c>
      <c r="E2716" s="176">
        <v>43.37</v>
      </c>
      <c r="F2716" s="176">
        <v>57.75</v>
      </c>
      <c r="G2716" s="169">
        <f t="shared" si="42"/>
        <v>9</v>
      </c>
    </row>
    <row r="2717" spans="1:7" x14ac:dyDescent="0.2">
      <c r="A2717" s="173" t="s">
        <v>17539</v>
      </c>
      <c r="B2717" s="174" t="s">
        <v>17540</v>
      </c>
      <c r="C2717" s="175" t="s">
        <v>12389</v>
      </c>
      <c r="D2717" s="176">
        <v>18.34</v>
      </c>
      <c r="E2717" s="176">
        <v>4.33</v>
      </c>
      <c r="F2717" s="176">
        <v>22.67</v>
      </c>
      <c r="G2717" s="169">
        <f t="shared" si="42"/>
        <v>9</v>
      </c>
    </row>
    <row r="2718" spans="1:7" ht="25.5" x14ac:dyDescent="0.2">
      <c r="A2718" s="173" t="s">
        <v>17541</v>
      </c>
      <c r="B2718" s="174" t="s">
        <v>17542</v>
      </c>
      <c r="C2718" s="175" t="s">
        <v>12389</v>
      </c>
      <c r="D2718" s="176">
        <v>25.09</v>
      </c>
      <c r="E2718" s="176">
        <v>4.33</v>
      </c>
      <c r="F2718" s="176">
        <v>29.42</v>
      </c>
      <c r="G2718" s="169">
        <f t="shared" si="42"/>
        <v>9</v>
      </c>
    </row>
    <row r="2719" spans="1:7" x14ac:dyDescent="0.2">
      <c r="A2719" s="173" t="s">
        <v>17543</v>
      </c>
      <c r="B2719" s="174" t="s">
        <v>17544</v>
      </c>
      <c r="C2719" s="175" t="s">
        <v>12389</v>
      </c>
      <c r="D2719" s="176">
        <v>16.59</v>
      </c>
      <c r="E2719" s="176">
        <v>4.33</v>
      </c>
      <c r="F2719" s="176">
        <v>20.92</v>
      </c>
      <c r="G2719" s="169">
        <f t="shared" si="42"/>
        <v>9</v>
      </c>
    </row>
    <row r="2720" spans="1:7" x14ac:dyDescent="0.2">
      <c r="A2720" s="173" t="s">
        <v>17545</v>
      </c>
      <c r="B2720" s="174" t="s">
        <v>17546</v>
      </c>
      <c r="C2720" s="175" t="s">
        <v>12389</v>
      </c>
      <c r="D2720" s="176">
        <v>4.33</v>
      </c>
      <c r="E2720" s="176">
        <v>4.33</v>
      </c>
      <c r="F2720" s="176">
        <v>8.66</v>
      </c>
      <c r="G2720" s="169">
        <f t="shared" si="42"/>
        <v>9</v>
      </c>
    </row>
    <row r="2721" spans="1:7" x14ac:dyDescent="0.2">
      <c r="A2721" s="173" t="s">
        <v>17547</v>
      </c>
      <c r="B2721" s="174" t="s">
        <v>17548</v>
      </c>
      <c r="C2721" s="175" t="s">
        <v>12497</v>
      </c>
      <c r="D2721" s="176">
        <v>14.64</v>
      </c>
      <c r="E2721" s="176">
        <v>17.350000000000001</v>
      </c>
      <c r="F2721" s="176">
        <v>31.99</v>
      </c>
      <c r="G2721" s="169">
        <f t="shared" si="42"/>
        <v>9</v>
      </c>
    </row>
    <row r="2722" spans="1:7" x14ac:dyDescent="0.2">
      <c r="A2722" s="173" t="s">
        <v>17549</v>
      </c>
      <c r="B2722" s="174" t="s">
        <v>17550</v>
      </c>
      <c r="C2722" s="175" t="s">
        <v>12389</v>
      </c>
      <c r="D2722" s="176">
        <v>19.690000000000001</v>
      </c>
      <c r="E2722" s="176">
        <v>10.84</v>
      </c>
      <c r="F2722" s="176">
        <v>30.53</v>
      </c>
      <c r="G2722" s="169">
        <f t="shared" si="42"/>
        <v>9</v>
      </c>
    </row>
    <row r="2723" spans="1:7" x14ac:dyDescent="0.2">
      <c r="A2723" s="173" t="s">
        <v>17551</v>
      </c>
      <c r="B2723" s="174" t="s">
        <v>20415</v>
      </c>
      <c r="C2723" s="175" t="s">
        <v>12389</v>
      </c>
      <c r="D2723" s="176">
        <v>267.7</v>
      </c>
      <c r="E2723" s="176">
        <v>21.69</v>
      </c>
      <c r="F2723" s="176">
        <v>289.39</v>
      </c>
      <c r="G2723" s="169">
        <f t="shared" si="42"/>
        <v>9</v>
      </c>
    </row>
    <row r="2724" spans="1:7" x14ac:dyDescent="0.2">
      <c r="A2724" s="173" t="s">
        <v>17552</v>
      </c>
      <c r="B2724" s="174" t="s">
        <v>20495</v>
      </c>
      <c r="C2724" s="175" t="s">
        <v>12389</v>
      </c>
      <c r="D2724" s="176">
        <v>182.18</v>
      </c>
      <c r="E2724" s="176">
        <v>21.69</v>
      </c>
      <c r="F2724" s="176">
        <v>203.87</v>
      </c>
      <c r="G2724" s="169">
        <f t="shared" si="42"/>
        <v>9</v>
      </c>
    </row>
    <row r="2725" spans="1:7" x14ac:dyDescent="0.2">
      <c r="A2725" s="173" t="s">
        <v>17553</v>
      </c>
      <c r="B2725" s="174" t="s">
        <v>20416</v>
      </c>
      <c r="C2725" s="175" t="s">
        <v>12389</v>
      </c>
      <c r="D2725" s="176">
        <v>170.14</v>
      </c>
      <c r="E2725" s="176">
        <v>21.69</v>
      </c>
      <c r="F2725" s="176">
        <v>191.83</v>
      </c>
      <c r="G2725" s="169">
        <f t="shared" si="42"/>
        <v>9</v>
      </c>
    </row>
    <row r="2726" spans="1:7" x14ac:dyDescent="0.2">
      <c r="A2726" s="173" t="s">
        <v>17554</v>
      </c>
      <c r="B2726" s="174" t="s">
        <v>20417</v>
      </c>
      <c r="C2726" s="175" t="s">
        <v>12389</v>
      </c>
      <c r="D2726" s="176">
        <v>45.31</v>
      </c>
      <c r="E2726" s="176">
        <v>10.84</v>
      </c>
      <c r="F2726" s="176">
        <v>56.15</v>
      </c>
      <c r="G2726" s="169">
        <f t="shared" si="42"/>
        <v>9</v>
      </c>
    </row>
    <row r="2727" spans="1:7" x14ac:dyDescent="0.2">
      <c r="A2727" s="173" t="s">
        <v>17555</v>
      </c>
      <c r="B2727" s="174" t="s">
        <v>17556</v>
      </c>
      <c r="C2727" s="175" t="s">
        <v>12389</v>
      </c>
      <c r="D2727" s="176">
        <v>3.03</v>
      </c>
      <c r="E2727" s="176">
        <v>8.68</v>
      </c>
      <c r="F2727" s="176">
        <v>11.71</v>
      </c>
      <c r="G2727" s="169">
        <f t="shared" si="42"/>
        <v>9</v>
      </c>
    </row>
    <row r="2728" spans="1:7" x14ac:dyDescent="0.2">
      <c r="A2728" s="173" t="s">
        <v>17557</v>
      </c>
      <c r="B2728" s="174" t="s">
        <v>17558</v>
      </c>
      <c r="C2728" s="175" t="s">
        <v>12389</v>
      </c>
      <c r="D2728" s="176">
        <v>10.119999999999999</v>
      </c>
      <c r="E2728" s="176">
        <v>10.84</v>
      </c>
      <c r="F2728" s="176">
        <v>20.96</v>
      </c>
      <c r="G2728" s="169">
        <f t="shared" si="42"/>
        <v>9</v>
      </c>
    </row>
    <row r="2729" spans="1:7" ht="25.5" x14ac:dyDescent="0.2">
      <c r="A2729" s="173" t="s">
        <v>17559</v>
      </c>
      <c r="B2729" s="174" t="s">
        <v>17560</v>
      </c>
      <c r="C2729" s="175" t="s">
        <v>12497</v>
      </c>
      <c r="D2729" s="176">
        <v>16.13</v>
      </c>
      <c r="E2729" s="176">
        <v>21.69</v>
      </c>
      <c r="F2729" s="176">
        <v>37.82</v>
      </c>
      <c r="G2729" s="169">
        <f t="shared" si="42"/>
        <v>9</v>
      </c>
    </row>
    <row r="2730" spans="1:7" ht="25.5" x14ac:dyDescent="0.2">
      <c r="A2730" s="173" t="s">
        <v>17561</v>
      </c>
      <c r="B2730" s="174" t="s">
        <v>17562</v>
      </c>
      <c r="C2730" s="175" t="s">
        <v>12389</v>
      </c>
      <c r="D2730" s="176">
        <v>10.1</v>
      </c>
      <c r="E2730" s="176">
        <v>10.84</v>
      </c>
      <c r="F2730" s="176">
        <v>20.94</v>
      </c>
      <c r="G2730" s="169">
        <f t="shared" si="42"/>
        <v>9</v>
      </c>
    </row>
    <row r="2731" spans="1:7" ht="25.5" x14ac:dyDescent="0.2">
      <c r="A2731" s="173" t="s">
        <v>17563</v>
      </c>
      <c r="B2731" s="174" t="s">
        <v>20418</v>
      </c>
      <c r="C2731" s="175" t="s">
        <v>12389</v>
      </c>
      <c r="D2731" s="176">
        <v>45.52</v>
      </c>
      <c r="E2731" s="176">
        <v>8.68</v>
      </c>
      <c r="F2731" s="176">
        <v>54.2</v>
      </c>
      <c r="G2731" s="169">
        <f t="shared" si="42"/>
        <v>9</v>
      </c>
    </row>
    <row r="2732" spans="1:7" ht="25.5" x14ac:dyDescent="0.2">
      <c r="A2732" s="173" t="s">
        <v>17564</v>
      </c>
      <c r="B2732" s="174" t="s">
        <v>17565</v>
      </c>
      <c r="C2732" s="175" t="s">
        <v>12389</v>
      </c>
      <c r="D2732" s="176">
        <v>4.9000000000000004</v>
      </c>
      <c r="E2732" s="176">
        <v>10.84</v>
      </c>
      <c r="F2732" s="176">
        <v>15.74</v>
      </c>
      <c r="G2732" s="169">
        <f t="shared" si="42"/>
        <v>9</v>
      </c>
    </row>
    <row r="2733" spans="1:7" x14ac:dyDescent="0.2">
      <c r="A2733" s="173" t="s">
        <v>17566</v>
      </c>
      <c r="B2733" s="174" t="s">
        <v>17567</v>
      </c>
      <c r="C2733" s="175" t="s">
        <v>12389</v>
      </c>
      <c r="D2733" s="176">
        <v>42.95</v>
      </c>
      <c r="E2733" s="176">
        <v>2.17</v>
      </c>
      <c r="F2733" s="176">
        <v>45.12</v>
      </c>
      <c r="G2733" s="169">
        <f t="shared" si="42"/>
        <v>9</v>
      </c>
    </row>
    <row r="2734" spans="1:7" ht="25.5" x14ac:dyDescent="0.2">
      <c r="A2734" s="173" t="s">
        <v>17568</v>
      </c>
      <c r="B2734" s="174" t="s">
        <v>17569</v>
      </c>
      <c r="C2734" s="175" t="s">
        <v>12389</v>
      </c>
      <c r="D2734" s="176">
        <v>15.5</v>
      </c>
      <c r="E2734" s="176">
        <v>10.84</v>
      </c>
      <c r="F2734" s="176">
        <v>26.34</v>
      </c>
      <c r="G2734" s="169">
        <f t="shared" si="42"/>
        <v>9</v>
      </c>
    </row>
    <row r="2735" spans="1:7" ht="25.5" x14ac:dyDescent="0.2">
      <c r="A2735" s="173" t="s">
        <v>17570</v>
      </c>
      <c r="B2735" s="174" t="s">
        <v>17571</v>
      </c>
      <c r="C2735" s="175" t="s">
        <v>12389</v>
      </c>
      <c r="D2735" s="176">
        <v>25.09</v>
      </c>
      <c r="E2735" s="176">
        <v>10.84</v>
      </c>
      <c r="F2735" s="176">
        <v>35.93</v>
      </c>
      <c r="G2735" s="169">
        <f t="shared" si="42"/>
        <v>9</v>
      </c>
    </row>
    <row r="2736" spans="1:7" ht="25.5" x14ac:dyDescent="0.2">
      <c r="A2736" s="173" t="s">
        <v>17572</v>
      </c>
      <c r="B2736" s="174" t="s">
        <v>17573</v>
      </c>
      <c r="C2736" s="175" t="s">
        <v>12389</v>
      </c>
      <c r="D2736" s="176">
        <v>40.659999999999997</v>
      </c>
      <c r="E2736" s="176">
        <v>10.84</v>
      </c>
      <c r="F2736" s="176">
        <v>51.5</v>
      </c>
      <c r="G2736" s="169">
        <f t="shared" si="42"/>
        <v>9</v>
      </c>
    </row>
    <row r="2737" spans="1:7" ht="25.5" x14ac:dyDescent="0.2">
      <c r="A2737" s="173" t="s">
        <v>17574</v>
      </c>
      <c r="B2737" s="174" t="s">
        <v>17575</v>
      </c>
      <c r="C2737" s="175" t="s">
        <v>12497</v>
      </c>
      <c r="D2737" s="176">
        <v>176.84</v>
      </c>
      <c r="E2737" s="176">
        <v>21.69</v>
      </c>
      <c r="F2737" s="176">
        <v>198.53</v>
      </c>
      <c r="G2737" s="169">
        <f t="shared" si="42"/>
        <v>9</v>
      </c>
    </row>
    <row r="2738" spans="1:7" ht="25.5" x14ac:dyDescent="0.2">
      <c r="A2738" s="173" t="s">
        <v>17576</v>
      </c>
      <c r="B2738" s="174" t="s">
        <v>17577</v>
      </c>
      <c r="C2738" s="175" t="s">
        <v>12389</v>
      </c>
      <c r="D2738" s="176">
        <v>493.38</v>
      </c>
      <c r="E2738" s="176">
        <v>43.37</v>
      </c>
      <c r="F2738" s="176">
        <v>536.75</v>
      </c>
      <c r="G2738" s="169">
        <f t="shared" si="42"/>
        <v>9</v>
      </c>
    </row>
    <row r="2739" spans="1:7" ht="25.5" x14ac:dyDescent="0.2">
      <c r="A2739" s="173" t="s">
        <v>17578</v>
      </c>
      <c r="B2739" s="174" t="s">
        <v>17579</v>
      </c>
      <c r="C2739" s="175" t="s">
        <v>12389</v>
      </c>
      <c r="D2739" s="176">
        <v>343.98</v>
      </c>
      <c r="E2739" s="176">
        <v>43.37</v>
      </c>
      <c r="F2739" s="176">
        <v>387.35</v>
      </c>
      <c r="G2739" s="169">
        <f t="shared" si="42"/>
        <v>9</v>
      </c>
    </row>
    <row r="2740" spans="1:7" x14ac:dyDescent="0.2">
      <c r="A2740" s="173" t="s">
        <v>17580</v>
      </c>
      <c r="B2740" s="174" t="s">
        <v>17581</v>
      </c>
      <c r="C2740" s="175" t="s">
        <v>12389</v>
      </c>
      <c r="D2740" s="176">
        <v>1.24</v>
      </c>
      <c r="E2740" s="176">
        <v>1.76</v>
      </c>
      <c r="F2740" s="176">
        <v>3</v>
      </c>
      <c r="G2740" s="169">
        <f t="shared" si="42"/>
        <v>9</v>
      </c>
    </row>
    <row r="2741" spans="1:7" ht="25.5" x14ac:dyDescent="0.2">
      <c r="A2741" s="173" t="s">
        <v>17582</v>
      </c>
      <c r="B2741" s="174" t="s">
        <v>17583</v>
      </c>
      <c r="C2741" s="175" t="s">
        <v>12389</v>
      </c>
      <c r="D2741" s="176">
        <v>6.11</v>
      </c>
      <c r="E2741" s="176">
        <v>10.84</v>
      </c>
      <c r="F2741" s="176">
        <v>16.95</v>
      </c>
      <c r="G2741" s="169">
        <f t="shared" si="42"/>
        <v>9</v>
      </c>
    </row>
    <row r="2742" spans="1:7" ht="25.5" x14ac:dyDescent="0.2">
      <c r="A2742" s="173" t="s">
        <v>17584</v>
      </c>
      <c r="B2742" s="174" t="s">
        <v>17585</v>
      </c>
      <c r="C2742" s="175" t="s">
        <v>12497</v>
      </c>
      <c r="D2742" s="176">
        <v>8.33</v>
      </c>
      <c r="E2742" s="176">
        <v>21.69</v>
      </c>
      <c r="F2742" s="176">
        <v>30.02</v>
      </c>
      <c r="G2742" s="169">
        <f t="shared" si="42"/>
        <v>9</v>
      </c>
    </row>
    <row r="2743" spans="1:7" x14ac:dyDescent="0.2">
      <c r="A2743" s="173" t="s">
        <v>17586</v>
      </c>
      <c r="B2743" s="174" t="s">
        <v>17587</v>
      </c>
      <c r="C2743" s="175" t="s">
        <v>12389</v>
      </c>
      <c r="D2743" s="176">
        <v>17.72</v>
      </c>
      <c r="E2743" s="176">
        <v>4.33</v>
      </c>
      <c r="F2743" s="176">
        <v>22.05</v>
      </c>
      <c r="G2743" s="169">
        <f t="shared" si="42"/>
        <v>9</v>
      </c>
    </row>
    <row r="2744" spans="1:7" ht="25.5" x14ac:dyDescent="0.2">
      <c r="A2744" s="173" t="s">
        <v>17588</v>
      </c>
      <c r="B2744" s="174" t="s">
        <v>20419</v>
      </c>
      <c r="C2744" s="175" t="s">
        <v>12389</v>
      </c>
      <c r="D2744" s="176">
        <v>6.23</v>
      </c>
      <c r="E2744" s="176">
        <v>10.84</v>
      </c>
      <c r="F2744" s="176">
        <v>17.07</v>
      </c>
      <c r="G2744" s="169">
        <f t="shared" si="42"/>
        <v>9</v>
      </c>
    </row>
    <row r="2745" spans="1:7" ht="25.5" x14ac:dyDescent="0.2">
      <c r="A2745" s="173" t="s">
        <v>17589</v>
      </c>
      <c r="B2745" s="174" t="s">
        <v>20420</v>
      </c>
      <c r="C2745" s="175" t="s">
        <v>12389</v>
      </c>
      <c r="D2745" s="176">
        <v>5.7</v>
      </c>
      <c r="E2745" s="176">
        <v>10.84</v>
      </c>
      <c r="F2745" s="176">
        <v>16.54</v>
      </c>
      <c r="G2745" s="169">
        <f t="shared" si="42"/>
        <v>9</v>
      </c>
    </row>
    <row r="2746" spans="1:7" ht="25.5" x14ac:dyDescent="0.2">
      <c r="A2746" s="173" t="s">
        <v>17590</v>
      </c>
      <c r="B2746" s="174" t="s">
        <v>17591</v>
      </c>
      <c r="C2746" s="175" t="s">
        <v>12497</v>
      </c>
      <c r="D2746" s="176">
        <v>61.96</v>
      </c>
      <c r="E2746" s="176">
        <v>10.84</v>
      </c>
      <c r="F2746" s="176">
        <v>72.8</v>
      </c>
      <c r="G2746" s="169">
        <f t="shared" si="42"/>
        <v>9</v>
      </c>
    </row>
    <row r="2747" spans="1:7" ht="25.5" x14ac:dyDescent="0.2">
      <c r="A2747" s="173" t="s">
        <v>17592</v>
      </c>
      <c r="B2747" s="174" t="s">
        <v>17593</v>
      </c>
      <c r="C2747" s="175" t="s">
        <v>12389</v>
      </c>
      <c r="D2747" s="176">
        <v>43.5</v>
      </c>
      <c r="E2747" s="176">
        <v>10.84</v>
      </c>
      <c r="F2747" s="176">
        <v>54.34</v>
      </c>
      <c r="G2747" s="169">
        <f t="shared" si="42"/>
        <v>9</v>
      </c>
    </row>
    <row r="2748" spans="1:7" ht="25.5" x14ac:dyDescent="0.2">
      <c r="A2748" s="173" t="s">
        <v>17594</v>
      </c>
      <c r="B2748" s="174" t="s">
        <v>17595</v>
      </c>
      <c r="C2748" s="175" t="s">
        <v>12389</v>
      </c>
      <c r="D2748" s="176">
        <v>48.29</v>
      </c>
      <c r="E2748" s="176">
        <v>10.84</v>
      </c>
      <c r="F2748" s="176">
        <v>59.13</v>
      </c>
      <c r="G2748" s="169">
        <f t="shared" si="42"/>
        <v>9</v>
      </c>
    </row>
    <row r="2749" spans="1:7" x14ac:dyDescent="0.2">
      <c r="A2749" s="173" t="s">
        <v>17596</v>
      </c>
      <c r="B2749" s="174" t="s">
        <v>17597</v>
      </c>
      <c r="C2749" s="175" t="s">
        <v>12389</v>
      </c>
      <c r="D2749" s="176">
        <v>5.65</v>
      </c>
      <c r="E2749" s="176">
        <v>10.84</v>
      </c>
      <c r="F2749" s="176">
        <v>16.489999999999998</v>
      </c>
      <c r="G2749" s="169">
        <f t="shared" si="42"/>
        <v>9</v>
      </c>
    </row>
    <row r="2750" spans="1:7" x14ac:dyDescent="0.2">
      <c r="A2750" s="173" t="s">
        <v>17598</v>
      </c>
      <c r="B2750" s="174" t="s">
        <v>17599</v>
      </c>
      <c r="C2750" s="175" t="s">
        <v>12389</v>
      </c>
      <c r="D2750" s="176">
        <v>8.0500000000000007</v>
      </c>
      <c r="E2750" s="176">
        <v>10.84</v>
      </c>
      <c r="F2750" s="176">
        <v>18.89</v>
      </c>
      <c r="G2750" s="169">
        <f t="shared" si="42"/>
        <v>9</v>
      </c>
    </row>
    <row r="2751" spans="1:7" x14ac:dyDescent="0.2">
      <c r="A2751" s="173" t="s">
        <v>17600</v>
      </c>
      <c r="B2751" s="174" t="s">
        <v>17601</v>
      </c>
      <c r="C2751" s="175" t="s">
        <v>12389</v>
      </c>
      <c r="D2751" s="176">
        <v>11.81</v>
      </c>
      <c r="E2751" s="176">
        <v>10.84</v>
      </c>
      <c r="F2751" s="176">
        <v>22.65</v>
      </c>
      <c r="G2751" s="169">
        <f t="shared" si="42"/>
        <v>9</v>
      </c>
    </row>
    <row r="2752" spans="1:7" x14ac:dyDescent="0.2">
      <c r="A2752" s="173" t="s">
        <v>17602</v>
      </c>
      <c r="B2752" s="174" t="s">
        <v>17603</v>
      </c>
      <c r="C2752" s="175" t="s">
        <v>12389</v>
      </c>
      <c r="D2752" s="176">
        <v>18.72</v>
      </c>
      <c r="E2752" s="176">
        <v>10.84</v>
      </c>
      <c r="F2752" s="176">
        <v>29.56</v>
      </c>
      <c r="G2752" s="169">
        <f t="shared" si="42"/>
        <v>9</v>
      </c>
    </row>
    <row r="2753" spans="1:7" ht="25.5" x14ac:dyDescent="0.2">
      <c r="A2753" s="173" t="s">
        <v>17604</v>
      </c>
      <c r="B2753" s="174" t="s">
        <v>17605</v>
      </c>
      <c r="C2753" s="175" t="s">
        <v>12389</v>
      </c>
      <c r="D2753" s="176">
        <v>114.24</v>
      </c>
      <c r="E2753" s="176">
        <v>10.84</v>
      </c>
      <c r="F2753" s="176">
        <v>125.08</v>
      </c>
      <c r="G2753" s="169">
        <f t="shared" si="42"/>
        <v>9</v>
      </c>
    </row>
    <row r="2754" spans="1:7" ht="25.5" x14ac:dyDescent="0.2">
      <c r="A2754" s="173" t="s">
        <v>17606</v>
      </c>
      <c r="B2754" s="174" t="s">
        <v>17607</v>
      </c>
      <c r="C2754" s="175" t="s">
        <v>12441</v>
      </c>
      <c r="D2754" s="176">
        <v>231.86</v>
      </c>
      <c r="E2754" s="176">
        <v>4.41</v>
      </c>
      <c r="F2754" s="176">
        <v>236.27</v>
      </c>
      <c r="G2754" s="169">
        <f t="shared" si="42"/>
        <v>9</v>
      </c>
    </row>
    <row r="2755" spans="1:7" x14ac:dyDescent="0.2">
      <c r="A2755" s="173" t="s">
        <v>17608</v>
      </c>
      <c r="B2755" s="174" t="s">
        <v>17609</v>
      </c>
      <c r="C2755" s="175"/>
      <c r="D2755" s="176"/>
      <c r="E2755" s="176"/>
      <c r="F2755" s="176"/>
      <c r="G2755" s="169">
        <f t="shared" si="42"/>
        <v>5</v>
      </c>
    </row>
    <row r="2756" spans="1:7" ht="25.5" x14ac:dyDescent="0.2">
      <c r="A2756" s="173" t="s">
        <v>17610</v>
      </c>
      <c r="B2756" s="174" t="s">
        <v>17611</v>
      </c>
      <c r="C2756" s="175" t="s">
        <v>12389</v>
      </c>
      <c r="D2756" s="176">
        <v>9.84</v>
      </c>
      <c r="E2756" s="176">
        <v>21.69</v>
      </c>
      <c r="F2756" s="176">
        <v>31.53</v>
      </c>
      <c r="G2756" s="169">
        <f t="shared" si="42"/>
        <v>9</v>
      </c>
    </row>
    <row r="2757" spans="1:7" ht="25.5" x14ac:dyDescent="0.2">
      <c r="A2757" s="173" t="s">
        <v>17612</v>
      </c>
      <c r="B2757" s="174" t="s">
        <v>17613</v>
      </c>
      <c r="C2757" s="175" t="s">
        <v>12389</v>
      </c>
      <c r="D2757" s="176">
        <v>19.37</v>
      </c>
      <c r="E2757" s="176">
        <v>21.69</v>
      </c>
      <c r="F2757" s="176">
        <v>41.06</v>
      </c>
      <c r="G2757" s="169">
        <f t="shared" si="42"/>
        <v>9</v>
      </c>
    </row>
    <row r="2758" spans="1:7" ht="25.5" x14ac:dyDescent="0.2">
      <c r="A2758" s="173" t="s">
        <v>17614</v>
      </c>
      <c r="B2758" s="174" t="s">
        <v>17615</v>
      </c>
      <c r="C2758" s="175" t="s">
        <v>12389</v>
      </c>
      <c r="D2758" s="176">
        <v>19.45</v>
      </c>
      <c r="E2758" s="176">
        <v>21.69</v>
      </c>
      <c r="F2758" s="176">
        <v>41.14</v>
      </c>
      <c r="G2758" s="169">
        <f t="shared" si="42"/>
        <v>9</v>
      </c>
    </row>
    <row r="2759" spans="1:7" ht="25.5" x14ac:dyDescent="0.2">
      <c r="A2759" s="173" t="s">
        <v>17616</v>
      </c>
      <c r="B2759" s="174" t="s">
        <v>17617</v>
      </c>
      <c r="C2759" s="175" t="s">
        <v>12389</v>
      </c>
      <c r="D2759" s="176">
        <v>36.46</v>
      </c>
      <c r="E2759" s="176">
        <v>21.69</v>
      </c>
      <c r="F2759" s="176">
        <v>58.15</v>
      </c>
      <c r="G2759" s="169">
        <f t="shared" si="42"/>
        <v>9</v>
      </c>
    </row>
    <row r="2760" spans="1:7" ht="25.5" x14ac:dyDescent="0.2">
      <c r="A2760" s="173" t="s">
        <v>17618</v>
      </c>
      <c r="B2760" s="174" t="s">
        <v>17619</v>
      </c>
      <c r="C2760" s="175" t="s">
        <v>12389</v>
      </c>
      <c r="D2760" s="176">
        <v>10.01</v>
      </c>
      <c r="E2760" s="176">
        <v>21.69</v>
      </c>
      <c r="F2760" s="176">
        <v>31.7</v>
      </c>
      <c r="G2760" s="169">
        <f t="shared" si="42"/>
        <v>9</v>
      </c>
    </row>
    <row r="2761" spans="1:7" ht="25.5" x14ac:dyDescent="0.2">
      <c r="A2761" s="173" t="s">
        <v>17620</v>
      </c>
      <c r="B2761" s="174" t="s">
        <v>17621</v>
      </c>
      <c r="C2761" s="175" t="s">
        <v>12389</v>
      </c>
      <c r="D2761" s="176">
        <v>19.149999999999999</v>
      </c>
      <c r="E2761" s="176">
        <v>21.69</v>
      </c>
      <c r="F2761" s="176">
        <v>40.840000000000003</v>
      </c>
      <c r="G2761" s="169">
        <f t="shared" si="42"/>
        <v>9</v>
      </c>
    </row>
    <row r="2762" spans="1:7" ht="25.5" x14ac:dyDescent="0.2">
      <c r="A2762" s="173" t="s">
        <v>17622</v>
      </c>
      <c r="B2762" s="174" t="s">
        <v>17623</v>
      </c>
      <c r="C2762" s="175" t="s">
        <v>12389</v>
      </c>
      <c r="D2762" s="176">
        <v>9.86</v>
      </c>
      <c r="E2762" s="176">
        <v>21.69</v>
      </c>
      <c r="F2762" s="176">
        <v>31.55</v>
      </c>
      <c r="G2762" s="169">
        <f t="shared" si="42"/>
        <v>9</v>
      </c>
    </row>
    <row r="2763" spans="1:7" ht="25.5" x14ac:dyDescent="0.2">
      <c r="A2763" s="173" t="s">
        <v>17624</v>
      </c>
      <c r="B2763" s="174" t="s">
        <v>17625</v>
      </c>
      <c r="C2763" s="175" t="s">
        <v>12389</v>
      </c>
      <c r="D2763" s="176">
        <v>36.67</v>
      </c>
      <c r="E2763" s="176">
        <v>21.69</v>
      </c>
      <c r="F2763" s="176">
        <v>58.36</v>
      </c>
      <c r="G2763" s="169">
        <f t="shared" ref="G2763:G2826" si="43">LEN(A2763)</f>
        <v>9</v>
      </c>
    </row>
    <row r="2764" spans="1:7" ht="25.5" x14ac:dyDescent="0.2">
      <c r="A2764" s="173" t="s">
        <v>17626</v>
      </c>
      <c r="B2764" s="174" t="s">
        <v>17627</v>
      </c>
      <c r="C2764" s="175" t="s">
        <v>12389</v>
      </c>
      <c r="D2764" s="176">
        <v>19.670000000000002</v>
      </c>
      <c r="E2764" s="176">
        <v>21.69</v>
      </c>
      <c r="F2764" s="176">
        <v>41.36</v>
      </c>
      <c r="G2764" s="169">
        <f t="shared" si="43"/>
        <v>9</v>
      </c>
    </row>
    <row r="2765" spans="1:7" ht="25.5" x14ac:dyDescent="0.2">
      <c r="A2765" s="173" t="s">
        <v>17628</v>
      </c>
      <c r="B2765" s="174" t="s">
        <v>17629</v>
      </c>
      <c r="C2765" s="175" t="s">
        <v>12389</v>
      </c>
      <c r="D2765" s="176">
        <v>36.69</v>
      </c>
      <c r="E2765" s="176">
        <v>21.69</v>
      </c>
      <c r="F2765" s="176">
        <v>58.38</v>
      </c>
      <c r="G2765" s="169">
        <f t="shared" si="43"/>
        <v>9</v>
      </c>
    </row>
    <row r="2766" spans="1:7" ht="25.5" x14ac:dyDescent="0.2">
      <c r="A2766" s="173" t="s">
        <v>17630</v>
      </c>
      <c r="B2766" s="174" t="s">
        <v>17631</v>
      </c>
      <c r="C2766" s="175" t="s">
        <v>12389</v>
      </c>
      <c r="D2766" s="176">
        <v>19.89</v>
      </c>
      <c r="E2766" s="176">
        <v>21.69</v>
      </c>
      <c r="F2766" s="176">
        <v>41.58</v>
      </c>
      <c r="G2766" s="169">
        <f t="shared" si="43"/>
        <v>9</v>
      </c>
    </row>
    <row r="2767" spans="1:7" ht="25.5" x14ac:dyDescent="0.2">
      <c r="A2767" s="173" t="s">
        <v>17632</v>
      </c>
      <c r="B2767" s="174" t="s">
        <v>17633</v>
      </c>
      <c r="C2767" s="175" t="s">
        <v>12389</v>
      </c>
      <c r="D2767" s="176">
        <v>19.079999999999998</v>
      </c>
      <c r="E2767" s="176">
        <v>21.69</v>
      </c>
      <c r="F2767" s="176">
        <v>40.770000000000003</v>
      </c>
      <c r="G2767" s="169">
        <f t="shared" si="43"/>
        <v>9</v>
      </c>
    </row>
    <row r="2768" spans="1:7" ht="25.5" x14ac:dyDescent="0.2">
      <c r="A2768" s="173" t="s">
        <v>17634</v>
      </c>
      <c r="B2768" s="174" t="s">
        <v>17635</v>
      </c>
      <c r="C2768" s="175" t="s">
        <v>12389</v>
      </c>
      <c r="D2768" s="176">
        <v>19.21</v>
      </c>
      <c r="E2768" s="176">
        <v>21.69</v>
      </c>
      <c r="F2768" s="176">
        <v>40.9</v>
      </c>
      <c r="G2768" s="169">
        <f t="shared" si="43"/>
        <v>9</v>
      </c>
    </row>
    <row r="2769" spans="1:7" ht="25.5" x14ac:dyDescent="0.2">
      <c r="A2769" s="173" t="s">
        <v>17636</v>
      </c>
      <c r="B2769" s="174" t="s">
        <v>17637</v>
      </c>
      <c r="C2769" s="175" t="s">
        <v>12389</v>
      </c>
      <c r="D2769" s="176">
        <v>9.61</v>
      </c>
      <c r="E2769" s="176">
        <v>21.69</v>
      </c>
      <c r="F2769" s="176">
        <v>31.3</v>
      </c>
      <c r="G2769" s="169">
        <f t="shared" si="43"/>
        <v>9</v>
      </c>
    </row>
    <row r="2770" spans="1:7" ht="38.25" x14ac:dyDescent="0.2">
      <c r="A2770" s="173" t="s">
        <v>17638</v>
      </c>
      <c r="B2770" s="174" t="s">
        <v>17639</v>
      </c>
      <c r="C2770" s="175" t="s">
        <v>12389</v>
      </c>
      <c r="D2770" s="176">
        <v>21.06</v>
      </c>
      <c r="E2770" s="176">
        <v>21.69</v>
      </c>
      <c r="F2770" s="176">
        <v>42.75</v>
      </c>
      <c r="G2770" s="169">
        <f t="shared" si="43"/>
        <v>9</v>
      </c>
    </row>
    <row r="2771" spans="1:7" ht="38.25" x14ac:dyDescent="0.2">
      <c r="A2771" s="173" t="s">
        <v>17640</v>
      </c>
      <c r="B2771" s="174" t="s">
        <v>17641</v>
      </c>
      <c r="C2771" s="175" t="s">
        <v>12389</v>
      </c>
      <c r="D2771" s="176">
        <v>19.3</v>
      </c>
      <c r="E2771" s="176">
        <v>21.69</v>
      </c>
      <c r="F2771" s="176">
        <v>40.99</v>
      </c>
      <c r="G2771" s="169">
        <f t="shared" si="43"/>
        <v>9</v>
      </c>
    </row>
    <row r="2772" spans="1:7" ht="38.25" x14ac:dyDescent="0.2">
      <c r="A2772" s="173" t="s">
        <v>17642</v>
      </c>
      <c r="B2772" s="174" t="s">
        <v>17643</v>
      </c>
      <c r="C2772" s="175" t="s">
        <v>12389</v>
      </c>
      <c r="D2772" s="176">
        <v>19.32</v>
      </c>
      <c r="E2772" s="176">
        <v>21.69</v>
      </c>
      <c r="F2772" s="176">
        <v>41.01</v>
      </c>
      <c r="G2772" s="169">
        <f t="shared" si="43"/>
        <v>9</v>
      </c>
    </row>
    <row r="2773" spans="1:7" ht="25.5" x14ac:dyDescent="0.2">
      <c r="A2773" s="173" t="s">
        <v>17644</v>
      </c>
      <c r="B2773" s="174" t="s">
        <v>17645</v>
      </c>
      <c r="C2773" s="175" t="s">
        <v>12389</v>
      </c>
      <c r="D2773" s="176">
        <v>9.83</v>
      </c>
      <c r="E2773" s="176">
        <v>21.69</v>
      </c>
      <c r="F2773" s="176">
        <v>31.52</v>
      </c>
      <c r="G2773" s="169">
        <f t="shared" si="43"/>
        <v>9</v>
      </c>
    </row>
    <row r="2774" spans="1:7" ht="25.5" x14ac:dyDescent="0.2">
      <c r="A2774" s="173" t="s">
        <v>17646</v>
      </c>
      <c r="B2774" s="174" t="s">
        <v>17647</v>
      </c>
      <c r="C2774" s="175" t="s">
        <v>12389</v>
      </c>
      <c r="D2774" s="176">
        <v>9.68</v>
      </c>
      <c r="E2774" s="176">
        <v>21.69</v>
      </c>
      <c r="F2774" s="176">
        <v>31.37</v>
      </c>
      <c r="G2774" s="169">
        <f t="shared" si="43"/>
        <v>9</v>
      </c>
    </row>
    <row r="2775" spans="1:7" ht="25.5" x14ac:dyDescent="0.2">
      <c r="A2775" s="173" t="s">
        <v>17648</v>
      </c>
      <c r="B2775" s="174" t="s">
        <v>17649</v>
      </c>
      <c r="C2775" s="175" t="s">
        <v>12389</v>
      </c>
      <c r="D2775" s="176">
        <v>19.22</v>
      </c>
      <c r="E2775" s="176">
        <v>21.69</v>
      </c>
      <c r="F2775" s="176">
        <v>40.909999999999997</v>
      </c>
      <c r="G2775" s="169">
        <f t="shared" si="43"/>
        <v>9</v>
      </c>
    </row>
    <row r="2776" spans="1:7" x14ac:dyDescent="0.2">
      <c r="A2776" s="173" t="s">
        <v>17650</v>
      </c>
      <c r="B2776" s="174" t="s">
        <v>17651</v>
      </c>
      <c r="C2776" s="175"/>
      <c r="D2776" s="176"/>
      <c r="E2776" s="176"/>
      <c r="F2776" s="176"/>
      <c r="G2776" s="169">
        <f t="shared" si="43"/>
        <v>2</v>
      </c>
    </row>
    <row r="2777" spans="1:7" x14ac:dyDescent="0.2">
      <c r="A2777" s="173" t="s">
        <v>17652</v>
      </c>
      <c r="B2777" s="174" t="s">
        <v>17653</v>
      </c>
      <c r="C2777" s="175"/>
      <c r="D2777" s="176"/>
      <c r="E2777" s="176"/>
      <c r="F2777" s="176"/>
      <c r="G2777" s="169">
        <f t="shared" si="43"/>
        <v>5</v>
      </c>
    </row>
    <row r="2778" spans="1:7" ht="38.25" x14ac:dyDescent="0.2">
      <c r="A2778" s="173" t="s">
        <v>17654</v>
      </c>
      <c r="B2778" s="174" t="s">
        <v>17655</v>
      </c>
      <c r="C2778" s="175" t="s">
        <v>12389</v>
      </c>
      <c r="D2778" s="176">
        <v>1237.96</v>
      </c>
      <c r="E2778" s="176">
        <v>61.01</v>
      </c>
      <c r="F2778" s="176">
        <v>1298.97</v>
      </c>
      <c r="G2778" s="169">
        <f t="shared" si="43"/>
        <v>9</v>
      </c>
    </row>
    <row r="2779" spans="1:7" ht="38.25" x14ac:dyDescent="0.2">
      <c r="A2779" s="173" t="s">
        <v>17656</v>
      </c>
      <c r="B2779" s="174" t="s">
        <v>17657</v>
      </c>
      <c r="C2779" s="175" t="s">
        <v>12389</v>
      </c>
      <c r="D2779" s="176">
        <v>1781.76</v>
      </c>
      <c r="E2779" s="176">
        <v>61.01</v>
      </c>
      <c r="F2779" s="176">
        <v>1842.77</v>
      </c>
      <c r="G2779" s="169">
        <f t="shared" si="43"/>
        <v>9</v>
      </c>
    </row>
    <row r="2780" spans="1:7" x14ac:dyDescent="0.2">
      <c r="A2780" s="173" t="s">
        <v>17658</v>
      </c>
      <c r="B2780" s="174" t="s">
        <v>17659</v>
      </c>
      <c r="C2780" s="175"/>
      <c r="D2780" s="176"/>
      <c r="E2780" s="176"/>
      <c r="F2780" s="176"/>
      <c r="G2780" s="169">
        <f t="shared" si="43"/>
        <v>5</v>
      </c>
    </row>
    <row r="2781" spans="1:7" x14ac:dyDescent="0.2">
      <c r="A2781" s="173" t="s">
        <v>17660</v>
      </c>
      <c r="B2781" s="174" t="s">
        <v>17661</v>
      </c>
      <c r="C2781" s="175" t="s">
        <v>12389</v>
      </c>
      <c r="D2781" s="176">
        <v>19.95</v>
      </c>
      <c r="E2781" s="176">
        <v>21.69</v>
      </c>
      <c r="F2781" s="176">
        <v>41.64</v>
      </c>
      <c r="G2781" s="169">
        <f t="shared" si="43"/>
        <v>9</v>
      </c>
    </row>
    <row r="2782" spans="1:7" x14ac:dyDescent="0.2">
      <c r="A2782" s="173" t="s">
        <v>17662</v>
      </c>
      <c r="B2782" s="174" t="s">
        <v>17663</v>
      </c>
      <c r="C2782" s="175" t="s">
        <v>12389</v>
      </c>
      <c r="D2782" s="176">
        <v>1036.3900000000001</v>
      </c>
      <c r="E2782" s="176">
        <v>41.2</v>
      </c>
      <c r="F2782" s="176">
        <v>1077.5899999999999</v>
      </c>
      <c r="G2782" s="169">
        <f t="shared" si="43"/>
        <v>9</v>
      </c>
    </row>
    <row r="2783" spans="1:7" x14ac:dyDescent="0.2">
      <c r="A2783" s="173" t="s">
        <v>17664</v>
      </c>
      <c r="B2783" s="174" t="s">
        <v>17665</v>
      </c>
      <c r="C2783" s="175" t="s">
        <v>12389</v>
      </c>
      <c r="D2783" s="176">
        <v>410.22</v>
      </c>
      <c r="E2783" s="176">
        <v>34.56</v>
      </c>
      <c r="F2783" s="176">
        <v>444.78</v>
      </c>
      <c r="G2783" s="169">
        <f t="shared" si="43"/>
        <v>9</v>
      </c>
    </row>
    <row r="2784" spans="1:7" x14ac:dyDescent="0.2">
      <c r="A2784" s="173" t="s">
        <v>17666</v>
      </c>
      <c r="B2784" s="174" t="s">
        <v>17667</v>
      </c>
      <c r="C2784" s="175" t="s">
        <v>12389</v>
      </c>
      <c r="D2784" s="176">
        <v>177.16</v>
      </c>
      <c r="E2784" s="176">
        <v>21.69</v>
      </c>
      <c r="F2784" s="176">
        <v>198.85</v>
      </c>
      <c r="G2784" s="169">
        <f t="shared" si="43"/>
        <v>9</v>
      </c>
    </row>
    <row r="2785" spans="1:7" x14ac:dyDescent="0.2">
      <c r="A2785" s="173" t="s">
        <v>17668</v>
      </c>
      <c r="B2785" s="174" t="s">
        <v>17669</v>
      </c>
      <c r="C2785" s="175" t="s">
        <v>12389</v>
      </c>
      <c r="D2785" s="176">
        <v>14.02</v>
      </c>
      <c r="E2785" s="176">
        <v>26.1</v>
      </c>
      <c r="F2785" s="176">
        <v>40.119999999999997</v>
      </c>
      <c r="G2785" s="169">
        <f t="shared" si="43"/>
        <v>9</v>
      </c>
    </row>
    <row r="2786" spans="1:7" x14ac:dyDescent="0.2">
      <c r="A2786" s="173" t="s">
        <v>17670</v>
      </c>
      <c r="B2786" s="174" t="s">
        <v>17671</v>
      </c>
      <c r="C2786" s="175" t="s">
        <v>12389</v>
      </c>
      <c r="D2786" s="176">
        <v>80.489999999999995</v>
      </c>
      <c r="E2786" s="176">
        <v>34.56</v>
      </c>
      <c r="F2786" s="176">
        <v>115.05</v>
      </c>
      <c r="G2786" s="169">
        <f t="shared" si="43"/>
        <v>9</v>
      </c>
    </row>
    <row r="2787" spans="1:7" ht="25.5" x14ac:dyDescent="0.2">
      <c r="A2787" s="173" t="s">
        <v>17672</v>
      </c>
      <c r="B2787" s="174" t="s">
        <v>17673</v>
      </c>
      <c r="C2787" s="175" t="s">
        <v>12389</v>
      </c>
      <c r="D2787" s="176">
        <v>1946.89</v>
      </c>
      <c r="E2787" s="176">
        <v>86.74</v>
      </c>
      <c r="F2787" s="176">
        <v>2033.63</v>
      </c>
      <c r="G2787" s="169">
        <f t="shared" si="43"/>
        <v>9</v>
      </c>
    </row>
    <row r="2788" spans="1:7" x14ac:dyDescent="0.2">
      <c r="A2788" s="173" t="s">
        <v>17674</v>
      </c>
      <c r="B2788" s="174" t="s">
        <v>17675</v>
      </c>
      <c r="C2788" s="175" t="s">
        <v>12389</v>
      </c>
      <c r="D2788" s="176">
        <v>463.78</v>
      </c>
      <c r="E2788" s="176">
        <v>34.56</v>
      </c>
      <c r="F2788" s="176">
        <v>498.34</v>
      </c>
      <c r="G2788" s="169">
        <f t="shared" si="43"/>
        <v>9</v>
      </c>
    </row>
    <row r="2789" spans="1:7" x14ac:dyDescent="0.2">
      <c r="A2789" s="173" t="s">
        <v>17676</v>
      </c>
      <c r="B2789" s="174" t="s">
        <v>17677</v>
      </c>
      <c r="C2789" s="175" t="s">
        <v>12389</v>
      </c>
      <c r="D2789" s="176">
        <v>142.65</v>
      </c>
      <c r="E2789" s="176">
        <v>34.56</v>
      </c>
      <c r="F2789" s="176">
        <v>177.21</v>
      </c>
      <c r="G2789" s="169">
        <f t="shared" si="43"/>
        <v>9</v>
      </c>
    </row>
    <row r="2790" spans="1:7" x14ac:dyDescent="0.2">
      <c r="A2790" s="173" t="s">
        <v>17678</v>
      </c>
      <c r="B2790" s="174" t="s">
        <v>17679</v>
      </c>
      <c r="C2790" s="175"/>
      <c r="D2790" s="176"/>
      <c r="E2790" s="176"/>
      <c r="F2790" s="176"/>
      <c r="G2790" s="169">
        <f t="shared" si="43"/>
        <v>5</v>
      </c>
    </row>
    <row r="2791" spans="1:7" x14ac:dyDescent="0.2">
      <c r="A2791" s="173" t="s">
        <v>17680</v>
      </c>
      <c r="B2791" s="174" t="s">
        <v>17681</v>
      </c>
      <c r="C2791" s="175" t="s">
        <v>12389</v>
      </c>
      <c r="D2791" s="176">
        <v>25716.58</v>
      </c>
      <c r="E2791" s="176">
        <v>173.48</v>
      </c>
      <c r="F2791" s="176">
        <v>25890.06</v>
      </c>
      <c r="G2791" s="169">
        <f t="shared" si="43"/>
        <v>9</v>
      </c>
    </row>
    <row r="2792" spans="1:7" x14ac:dyDescent="0.2">
      <c r="A2792" s="173" t="s">
        <v>17682</v>
      </c>
      <c r="B2792" s="174" t="s">
        <v>17683</v>
      </c>
      <c r="C2792" s="175" t="s">
        <v>12389</v>
      </c>
      <c r="D2792" s="176">
        <v>18569.330000000002</v>
      </c>
      <c r="E2792" s="176">
        <v>195.17</v>
      </c>
      <c r="F2792" s="176">
        <v>18764.5</v>
      </c>
      <c r="G2792" s="169">
        <f t="shared" si="43"/>
        <v>9</v>
      </c>
    </row>
    <row r="2793" spans="1:7" ht="25.5" x14ac:dyDescent="0.2">
      <c r="A2793" s="173" t="s">
        <v>17684</v>
      </c>
      <c r="B2793" s="174" t="s">
        <v>17685</v>
      </c>
      <c r="C2793" s="175" t="s">
        <v>12389</v>
      </c>
      <c r="D2793" s="176">
        <v>579.09</v>
      </c>
      <c r="E2793" s="176">
        <v>216.85</v>
      </c>
      <c r="F2793" s="176">
        <v>795.94</v>
      </c>
      <c r="G2793" s="169">
        <f t="shared" si="43"/>
        <v>9</v>
      </c>
    </row>
    <row r="2794" spans="1:7" ht="25.5" x14ac:dyDescent="0.2">
      <c r="A2794" s="173" t="s">
        <v>17686</v>
      </c>
      <c r="B2794" s="174" t="s">
        <v>17687</v>
      </c>
      <c r="C2794" s="175" t="s">
        <v>12690</v>
      </c>
      <c r="D2794" s="176">
        <v>14340.8</v>
      </c>
      <c r="E2794" s="176">
        <v>4598.5600000000004</v>
      </c>
      <c r="F2794" s="176">
        <v>18939.36</v>
      </c>
      <c r="G2794" s="169">
        <f t="shared" si="43"/>
        <v>9</v>
      </c>
    </row>
    <row r="2795" spans="1:7" ht="25.5" x14ac:dyDescent="0.2">
      <c r="A2795" s="173" t="s">
        <v>17688</v>
      </c>
      <c r="B2795" s="174" t="s">
        <v>17689</v>
      </c>
      <c r="C2795" s="175" t="s">
        <v>12690</v>
      </c>
      <c r="D2795" s="176">
        <v>29458.34</v>
      </c>
      <c r="E2795" s="176">
        <v>5173.38</v>
      </c>
      <c r="F2795" s="176">
        <v>34631.72</v>
      </c>
      <c r="G2795" s="169">
        <f t="shared" si="43"/>
        <v>9</v>
      </c>
    </row>
    <row r="2796" spans="1:7" ht="25.5" x14ac:dyDescent="0.2">
      <c r="A2796" s="173" t="s">
        <v>17690</v>
      </c>
      <c r="B2796" s="174" t="s">
        <v>17691</v>
      </c>
      <c r="C2796" s="175" t="s">
        <v>12690</v>
      </c>
      <c r="D2796" s="176">
        <v>30530.6</v>
      </c>
      <c r="E2796" s="176">
        <v>6083.4</v>
      </c>
      <c r="F2796" s="176">
        <v>36614</v>
      </c>
      <c r="G2796" s="169">
        <f t="shared" si="43"/>
        <v>9</v>
      </c>
    </row>
    <row r="2797" spans="1:7" ht="25.5" x14ac:dyDescent="0.2">
      <c r="A2797" s="173" t="s">
        <v>17692</v>
      </c>
      <c r="B2797" s="174" t="s">
        <v>17693</v>
      </c>
      <c r="C2797" s="175" t="s">
        <v>12389</v>
      </c>
      <c r="D2797" s="176">
        <v>1210.6199999999999</v>
      </c>
      <c r="E2797" s="176">
        <v>44.98</v>
      </c>
      <c r="F2797" s="176">
        <v>1255.5999999999999</v>
      </c>
      <c r="G2797" s="169">
        <f t="shared" si="43"/>
        <v>9</v>
      </c>
    </row>
    <row r="2798" spans="1:7" ht="25.5" x14ac:dyDescent="0.2">
      <c r="A2798" s="173" t="s">
        <v>17694</v>
      </c>
      <c r="B2798" s="174" t="s">
        <v>17695</v>
      </c>
      <c r="C2798" s="175" t="s">
        <v>12389</v>
      </c>
      <c r="D2798" s="176">
        <v>2138.64</v>
      </c>
      <c r="E2798" s="176">
        <v>56.24</v>
      </c>
      <c r="F2798" s="176">
        <v>2194.88</v>
      </c>
      <c r="G2798" s="169">
        <f t="shared" si="43"/>
        <v>9</v>
      </c>
    </row>
    <row r="2799" spans="1:7" ht="25.5" x14ac:dyDescent="0.2">
      <c r="A2799" s="173" t="s">
        <v>17696</v>
      </c>
      <c r="B2799" s="174" t="s">
        <v>17697</v>
      </c>
      <c r="C2799" s="175" t="s">
        <v>12389</v>
      </c>
      <c r="D2799" s="176">
        <v>3923.96</v>
      </c>
      <c r="E2799" s="176">
        <v>61.01</v>
      </c>
      <c r="F2799" s="176">
        <v>3984.97</v>
      </c>
      <c r="G2799" s="169">
        <f t="shared" si="43"/>
        <v>9</v>
      </c>
    </row>
    <row r="2800" spans="1:7" x14ac:dyDescent="0.2">
      <c r="A2800" s="173" t="s">
        <v>17698</v>
      </c>
      <c r="B2800" s="174" t="s">
        <v>17699</v>
      </c>
      <c r="C2800" s="175"/>
      <c r="D2800" s="176"/>
      <c r="E2800" s="176"/>
      <c r="F2800" s="176"/>
      <c r="G2800" s="169">
        <f t="shared" si="43"/>
        <v>5</v>
      </c>
    </row>
    <row r="2801" spans="1:7" x14ac:dyDescent="0.2">
      <c r="A2801" s="173" t="s">
        <v>17700</v>
      </c>
      <c r="B2801" s="174" t="s">
        <v>17701</v>
      </c>
      <c r="C2801" s="175" t="s">
        <v>12389</v>
      </c>
      <c r="D2801" s="176">
        <v>210.33</v>
      </c>
      <c r="E2801" s="176">
        <v>34.56</v>
      </c>
      <c r="F2801" s="176">
        <v>244.89</v>
      </c>
      <c r="G2801" s="169">
        <f t="shared" si="43"/>
        <v>9</v>
      </c>
    </row>
    <row r="2802" spans="1:7" x14ac:dyDescent="0.2">
      <c r="A2802" s="173" t="s">
        <v>17702</v>
      </c>
      <c r="B2802" s="174" t="s">
        <v>17703</v>
      </c>
      <c r="C2802" s="175"/>
      <c r="D2802" s="176"/>
      <c r="E2802" s="176"/>
      <c r="F2802" s="176"/>
      <c r="G2802" s="169">
        <f t="shared" si="43"/>
        <v>5</v>
      </c>
    </row>
    <row r="2803" spans="1:7" x14ac:dyDescent="0.2">
      <c r="A2803" s="173" t="s">
        <v>17704</v>
      </c>
      <c r="B2803" s="174" t="s">
        <v>17705</v>
      </c>
      <c r="C2803" s="175" t="s">
        <v>12389</v>
      </c>
      <c r="D2803" s="176">
        <v>338.63</v>
      </c>
      <c r="E2803" s="176">
        <v>43.37</v>
      </c>
      <c r="F2803" s="176">
        <v>382</v>
      </c>
      <c r="G2803" s="169">
        <f t="shared" si="43"/>
        <v>9</v>
      </c>
    </row>
    <row r="2804" spans="1:7" ht="25.5" x14ac:dyDescent="0.2">
      <c r="A2804" s="173" t="s">
        <v>17706</v>
      </c>
      <c r="B2804" s="174" t="s">
        <v>17707</v>
      </c>
      <c r="C2804" s="175" t="s">
        <v>12389</v>
      </c>
      <c r="D2804" s="176">
        <v>375.03</v>
      </c>
      <c r="E2804" s="176">
        <v>43.37</v>
      </c>
      <c r="F2804" s="176">
        <v>418.4</v>
      </c>
      <c r="G2804" s="169">
        <f t="shared" si="43"/>
        <v>9</v>
      </c>
    </row>
    <row r="2805" spans="1:7" x14ac:dyDescent="0.2">
      <c r="A2805" s="173" t="s">
        <v>17708</v>
      </c>
      <c r="B2805" s="174" t="s">
        <v>17709</v>
      </c>
      <c r="C2805" s="175"/>
      <c r="D2805" s="176"/>
      <c r="E2805" s="176"/>
      <c r="F2805" s="176"/>
      <c r="G2805" s="169">
        <f t="shared" si="43"/>
        <v>5</v>
      </c>
    </row>
    <row r="2806" spans="1:7" x14ac:dyDescent="0.2">
      <c r="A2806" s="173" t="s">
        <v>17710</v>
      </c>
      <c r="B2806" s="174" t="s">
        <v>17711</v>
      </c>
      <c r="C2806" s="175" t="s">
        <v>12389</v>
      </c>
      <c r="D2806" s="176">
        <v>39.64</v>
      </c>
      <c r="E2806" s="176">
        <v>21.69</v>
      </c>
      <c r="F2806" s="176">
        <v>61.33</v>
      </c>
      <c r="G2806" s="169">
        <f t="shared" si="43"/>
        <v>9</v>
      </c>
    </row>
    <row r="2807" spans="1:7" x14ac:dyDescent="0.2">
      <c r="A2807" s="173" t="s">
        <v>17712</v>
      </c>
      <c r="B2807" s="174" t="s">
        <v>17713</v>
      </c>
      <c r="C2807" s="175"/>
      <c r="D2807" s="176"/>
      <c r="E2807" s="176"/>
      <c r="F2807" s="176"/>
      <c r="G2807" s="169">
        <f t="shared" si="43"/>
        <v>5</v>
      </c>
    </row>
    <row r="2808" spans="1:7" ht="25.5" x14ac:dyDescent="0.2">
      <c r="A2808" s="173" t="s">
        <v>17714</v>
      </c>
      <c r="B2808" s="174" t="s">
        <v>17715</v>
      </c>
      <c r="C2808" s="175" t="s">
        <v>12690</v>
      </c>
      <c r="D2808" s="176">
        <v>16054.91</v>
      </c>
      <c r="E2808" s="176">
        <v>352.97</v>
      </c>
      <c r="F2808" s="176">
        <v>16407.88</v>
      </c>
      <c r="G2808" s="169">
        <f t="shared" si="43"/>
        <v>9</v>
      </c>
    </row>
    <row r="2809" spans="1:7" ht="25.5" x14ac:dyDescent="0.2">
      <c r="A2809" s="173" t="s">
        <v>17716</v>
      </c>
      <c r="B2809" s="174" t="s">
        <v>17717</v>
      </c>
      <c r="C2809" s="175" t="s">
        <v>12690</v>
      </c>
      <c r="D2809" s="176">
        <v>7856.7</v>
      </c>
      <c r="E2809" s="176">
        <v>341.92</v>
      </c>
      <c r="F2809" s="176">
        <v>8198.6200000000008</v>
      </c>
      <c r="G2809" s="169">
        <f t="shared" si="43"/>
        <v>9</v>
      </c>
    </row>
    <row r="2810" spans="1:7" ht="25.5" x14ac:dyDescent="0.2">
      <c r="A2810" s="173" t="s">
        <v>17718</v>
      </c>
      <c r="B2810" s="174" t="s">
        <v>17719</v>
      </c>
      <c r="C2810" s="175" t="s">
        <v>12690</v>
      </c>
      <c r="D2810" s="176">
        <v>8891.18</v>
      </c>
      <c r="E2810" s="176">
        <v>352.97</v>
      </c>
      <c r="F2810" s="176">
        <v>9244.15</v>
      </c>
      <c r="G2810" s="169">
        <f t="shared" si="43"/>
        <v>9</v>
      </c>
    </row>
    <row r="2811" spans="1:7" ht="25.5" x14ac:dyDescent="0.2">
      <c r="A2811" s="173" t="s">
        <v>17720</v>
      </c>
      <c r="B2811" s="174" t="s">
        <v>17721</v>
      </c>
      <c r="C2811" s="175" t="s">
        <v>12690</v>
      </c>
      <c r="D2811" s="176">
        <v>14091.76</v>
      </c>
      <c r="E2811" s="176">
        <v>352.97</v>
      </c>
      <c r="F2811" s="176">
        <v>14444.73</v>
      </c>
      <c r="G2811" s="169">
        <f t="shared" si="43"/>
        <v>9</v>
      </c>
    </row>
    <row r="2812" spans="1:7" ht="25.5" x14ac:dyDescent="0.2">
      <c r="A2812" s="173" t="s">
        <v>17722</v>
      </c>
      <c r="B2812" s="174" t="s">
        <v>17723</v>
      </c>
      <c r="C2812" s="175" t="s">
        <v>12690</v>
      </c>
      <c r="D2812" s="176">
        <v>3318.33</v>
      </c>
      <c r="E2812" s="176">
        <v>341.92</v>
      </c>
      <c r="F2812" s="176">
        <v>3660.25</v>
      </c>
      <c r="G2812" s="169">
        <f t="shared" si="43"/>
        <v>9</v>
      </c>
    </row>
    <row r="2813" spans="1:7" ht="25.5" x14ac:dyDescent="0.2">
      <c r="A2813" s="173" t="s">
        <v>17724</v>
      </c>
      <c r="B2813" s="174" t="s">
        <v>17725</v>
      </c>
      <c r="C2813" s="175" t="s">
        <v>12690</v>
      </c>
      <c r="D2813" s="176">
        <v>4846.8599999999997</v>
      </c>
      <c r="E2813" s="176">
        <v>341.92</v>
      </c>
      <c r="F2813" s="176">
        <v>5188.78</v>
      </c>
      <c r="G2813" s="169">
        <f t="shared" si="43"/>
        <v>9</v>
      </c>
    </row>
    <row r="2814" spans="1:7" ht="25.5" x14ac:dyDescent="0.2">
      <c r="A2814" s="173" t="s">
        <v>17726</v>
      </c>
      <c r="B2814" s="174" t="s">
        <v>17727</v>
      </c>
      <c r="C2814" s="175" t="s">
        <v>12690</v>
      </c>
      <c r="D2814" s="176">
        <v>6739.85</v>
      </c>
      <c r="E2814" s="176">
        <v>352.97</v>
      </c>
      <c r="F2814" s="176">
        <v>7092.82</v>
      </c>
      <c r="G2814" s="169">
        <f t="shared" si="43"/>
        <v>9</v>
      </c>
    </row>
    <row r="2815" spans="1:7" ht="25.5" x14ac:dyDescent="0.2">
      <c r="A2815" s="173" t="s">
        <v>17728</v>
      </c>
      <c r="B2815" s="174" t="s">
        <v>17729</v>
      </c>
      <c r="C2815" s="175" t="s">
        <v>12690</v>
      </c>
      <c r="D2815" s="176">
        <v>7848.71</v>
      </c>
      <c r="E2815" s="176">
        <v>352.97</v>
      </c>
      <c r="F2815" s="176">
        <v>8201.68</v>
      </c>
      <c r="G2815" s="169">
        <f t="shared" si="43"/>
        <v>9</v>
      </c>
    </row>
    <row r="2816" spans="1:7" ht="25.5" x14ac:dyDescent="0.2">
      <c r="A2816" s="173" t="s">
        <v>17730</v>
      </c>
      <c r="B2816" s="174" t="s">
        <v>17731</v>
      </c>
      <c r="C2816" s="175" t="s">
        <v>12690</v>
      </c>
      <c r="D2816" s="176">
        <v>7339.11</v>
      </c>
      <c r="E2816" s="176">
        <v>352.97</v>
      </c>
      <c r="F2816" s="176">
        <v>7692.08</v>
      </c>
      <c r="G2816" s="169">
        <f t="shared" si="43"/>
        <v>9</v>
      </c>
    </row>
    <row r="2817" spans="1:7" ht="25.5" x14ac:dyDescent="0.2">
      <c r="A2817" s="173" t="s">
        <v>17732</v>
      </c>
      <c r="B2817" s="174" t="s">
        <v>17733</v>
      </c>
      <c r="C2817" s="175" t="s">
        <v>12690</v>
      </c>
      <c r="D2817" s="176">
        <v>11550.65</v>
      </c>
      <c r="E2817" s="176">
        <v>352.97</v>
      </c>
      <c r="F2817" s="176">
        <v>11903.62</v>
      </c>
      <c r="G2817" s="169">
        <f t="shared" si="43"/>
        <v>9</v>
      </c>
    </row>
    <row r="2818" spans="1:7" x14ac:dyDescent="0.2">
      <c r="A2818" s="173" t="s">
        <v>17734</v>
      </c>
      <c r="B2818" s="174" t="s">
        <v>17735</v>
      </c>
      <c r="C2818" s="175"/>
      <c r="D2818" s="176"/>
      <c r="E2818" s="176"/>
      <c r="F2818" s="176"/>
      <c r="G2818" s="169">
        <f t="shared" si="43"/>
        <v>5</v>
      </c>
    </row>
    <row r="2819" spans="1:7" ht="25.5" x14ac:dyDescent="0.2">
      <c r="A2819" s="173" t="s">
        <v>17736</v>
      </c>
      <c r="B2819" s="174" t="s">
        <v>17737</v>
      </c>
      <c r="C2819" s="175" t="s">
        <v>12389</v>
      </c>
      <c r="D2819" s="176">
        <v>43439.58</v>
      </c>
      <c r="E2819" s="176">
        <v>799.2</v>
      </c>
      <c r="F2819" s="176">
        <v>44238.78</v>
      </c>
      <c r="G2819" s="169">
        <f t="shared" si="43"/>
        <v>9</v>
      </c>
    </row>
    <row r="2820" spans="1:7" ht="25.5" x14ac:dyDescent="0.2">
      <c r="A2820" s="173" t="s">
        <v>17738</v>
      </c>
      <c r="B2820" s="174" t="s">
        <v>17739</v>
      </c>
      <c r="C2820" s="175" t="s">
        <v>12389</v>
      </c>
      <c r="D2820" s="176">
        <v>50214.22</v>
      </c>
      <c r="E2820" s="176">
        <v>799.2</v>
      </c>
      <c r="F2820" s="176">
        <v>51013.42</v>
      </c>
      <c r="G2820" s="169">
        <f t="shared" si="43"/>
        <v>9</v>
      </c>
    </row>
    <row r="2821" spans="1:7" ht="25.5" x14ac:dyDescent="0.2">
      <c r="A2821" s="173" t="s">
        <v>17740</v>
      </c>
      <c r="B2821" s="174" t="s">
        <v>17741</v>
      </c>
      <c r="C2821" s="175" t="s">
        <v>12389</v>
      </c>
      <c r="D2821" s="176">
        <v>58018.85</v>
      </c>
      <c r="E2821" s="176">
        <v>799.2</v>
      </c>
      <c r="F2821" s="176">
        <v>58818.05</v>
      </c>
      <c r="G2821" s="169">
        <f t="shared" si="43"/>
        <v>9</v>
      </c>
    </row>
    <row r="2822" spans="1:7" ht="25.5" x14ac:dyDescent="0.2">
      <c r="A2822" s="173" t="s">
        <v>17742</v>
      </c>
      <c r="B2822" s="174" t="s">
        <v>17743</v>
      </c>
      <c r="C2822" s="175" t="s">
        <v>12389</v>
      </c>
      <c r="D2822" s="176">
        <v>64655.43</v>
      </c>
      <c r="E2822" s="176">
        <v>799.2</v>
      </c>
      <c r="F2822" s="176">
        <v>65454.63</v>
      </c>
      <c r="G2822" s="169">
        <f t="shared" si="43"/>
        <v>9</v>
      </c>
    </row>
    <row r="2823" spans="1:7" ht="25.5" x14ac:dyDescent="0.2">
      <c r="A2823" s="173" t="s">
        <v>17744</v>
      </c>
      <c r="B2823" s="174" t="s">
        <v>17745</v>
      </c>
      <c r="C2823" s="175" t="s">
        <v>12389</v>
      </c>
      <c r="D2823" s="176">
        <v>4176.7299999999996</v>
      </c>
      <c r="E2823" s="176">
        <v>699.3</v>
      </c>
      <c r="F2823" s="176">
        <v>4876.03</v>
      </c>
      <c r="G2823" s="169">
        <f t="shared" si="43"/>
        <v>9</v>
      </c>
    </row>
    <row r="2824" spans="1:7" ht="25.5" x14ac:dyDescent="0.2">
      <c r="A2824" s="173" t="s">
        <v>17746</v>
      </c>
      <c r="B2824" s="174" t="s">
        <v>17747</v>
      </c>
      <c r="C2824" s="175" t="s">
        <v>12389</v>
      </c>
      <c r="D2824" s="176">
        <v>5399.78</v>
      </c>
      <c r="E2824" s="176">
        <v>699.3</v>
      </c>
      <c r="F2824" s="176">
        <v>6099.08</v>
      </c>
      <c r="G2824" s="169">
        <f t="shared" si="43"/>
        <v>9</v>
      </c>
    </row>
    <row r="2825" spans="1:7" ht="25.5" x14ac:dyDescent="0.2">
      <c r="A2825" s="173" t="s">
        <v>17748</v>
      </c>
      <c r="B2825" s="174" t="s">
        <v>17749</v>
      </c>
      <c r="C2825" s="175" t="s">
        <v>12389</v>
      </c>
      <c r="D2825" s="176">
        <v>7260.57</v>
      </c>
      <c r="E2825" s="176">
        <v>699.3</v>
      </c>
      <c r="F2825" s="176">
        <v>7959.87</v>
      </c>
      <c r="G2825" s="169">
        <f t="shared" si="43"/>
        <v>9</v>
      </c>
    </row>
    <row r="2826" spans="1:7" ht="25.5" x14ac:dyDescent="0.2">
      <c r="A2826" s="173" t="s">
        <v>17750</v>
      </c>
      <c r="B2826" s="174" t="s">
        <v>17751</v>
      </c>
      <c r="C2826" s="175" t="s">
        <v>12389</v>
      </c>
      <c r="D2826" s="176">
        <v>4649.66</v>
      </c>
      <c r="E2826" s="176">
        <v>699.3</v>
      </c>
      <c r="F2826" s="176">
        <v>5348.96</v>
      </c>
      <c r="G2826" s="169">
        <f t="shared" si="43"/>
        <v>9</v>
      </c>
    </row>
    <row r="2827" spans="1:7" ht="25.5" x14ac:dyDescent="0.2">
      <c r="A2827" s="173" t="s">
        <v>17752</v>
      </c>
      <c r="B2827" s="174" t="s">
        <v>17753</v>
      </c>
      <c r="C2827" s="175" t="s">
        <v>12389</v>
      </c>
      <c r="D2827" s="176">
        <v>5353.91</v>
      </c>
      <c r="E2827" s="176">
        <v>699.3</v>
      </c>
      <c r="F2827" s="176">
        <v>6053.21</v>
      </c>
      <c r="G2827" s="169">
        <f t="shared" ref="G2827:G2890" si="44">LEN(A2827)</f>
        <v>9</v>
      </c>
    </row>
    <row r="2828" spans="1:7" ht="25.5" x14ac:dyDescent="0.2">
      <c r="A2828" s="173" t="s">
        <v>17754</v>
      </c>
      <c r="B2828" s="174" t="s">
        <v>17755</v>
      </c>
      <c r="C2828" s="175" t="s">
        <v>12389</v>
      </c>
      <c r="D2828" s="176">
        <v>6356.43</v>
      </c>
      <c r="E2828" s="176">
        <v>699.3</v>
      </c>
      <c r="F2828" s="176">
        <v>7055.73</v>
      </c>
      <c r="G2828" s="169">
        <f t="shared" si="44"/>
        <v>9</v>
      </c>
    </row>
    <row r="2829" spans="1:7" ht="25.5" x14ac:dyDescent="0.2">
      <c r="A2829" s="173" t="s">
        <v>17756</v>
      </c>
      <c r="B2829" s="174" t="s">
        <v>17757</v>
      </c>
      <c r="C2829" s="175" t="s">
        <v>12389</v>
      </c>
      <c r="D2829" s="176">
        <v>7362.16</v>
      </c>
      <c r="E2829" s="176">
        <v>699.3</v>
      </c>
      <c r="F2829" s="176">
        <v>8061.46</v>
      </c>
      <c r="G2829" s="169">
        <f t="shared" si="44"/>
        <v>9</v>
      </c>
    </row>
    <row r="2830" spans="1:7" ht="25.5" x14ac:dyDescent="0.2">
      <c r="A2830" s="173" t="s">
        <v>17758</v>
      </c>
      <c r="B2830" s="174" t="s">
        <v>17759</v>
      </c>
      <c r="C2830" s="175" t="s">
        <v>12389</v>
      </c>
      <c r="D2830" s="176">
        <v>4291.22</v>
      </c>
      <c r="E2830" s="176">
        <v>699.3</v>
      </c>
      <c r="F2830" s="176">
        <v>4990.5200000000004</v>
      </c>
      <c r="G2830" s="169">
        <f t="shared" si="44"/>
        <v>9</v>
      </c>
    </row>
    <row r="2831" spans="1:7" ht="25.5" x14ac:dyDescent="0.2">
      <c r="A2831" s="173" t="s">
        <v>17760</v>
      </c>
      <c r="B2831" s="174" t="s">
        <v>17761</v>
      </c>
      <c r="C2831" s="175" t="s">
        <v>12389</v>
      </c>
      <c r="D2831" s="176">
        <v>4875.37</v>
      </c>
      <c r="E2831" s="176">
        <v>699.3</v>
      </c>
      <c r="F2831" s="176">
        <v>5574.67</v>
      </c>
      <c r="G2831" s="169">
        <f t="shared" si="44"/>
        <v>9</v>
      </c>
    </row>
    <row r="2832" spans="1:7" ht="25.5" x14ac:dyDescent="0.2">
      <c r="A2832" s="173" t="s">
        <v>17762</v>
      </c>
      <c r="B2832" s="174" t="s">
        <v>17763</v>
      </c>
      <c r="C2832" s="175" t="s">
        <v>12389</v>
      </c>
      <c r="D2832" s="176">
        <v>5291.68</v>
      </c>
      <c r="E2832" s="176">
        <v>699.3</v>
      </c>
      <c r="F2832" s="176">
        <v>5990.98</v>
      </c>
      <c r="G2832" s="169">
        <f t="shared" si="44"/>
        <v>9</v>
      </c>
    </row>
    <row r="2833" spans="1:7" ht="25.5" x14ac:dyDescent="0.2">
      <c r="A2833" s="173" t="s">
        <v>17764</v>
      </c>
      <c r="B2833" s="174" t="s">
        <v>17765</v>
      </c>
      <c r="C2833" s="175" t="s">
        <v>12389</v>
      </c>
      <c r="D2833" s="176">
        <v>5465.25</v>
      </c>
      <c r="E2833" s="176">
        <v>699.3</v>
      </c>
      <c r="F2833" s="176">
        <v>6164.55</v>
      </c>
      <c r="G2833" s="169">
        <f t="shared" si="44"/>
        <v>9</v>
      </c>
    </row>
    <row r="2834" spans="1:7" x14ac:dyDescent="0.2">
      <c r="A2834" s="173" t="s">
        <v>17766</v>
      </c>
      <c r="B2834" s="174" t="s">
        <v>17767</v>
      </c>
      <c r="C2834" s="175"/>
      <c r="D2834" s="176"/>
      <c r="E2834" s="176"/>
      <c r="F2834" s="176"/>
      <c r="G2834" s="169">
        <f t="shared" si="44"/>
        <v>5</v>
      </c>
    </row>
    <row r="2835" spans="1:7" ht="25.5" x14ac:dyDescent="0.2">
      <c r="A2835" s="173" t="s">
        <v>17768</v>
      </c>
      <c r="B2835" s="174" t="s">
        <v>17769</v>
      </c>
      <c r="C2835" s="175" t="s">
        <v>12389</v>
      </c>
      <c r="D2835" s="176">
        <v>10052.56</v>
      </c>
      <c r="E2835" s="176">
        <v>244.04</v>
      </c>
      <c r="F2835" s="176">
        <v>10296.6</v>
      </c>
      <c r="G2835" s="169">
        <f t="shared" si="44"/>
        <v>9</v>
      </c>
    </row>
    <row r="2836" spans="1:7" ht="25.5" x14ac:dyDescent="0.2">
      <c r="A2836" s="173" t="s">
        <v>17770</v>
      </c>
      <c r="B2836" s="174" t="s">
        <v>17771</v>
      </c>
      <c r="C2836" s="175" t="s">
        <v>12389</v>
      </c>
      <c r="D2836" s="176">
        <v>18775.11</v>
      </c>
      <c r="E2836" s="176">
        <v>244.04</v>
      </c>
      <c r="F2836" s="176">
        <v>19019.150000000001</v>
      </c>
      <c r="G2836" s="169">
        <f t="shared" si="44"/>
        <v>9</v>
      </c>
    </row>
    <row r="2837" spans="1:7" ht="25.5" x14ac:dyDescent="0.2">
      <c r="A2837" s="173" t="s">
        <v>17772</v>
      </c>
      <c r="B2837" s="174" t="s">
        <v>17773</v>
      </c>
      <c r="C2837" s="175" t="s">
        <v>12389</v>
      </c>
      <c r="D2837" s="176">
        <v>5237.45</v>
      </c>
      <c r="E2837" s="176">
        <v>244.04</v>
      </c>
      <c r="F2837" s="176">
        <v>5481.49</v>
      </c>
      <c r="G2837" s="169">
        <f t="shared" si="44"/>
        <v>9</v>
      </c>
    </row>
    <row r="2838" spans="1:7" ht="25.5" x14ac:dyDescent="0.2">
      <c r="A2838" s="173" t="s">
        <v>17774</v>
      </c>
      <c r="B2838" s="174" t="s">
        <v>17775</v>
      </c>
      <c r="C2838" s="175" t="s">
        <v>12389</v>
      </c>
      <c r="D2838" s="176">
        <v>2419.13</v>
      </c>
      <c r="E2838" s="176">
        <v>244.04</v>
      </c>
      <c r="F2838" s="176">
        <v>2663.17</v>
      </c>
      <c r="G2838" s="169">
        <f t="shared" si="44"/>
        <v>9</v>
      </c>
    </row>
    <row r="2839" spans="1:7" ht="25.5" x14ac:dyDescent="0.2">
      <c r="A2839" s="173" t="s">
        <v>17776</v>
      </c>
      <c r="B2839" s="174" t="s">
        <v>17777</v>
      </c>
      <c r="C2839" s="175" t="s">
        <v>12389</v>
      </c>
      <c r="D2839" s="176">
        <v>48793.79</v>
      </c>
      <c r="E2839" s="176">
        <v>244.04</v>
      </c>
      <c r="F2839" s="176">
        <v>49037.83</v>
      </c>
      <c r="G2839" s="169">
        <f t="shared" si="44"/>
        <v>9</v>
      </c>
    </row>
    <row r="2840" spans="1:7" ht="25.5" x14ac:dyDescent="0.2">
      <c r="A2840" s="173" t="s">
        <v>17778</v>
      </c>
      <c r="B2840" s="174" t="s">
        <v>17779</v>
      </c>
      <c r="C2840" s="175" t="s">
        <v>12389</v>
      </c>
      <c r="D2840" s="176">
        <v>3606.25</v>
      </c>
      <c r="E2840" s="176">
        <v>244.04</v>
      </c>
      <c r="F2840" s="176">
        <v>3850.29</v>
      </c>
      <c r="G2840" s="169">
        <f t="shared" si="44"/>
        <v>9</v>
      </c>
    </row>
    <row r="2841" spans="1:7" ht="25.5" x14ac:dyDescent="0.2">
      <c r="A2841" s="173" t="s">
        <v>17780</v>
      </c>
      <c r="B2841" s="174" t="s">
        <v>17781</v>
      </c>
      <c r="C2841" s="175" t="s">
        <v>12389</v>
      </c>
      <c r="D2841" s="176">
        <v>12235.61</v>
      </c>
      <c r="E2841" s="176">
        <v>244.04</v>
      </c>
      <c r="F2841" s="176">
        <v>12479.65</v>
      </c>
      <c r="G2841" s="169">
        <f t="shared" si="44"/>
        <v>9</v>
      </c>
    </row>
    <row r="2842" spans="1:7" ht="25.5" x14ac:dyDescent="0.2">
      <c r="A2842" s="173" t="s">
        <v>17782</v>
      </c>
      <c r="B2842" s="174" t="s">
        <v>17783</v>
      </c>
      <c r="C2842" s="175" t="s">
        <v>12389</v>
      </c>
      <c r="D2842" s="176">
        <v>5164.04</v>
      </c>
      <c r="E2842" s="176">
        <v>244.04</v>
      </c>
      <c r="F2842" s="176">
        <v>5408.08</v>
      </c>
      <c r="G2842" s="169">
        <f t="shared" si="44"/>
        <v>9</v>
      </c>
    </row>
    <row r="2843" spans="1:7" ht="25.5" x14ac:dyDescent="0.2">
      <c r="A2843" s="173" t="s">
        <v>17784</v>
      </c>
      <c r="B2843" s="174" t="s">
        <v>17785</v>
      </c>
      <c r="C2843" s="175" t="s">
        <v>12389</v>
      </c>
      <c r="D2843" s="176">
        <v>20766.2</v>
      </c>
      <c r="E2843" s="176">
        <v>244.04</v>
      </c>
      <c r="F2843" s="176">
        <v>21010.240000000002</v>
      </c>
      <c r="G2843" s="169">
        <f t="shared" si="44"/>
        <v>9</v>
      </c>
    </row>
    <row r="2844" spans="1:7" ht="25.5" x14ac:dyDescent="0.2">
      <c r="A2844" s="173" t="s">
        <v>17786</v>
      </c>
      <c r="B2844" s="174" t="s">
        <v>17787</v>
      </c>
      <c r="C2844" s="175" t="s">
        <v>12389</v>
      </c>
      <c r="D2844" s="176">
        <v>3438.04</v>
      </c>
      <c r="E2844" s="176">
        <v>244.04</v>
      </c>
      <c r="F2844" s="176">
        <v>3682.08</v>
      </c>
      <c r="G2844" s="169">
        <f t="shared" si="44"/>
        <v>9</v>
      </c>
    </row>
    <row r="2845" spans="1:7" ht="25.5" x14ac:dyDescent="0.2">
      <c r="A2845" s="173" t="s">
        <v>17788</v>
      </c>
      <c r="B2845" s="174" t="s">
        <v>17789</v>
      </c>
      <c r="C2845" s="175" t="s">
        <v>12389</v>
      </c>
      <c r="D2845" s="176">
        <v>5397.86</v>
      </c>
      <c r="E2845" s="176">
        <v>244.04</v>
      </c>
      <c r="F2845" s="176">
        <v>5641.9</v>
      </c>
      <c r="G2845" s="169">
        <f t="shared" si="44"/>
        <v>9</v>
      </c>
    </row>
    <row r="2846" spans="1:7" ht="25.5" x14ac:dyDescent="0.2">
      <c r="A2846" s="173" t="s">
        <v>17790</v>
      </c>
      <c r="B2846" s="174" t="s">
        <v>17791</v>
      </c>
      <c r="C2846" s="175" t="s">
        <v>12389</v>
      </c>
      <c r="D2846" s="176">
        <v>5615.4</v>
      </c>
      <c r="E2846" s="176">
        <v>244.04</v>
      </c>
      <c r="F2846" s="176">
        <v>5859.44</v>
      </c>
      <c r="G2846" s="169">
        <f t="shared" si="44"/>
        <v>9</v>
      </c>
    </row>
    <row r="2847" spans="1:7" ht="25.5" x14ac:dyDescent="0.2">
      <c r="A2847" s="173" t="s">
        <v>17792</v>
      </c>
      <c r="B2847" s="174" t="s">
        <v>17793</v>
      </c>
      <c r="C2847" s="175" t="s">
        <v>12389</v>
      </c>
      <c r="D2847" s="176">
        <v>9089.48</v>
      </c>
      <c r="E2847" s="176">
        <v>244.04</v>
      </c>
      <c r="F2847" s="176">
        <v>9333.52</v>
      </c>
      <c r="G2847" s="169">
        <f t="shared" si="44"/>
        <v>9</v>
      </c>
    </row>
    <row r="2848" spans="1:7" ht="25.5" x14ac:dyDescent="0.2">
      <c r="A2848" s="173" t="s">
        <v>17794</v>
      </c>
      <c r="B2848" s="174" t="s">
        <v>17795</v>
      </c>
      <c r="C2848" s="175" t="s">
        <v>12389</v>
      </c>
      <c r="D2848" s="176">
        <v>5999.74</v>
      </c>
      <c r="E2848" s="176">
        <v>244.04</v>
      </c>
      <c r="F2848" s="176">
        <v>6243.78</v>
      </c>
      <c r="G2848" s="169">
        <f t="shared" si="44"/>
        <v>9</v>
      </c>
    </row>
    <row r="2849" spans="1:7" ht="25.5" x14ac:dyDescent="0.2">
      <c r="A2849" s="173" t="s">
        <v>17796</v>
      </c>
      <c r="B2849" s="174" t="s">
        <v>17797</v>
      </c>
      <c r="C2849" s="175" t="s">
        <v>12389</v>
      </c>
      <c r="D2849" s="176">
        <v>1943.69</v>
      </c>
      <c r="E2849" s="176">
        <v>244.04</v>
      </c>
      <c r="F2849" s="176">
        <v>2187.73</v>
      </c>
      <c r="G2849" s="169">
        <f t="shared" si="44"/>
        <v>9</v>
      </c>
    </row>
    <row r="2850" spans="1:7" ht="25.5" x14ac:dyDescent="0.2">
      <c r="A2850" s="173" t="s">
        <v>17798</v>
      </c>
      <c r="B2850" s="174" t="s">
        <v>17799</v>
      </c>
      <c r="C2850" s="175" t="s">
        <v>12389</v>
      </c>
      <c r="D2850" s="176">
        <v>1302.32</v>
      </c>
      <c r="E2850" s="176">
        <v>244.04</v>
      </c>
      <c r="F2850" s="176">
        <v>1546.36</v>
      </c>
      <c r="G2850" s="169">
        <f t="shared" si="44"/>
        <v>9</v>
      </c>
    </row>
    <row r="2851" spans="1:7" ht="25.5" x14ac:dyDescent="0.2">
      <c r="A2851" s="173" t="s">
        <v>17800</v>
      </c>
      <c r="B2851" s="174" t="s">
        <v>17801</v>
      </c>
      <c r="C2851" s="175" t="s">
        <v>12389</v>
      </c>
      <c r="D2851" s="176">
        <v>20302.22</v>
      </c>
      <c r="E2851" s="176">
        <v>244.04</v>
      </c>
      <c r="F2851" s="176">
        <v>20546.259999999998</v>
      </c>
      <c r="G2851" s="169">
        <f t="shared" si="44"/>
        <v>9</v>
      </c>
    </row>
    <row r="2852" spans="1:7" ht="25.5" x14ac:dyDescent="0.2">
      <c r="A2852" s="173" t="s">
        <v>17802</v>
      </c>
      <c r="B2852" s="174" t="s">
        <v>17803</v>
      </c>
      <c r="C2852" s="175" t="s">
        <v>12389</v>
      </c>
      <c r="D2852" s="176">
        <v>14708.76</v>
      </c>
      <c r="E2852" s="176">
        <v>244.04</v>
      </c>
      <c r="F2852" s="176">
        <v>14952.8</v>
      </c>
      <c r="G2852" s="169">
        <f t="shared" si="44"/>
        <v>9</v>
      </c>
    </row>
    <row r="2853" spans="1:7" ht="25.5" x14ac:dyDescent="0.2">
      <c r="A2853" s="173" t="s">
        <v>17804</v>
      </c>
      <c r="B2853" s="174" t="s">
        <v>17805</v>
      </c>
      <c r="C2853" s="175" t="s">
        <v>12389</v>
      </c>
      <c r="D2853" s="176">
        <v>1793.11</v>
      </c>
      <c r="E2853" s="176">
        <v>244.04</v>
      </c>
      <c r="F2853" s="176">
        <v>2037.15</v>
      </c>
      <c r="G2853" s="169">
        <f t="shared" si="44"/>
        <v>9</v>
      </c>
    </row>
    <row r="2854" spans="1:7" ht="25.5" x14ac:dyDescent="0.2">
      <c r="A2854" s="173" t="s">
        <v>17806</v>
      </c>
      <c r="B2854" s="174" t="s">
        <v>17807</v>
      </c>
      <c r="C2854" s="175" t="s">
        <v>12389</v>
      </c>
      <c r="D2854" s="176">
        <v>28880.86</v>
      </c>
      <c r="E2854" s="176">
        <v>244.04</v>
      </c>
      <c r="F2854" s="176">
        <v>29124.9</v>
      </c>
      <c r="G2854" s="169">
        <f t="shared" si="44"/>
        <v>9</v>
      </c>
    </row>
    <row r="2855" spans="1:7" ht="25.5" x14ac:dyDescent="0.2">
      <c r="A2855" s="173" t="s">
        <v>17808</v>
      </c>
      <c r="B2855" s="174" t="s">
        <v>17809</v>
      </c>
      <c r="C2855" s="175" t="s">
        <v>12389</v>
      </c>
      <c r="D2855" s="176">
        <v>32368.11</v>
      </c>
      <c r="E2855" s="176">
        <v>244.04</v>
      </c>
      <c r="F2855" s="176">
        <v>32612.15</v>
      </c>
      <c r="G2855" s="169">
        <f t="shared" si="44"/>
        <v>9</v>
      </c>
    </row>
    <row r="2856" spans="1:7" ht="25.5" x14ac:dyDescent="0.2">
      <c r="A2856" s="173" t="s">
        <v>17810</v>
      </c>
      <c r="B2856" s="174" t="s">
        <v>17811</v>
      </c>
      <c r="C2856" s="175" t="s">
        <v>12389</v>
      </c>
      <c r="D2856" s="176">
        <v>2085.77</v>
      </c>
      <c r="E2856" s="176">
        <v>244.04</v>
      </c>
      <c r="F2856" s="176">
        <v>2329.81</v>
      </c>
      <c r="G2856" s="169">
        <f t="shared" si="44"/>
        <v>9</v>
      </c>
    </row>
    <row r="2857" spans="1:7" ht="25.5" x14ac:dyDescent="0.2">
      <c r="A2857" s="173" t="s">
        <v>17812</v>
      </c>
      <c r="B2857" s="174" t="s">
        <v>17813</v>
      </c>
      <c r="C2857" s="175" t="s">
        <v>12389</v>
      </c>
      <c r="D2857" s="176">
        <v>4373.51</v>
      </c>
      <c r="E2857" s="176">
        <v>244.04</v>
      </c>
      <c r="F2857" s="176">
        <v>4617.55</v>
      </c>
      <c r="G2857" s="169">
        <f t="shared" si="44"/>
        <v>9</v>
      </c>
    </row>
    <row r="2858" spans="1:7" x14ac:dyDescent="0.2">
      <c r="A2858" s="173" t="s">
        <v>17814</v>
      </c>
      <c r="B2858" s="174" t="s">
        <v>17815</v>
      </c>
      <c r="C2858" s="175"/>
      <c r="D2858" s="176"/>
      <c r="E2858" s="176"/>
      <c r="F2858" s="176"/>
      <c r="G2858" s="169">
        <f t="shared" si="44"/>
        <v>5</v>
      </c>
    </row>
    <row r="2859" spans="1:7" ht="25.5" x14ac:dyDescent="0.2">
      <c r="A2859" s="173" t="s">
        <v>17816</v>
      </c>
      <c r="B2859" s="174" t="s">
        <v>17817</v>
      </c>
      <c r="C2859" s="175" t="s">
        <v>12389</v>
      </c>
      <c r="D2859" s="176">
        <v>10735.14</v>
      </c>
      <c r="E2859" s="176">
        <v>520.44000000000005</v>
      </c>
      <c r="F2859" s="176">
        <v>11255.58</v>
      </c>
      <c r="G2859" s="169">
        <f t="shared" si="44"/>
        <v>9</v>
      </c>
    </row>
    <row r="2860" spans="1:7" ht="25.5" x14ac:dyDescent="0.2">
      <c r="A2860" s="173" t="s">
        <v>17818</v>
      </c>
      <c r="B2860" s="174" t="s">
        <v>17819</v>
      </c>
      <c r="C2860" s="175" t="s">
        <v>12389</v>
      </c>
      <c r="D2860" s="176">
        <v>9352.68</v>
      </c>
      <c r="E2860" s="176">
        <v>520.44000000000005</v>
      </c>
      <c r="F2860" s="176">
        <v>9873.1200000000008</v>
      </c>
      <c r="G2860" s="169">
        <f t="shared" si="44"/>
        <v>9</v>
      </c>
    </row>
    <row r="2861" spans="1:7" ht="25.5" x14ac:dyDescent="0.2">
      <c r="A2861" s="173" t="s">
        <v>17820</v>
      </c>
      <c r="B2861" s="174" t="s">
        <v>17821</v>
      </c>
      <c r="C2861" s="175" t="s">
        <v>12389</v>
      </c>
      <c r="D2861" s="176">
        <v>18473.12</v>
      </c>
      <c r="E2861" s="176">
        <v>520.44000000000005</v>
      </c>
      <c r="F2861" s="176">
        <v>18993.560000000001</v>
      </c>
      <c r="G2861" s="169">
        <f t="shared" si="44"/>
        <v>9</v>
      </c>
    </row>
    <row r="2862" spans="1:7" ht="25.5" x14ac:dyDescent="0.2">
      <c r="A2862" s="173" t="s">
        <v>17822</v>
      </c>
      <c r="B2862" s="174" t="s">
        <v>17823</v>
      </c>
      <c r="C2862" s="175" t="s">
        <v>12389</v>
      </c>
      <c r="D2862" s="176">
        <v>10478.73</v>
      </c>
      <c r="E2862" s="176">
        <v>520.44000000000005</v>
      </c>
      <c r="F2862" s="176">
        <v>10999.17</v>
      </c>
      <c r="G2862" s="169">
        <f t="shared" si="44"/>
        <v>9</v>
      </c>
    </row>
    <row r="2863" spans="1:7" ht="25.5" x14ac:dyDescent="0.2">
      <c r="A2863" s="173" t="s">
        <v>17824</v>
      </c>
      <c r="B2863" s="174" t="s">
        <v>17825</v>
      </c>
      <c r="C2863" s="175" t="s">
        <v>12389</v>
      </c>
      <c r="D2863" s="176">
        <v>10024.73</v>
      </c>
      <c r="E2863" s="176">
        <v>520.44000000000005</v>
      </c>
      <c r="F2863" s="176">
        <v>10545.17</v>
      </c>
      <c r="G2863" s="169">
        <f t="shared" si="44"/>
        <v>9</v>
      </c>
    </row>
    <row r="2864" spans="1:7" ht="25.5" x14ac:dyDescent="0.2">
      <c r="A2864" s="173" t="s">
        <v>17826</v>
      </c>
      <c r="B2864" s="174" t="s">
        <v>17827</v>
      </c>
      <c r="C2864" s="175" t="s">
        <v>12389</v>
      </c>
      <c r="D2864" s="176">
        <v>16603.14</v>
      </c>
      <c r="E2864" s="176">
        <v>520.44000000000005</v>
      </c>
      <c r="F2864" s="176">
        <v>17123.580000000002</v>
      </c>
      <c r="G2864" s="169">
        <f t="shared" si="44"/>
        <v>9</v>
      </c>
    </row>
    <row r="2865" spans="1:7" ht="38.25" x14ac:dyDescent="0.2">
      <c r="A2865" s="173" t="s">
        <v>17828</v>
      </c>
      <c r="B2865" s="174" t="s">
        <v>17829</v>
      </c>
      <c r="C2865" s="175" t="s">
        <v>12389</v>
      </c>
      <c r="D2865" s="176">
        <v>6320.58</v>
      </c>
      <c r="E2865" s="176">
        <v>346.96</v>
      </c>
      <c r="F2865" s="176">
        <v>6667.54</v>
      </c>
      <c r="G2865" s="169">
        <f t="shared" si="44"/>
        <v>9</v>
      </c>
    </row>
    <row r="2866" spans="1:7" ht="38.25" x14ac:dyDescent="0.2">
      <c r="A2866" s="173" t="s">
        <v>17830</v>
      </c>
      <c r="B2866" s="174" t="s">
        <v>17831</v>
      </c>
      <c r="C2866" s="175" t="s">
        <v>12389</v>
      </c>
      <c r="D2866" s="176">
        <v>8646.42</v>
      </c>
      <c r="E2866" s="176">
        <v>346.96</v>
      </c>
      <c r="F2866" s="176">
        <v>8993.3799999999992</v>
      </c>
      <c r="G2866" s="169">
        <f t="shared" si="44"/>
        <v>9</v>
      </c>
    </row>
    <row r="2867" spans="1:7" ht="25.5" x14ac:dyDescent="0.2">
      <c r="A2867" s="173" t="s">
        <v>17832</v>
      </c>
      <c r="B2867" s="174" t="s">
        <v>17833</v>
      </c>
      <c r="C2867" s="175" t="s">
        <v>12389</v>
      </c>
      <c r="D2867" s="176">
        <v>2455.14</v>
      </c>
      <c r="E2867" s="176">
        <v>346.96</v>
      </c>
      <c r="F2867" s="176">
        <v>2802.1</v>
      </c>
      <c r="G2867" s="169">
        <f t="shared" si="44"/>
        <v>9</v>
      </c>
    </row>
    <row r="2868" spans="1:7" ht="25.5" x14ac:dyDescent="0.2">
      <c r="A2868" s="173" t="s">
        <v>17834</v>
      </c>
      <c r="B2868" s="174" t="s">
        <v>17835</v>
      </c>
      <c r="C2868" s="175" t="s">
        <v>12389</v>
      </c>
      <c r="D2868" s="176">
        <v>3205.43</v>
      </c>
      <c r="E2868" s="176">
        <v>346.96</v>
      </c>
      <c r="F2868" s="176">
        <v>3552.39</v>
      </c>
      <c r="G2868" s="169">
        <f t="shared" si="44"/>
        <v>9</v>
      </c>
    </row>
    <row r="2869" spans="1:7" ht="25.5" x14ac:dyDescent="0.2">
      <c r="A2869" s="173" t="s">
        <v>17836</v>
      </c>
      <c r="B2869" s="174" t="s">
        <v>17837</v>
      </c>
      <c r="C2869" s="175" t="s">
        <v>12389</v>
      </c>
      <c r="D2869" s="176">
        <v>5743.3</v>
      </c>
      <c r="E2869" s="176">
        <v>346.96</v>
      </c>
      <c r="F2869" s="176">
        <v>6090.26</v>
      </c>
      <c r="G2869" s="169">
        <f t="shared" si="44"/>
        <v>9</v>
      </c>
    </row>
    <row r="2870" spans="1:7" ht="25.5" x14ac:dyDescent="0.2">
      <c r="A2870" s="173" t="s">
        <v>17838</v>
      </c>
      <c r="B2870" s="174" t="s">
        <v>17839</v>
      </c>
      <c r="C2870" s="175" t="s">
        <v>12389</v>
      </c>
      <c r="D2870" s="176">
        <v>4151.28</v>
      </c>
      <c r="E2870" s="176">
        <v>346.96</v>
      </c>
      <c r="F2870" s="176">
        <v>4498.24</v>
      </c>
      <c r="G2870" s="169">
        <f t="shared" si="44"/>
        <v>9</v>
      </c>
    </row>
    <row r="2871" spans="1:7" ht="25.5" x14ac:dyDescent="0.2">
      <c r="A2871" s="173" t="s">
        <v>17840</v>
      </c>
      <c r="B2871" s="174" t="s">
        <v>17841</v>
      </c>
      <c r="C2871" s="175" t="s">
        <v>12389</v>
      </c>
      <c r="D2871" s="176">
        <v>14752.06</v>
      </c>
      <c r="E2871" s="176">
        <v>346.96</v>
      </c>
      <c r="F2871" s="176">
        <v>15099.02</v>
      </c>
      <c r="G2871" s="169">
        <f t="shared" si="44"/>
        <v>9</v>
      </c>
    </row>
    <row r="2872" spans="1:7" ht="25.5" x14ac:dyDescent="0.2">
      <c r="A2872" s="173" t="s">
        <v>17842</v>
      </c>
      <c r="B2872" s="174" t="s">
        <v>17843</v>
      </c>
      <c r="C2872" s="175" t="s">
        <v>12389</v>
      </c>
      <c r="D2872" s="176">
        <v>25768.55</v>
      </c>
      <c r="E2872" s="176">
        <v>346.96</v>
      </c>
      <c r="F2872" s="176">
        <v>26115.51</v>
      </c>
      <c r="G2872" s="169">
        <f t="shared" si="44"/>
        <v>9</v>
      </c>
    </row>
    <row r="2873" spans="1:7" ht="38.25" x14ac:dyDescent="0.2">
      <c r="A2873" s="173" t="s">
        <v>17844</v>
      </c>
      <c r="B2873" s="174" t="s">
        <v>17845</v>
      </c>
      <c r="C2873" s="175" t="s">
        <v>12389</v>
      </c>
      <c r="D2873" s="176">
        <v>7880.21</v>
      </c>
      <c r="E2873" s="176">
        <v>346.96</v>
      </c>
      <c r="F2873" s="176">
        <v>8227.17</v>
      </c>
      <c r="G2873" s="169">
        <f t="shared" si="44"/>
        <v>9</v>
      </c>
    </row>
    <row r="2874" spans="1:7" ht="25.5" x14ac:dyDescent="0.2">
      <c r="A2874" s="173" t="s">
        <v>17846</v>
      </c>
      <c r="B2874" s="174" t="s">
        <v>17847</v>
      </c>
      <c r="C2874" s="175" t="s">
        <v>12389</v>
      </c>
      <c r="D2874" s="176">
        <v>27357.85</v>
      </c>
      <c r="E2874" s="176">
        <v>346.96</v>
      </c>
      <c r="F2874" s="176">
        <v>27704.81</v>
      </c>
      <c r="G2874" s="169">
        <f t="shared" si="44"/>
        <v>9</v>
      </c>
    </row>
    <row r="2875" spans="1:7" x14ac:dyDescent="0.2">
      <c r="A2875" s="173" t="s">
        <v>17848</v>
      </c>
      <c r="B2875" s="174" t="s">
        <v>17849</v>
      </c>
      <c r="C2875" s="175"/>
      <c r="D2875" s="176"/>
      <c r="E2875" s="176"/>
      <c r="F2875" s="176"/>
      <c r="G2875" s="169">
        <f t="shared" si="44"/>
        <v>5</v>
      </c>
    </row>
    <row r="2876" spans="1:7" x14ac:dyDescent="0.2">
      <c r="A2876" s="173" t="s">
        <v>17850</v>
      </c>
      <c r="B2876" s="174" t="s">
        <v>17851</v>
      </c>
      <c r="C2876" s="175" t="s">
        <v>12389</v>
      </c>
      <c r="D2876" s="176">
        <v>3703.76</v>
      </c>
      <c r="E2876" s="176">
        <v>122.02</v>
      </c>
      <c r="F2876" s="176">
        <v>3825.78</v>
      </c>
      <c r="G2876" s="169">
        <f t="shared" si="44"/>
        <v>9</v>
      </c>
    </row>
    <row r="2877" spans="1:7" x14ac:dyDescent="0.2">
      <c r="A2877" s="173" t="s">
        <v>17852</v>
      </c>
      <c r="B2877" s="174" t="s">
        <v>17853</v>
      </c>
      <c r="C2877" s="175"/>
      <c r="D2877" s="176"/>
      <c r="E2877" s="176"/>
      <c r="F2877" s="176"/>
      <c r="G2877" s="169">
        <f t="shared" si="44"/>
        <v>5</v>
      </c>
    </row>
    <row r="2878" spans="1:7" ht="25.5" x14ac:dyDescent="0.2">
      <c r="A2878" s="173" t="s">
        <v>17854</v>
      </c>
      <c r="B2878" s="174" t="s">
        <v>17855</v>
      </c>
      <c r="C2878" s="175" t="s">
        <v>12389</v>
      </c>
      <c r="D2878" s="176">
        <v>29.6</v>
      </c>
      <c r="E2878" s="176">
        <v>11.73</v>
      </c>
      <c r="F2878" s="176">
        <v>41.33</v>
      </c>
      <c r="G2878" s="169">
        <f t="shared" si="44"/>
        <v>9</v>
      </c>
    </row>
    <row r="2879" spans="1:7" x14ac:dyDescent="0.2">
      <c r="A2879" s="173" t="s">
        <v>17856</v>
      </c>
      <c r="B2879" s="174" t="s">
        <v>17857</v>
      </c>
      <c r="C2879" s="175" t="s">
        <v>12389</v>
      </c>
      <c r="D2879" s="176">
        <v>758.98</v>
      </c>
      <c r="E2879" s="176">
        <v>43.37</v>
      </c>
      <c r="F2879" s="176">
        <v>802.35</v>
      </c>
      <c r="G2879" s="169">
        <f t="shared" si="44"/>
        <v>9</v>
      </c>
    </row>
    <row r="2880" spans="1:7" x14ac:dyDescent="0.2">
      <c r="A2880" s="173" t="s">
        <v>17858</v>
      </c>
      <c r="B2880" s="174" t="s">
        <v>20496</v>
      </c>
      <c r="C2880" s="175" t="s">
        <v>12389</v>
      </c>
      <c r="D2880" s="176">
        <v>336.72</v>
      </c>
      <c r="E2880" s="176">
        <v>21.69</v>
      </c>
      <c r="F2880" s="176">
        <v>358.41</v>
      </c>
      <c r="G2880" s="169">
        <f t="shared" si="44"/>
        <v>9</v>
      </c>
    </row>
    <row r="2881" spans="1:7" x14ac:dyDescent="0.2">
      <c r="A2881" s="173" t="s">
        <v>17859</v>
      </c>
      <c r="B2881" s="174" t="s">
        <v>17860</v>
      </c>
      <c r="C2881" s="175" t="s">
        <v>12389</v>
      </c>
      <c r="D2881" s="176">
        <v>601.02</v>
      </c>
      <c r="E2881" s="176">
        <v>21.69</v>
      </c>
      <c r="F2881" s="176">
        <v>622.71</v>
      </c>
      <c r="G2881" s="169">
        <f t="shared" si="44"/>
        <v>9</v>
      </c>
    </row>
    <row r="2882" spans="1:7" ht="25.5" x14ac:dyDescent="0.2">
      <c r="A2882" s="173" t="s">
        <v>17861</v>
      </c>
      <c r="B2882" s="174" t="s">
        <v>17862</v>
      </c>
      <c r="C2882" s="175" t="s">
        <v>12389</v>
      </c>
      <c r="D2882" s="176">
        <v>61.37</v>
      </c>
      <c r="E2882" s="176">
        <v>8.68</v>
      </c>
      <c r="F2882" s="176">
        <v>70.05</v>
      </c>
      <c r="G2882" s="169">
        <f t="shared" si="44"/>
        <v>9</v>
      </c>
    </row>
    <row r="2883" spans="1:7" ht="25.5" x14ac:dyDescent="0.2">
      <c r="A2883" s="173" t="s">
        <v>17863</v>
      </c>
      <c r="B2883" s="174" t="s">
        <v>17864</v>
      </c>
      <c r="C2883" s="175" t="s">
        <v>12389</v>
      </c>
      <c r="D2883" s="176">
        <v>432.62</v>
      </c>
      <c r="E2883" s="176">
        <v>21.69</v>
      </c>
      <c r="F2883" s="176">
        <v>454.31</v>
      </c>
      <c r="G2883" s="169">
        <f t="shared" si="44"/>
        <v>9</v>
      </c>
    </row>
    <row r="2884" spans="1:7" x14ac:dyDescent="0.2">
      <c r="A2884" s="173" t="s">
        <v>17865</v>
      </c>
      <c r="B2884" s="174" t="s">
        <v>17866</v>
      </c>
      <c r="C2884" s="175"/>
      <c r="D2884" s="176"/>
      <c r="E2884" s="176"/>
      <c r="F2884" s="176"/>
      <c r="G2884" s="169">
        <f t="shared" si="44"/>
        <v>2</v>
      </c>
    </row>
    <row r="2885" spans="1:7" x14ac:dyDescent="0.2">
      <c r="A2885" s="173" t="s">
        <v>17867</v>
      </c>
      <c r="B2885" s="174" t="s">
        <v>17868</v>
      </c>
      <c r="C2885" s="175"/>
      <c r="D2885" s="176"/>
      <c r="E2885" s="176"/>
      <c r="F2885" s="176"/>
      <c r="G2885" s="169">
        <f t="shared" si="44"/>
        <v>5</v>
      </c>
    </row>
    <row r="2886" spans="1:7" x14ac:dyDescent="0.2">
      <c r="A2886" s="173" t="s">
        <v>17869</v>
      </c>
      <c r="B2886" s="174" t="s">
        <v>17870</v>
      </c>
      <c r="C2886" s="175" t="s">
        <v>12389</v>
      </c>
      <c r="D2886" s="176">
        <v>747.61</v>
      </c>
      <c r="E2886" s="176">
        <v>52.19</v>
      </c>
      <c r="F2886" s="176">
        <v>799.8</v>
      </c>
      <c r="G2886" s="169">
        <f t="shared" si="44"/>
        <v>9</v>
      </c>
    </row>
    <row r="2887" spans="1:7" ht="25.5" x14ac:dyDescent="0.2">
      <c r="A2887" s="173" t="s">
        <v>17871</v>
      </c>
      <c r="B2887" s="174" t="s">
        <v>17872</v>
      </c>
      <c r="C2887" s="175" t="s">
        <v>12389</v>
      </c>
      <c r="D2887" s="176">
        <v>743.55</v>
      </c>
      <c r="E2887" s="176">
        <v>61.01</v>
      </c>
      <c r="F2887" s="176">
        <v>804.56</v>
      </c>
      <c r="G2887" s="169">
        <f t="shared" si="44"/>
        <v>9</v>
      </c>
    </row>
    <row r="2888" spans="1:7" x14ac:dyDescent="0.2">
      <c r="A2888" s="173" t="s">
        <v>17873</v>
      </c>
      <c r="B2888" s="174" t="s">
        <v>17874</v>
      </c>
      <c r="C2888" s="175" t="s">
        <v>12389</v>
      </c>
      <c r="D2888" s="176">
        <v>239.35</v>
      </c>
      <c r="E2888" s="176">
        <v>52.19</v>
      </c>
      <c r="F2888" s="176">
        <v>291.54000000000002</v>
      </c>
      <c r="G2888" s="169">
        <f t="shared" si="44"/>
        <v>9</v>
      </c>
    </row>
    <row r="2889" spans="1:7" x14ac:dyDescent="0.2">
      <c r="A2889" s="173" t="s">
        <v>17875</v>
      </c>
      <c r="B2889" s="174" t="s">
        <v>17876</v>
      </c>
      <c r="C2889" s="175" t="s">
        <v>12389</v>
      </c>
      <c r="D2889" s="176">
        <v>430.24</v>
      </c>
      <c r="E2889" s="176">
        <v>52.19</v>
      </c>
      <c r="F2889" s="176">
        <v>482.43</v>
      </c>
      <c r="G2889" s="169">
        <f t="shared" si="44"/>
        <v>9</v>
      </c>
    </row>
    <row r="2890" spans="1:7" x14ac:dyDescent="0.2">
      <c r="A2890" s="173" t="s">
        <v>17877</v>
      </c>
      <c r="B2890" s="174" t="s">
        <v>17878</v>
      </c>
      <c r="C2890" s="175" t="s">
        <v>12389</v>
      </c>
      <c r="D2890" s="176">
        <v>96.12</v>
      </c>
      <c r="E2890" s="176">
        <v>61.01</v>
      </c>
      <c r="F2890" s="176">
        <v>157.13</v>
      </c>
      <c r="G2890" s="169">
        <f t="shared" si="44"/>
        <v>9</v>
      </c>
    </row>
    <row r="2891" spans="1:7" x14ac:dyDescent="0.2">
      <c r="A2891" s="173" t="s">
        <v>17879</v>
      </c>
      <c r="B2891" s="174" t="s">
        <v>17880</v>
      </c>
      <c r="C2891" s="175" t="s">
        <v>12389</v>
      </c>
      <c r="D2891" s="176">
        <v>232.04</v>
      </c>
      <c r="E2891" s="176">
        <v>61.01</v>
      </c>
      <c r="F2891" s="176">
        <v>293.05</v>
      </c>
      <c r="G2891" s="169">
        <f t="shared" ref="G2891:G2954" si="45">LEN(A2891)</f>
        <v>9</v>
      </c>
    </row>
    <row r="2892" spans="1:7" x14ac:dyDescent="0.2">
      <c r="A2892" s="173" t="s">
        <v>17881</v>
      </c>
      <c r="B2892" s="174" t="s">
        <v>17882</v>
      </c>
      <c r="C2892" s="175" t="s">
        <v>12389</v>
      </c>
      <c r="D2892" s="176">
        <v>839.84</v>
      </c>
      <c r="E2892" s="176">
        <v>61.01</v>
      </c>
      <c r="F2892" s="176">
        <v>900.85</v>
      </c>
      <c r="G2892" s="169">
        <f t="shared" si="45"/>
        <v>9</v>
      </c>
    </row>
    <row r="2893" spans="1:7" x14ac:dyDescent="0.2">
      <c r="A2893" s="173" t="s">
        <v>17883</v>
      </c>
      <c r="B2893" s="174" t="s">
        <v>17884</v>
      </c>
      <c r="C2893" s="175" t="s">
        <v>12389</v>
      </c>
      <c r="D2893" s="176">
        <v>42.61</v>
      </c>
      <c r="E2893" s="176">
        <v>21.69</v>
      </c>
      <c r="F2893" s="176">
        <v>64.3</v>
      </c>
      <c r="G2893" s="169">
        <f t="shared" si="45"/>
        <v>9</v>
      </c>
    </row>
    <row r="2894" spans="1:7" x14ac:dyDescent="0.2">
      <c r="A2894" s="173" t="s">
        <v>17885</v>
      </c>
      <c r="B2894" s="174" t="s">
        <v>17886</v>
      </c>
      <c r="C2894" s="175" t="s">
        <v>12389</v>
      </c>
      <c r="D2894" s="176">
        <v>455.6</v>
      </c>
      <c r="E2894" s="176">
        <v>61.01</v>
      </c>
      <c r="F2894" s="176">
        <v>516.61</v>
      </c>
      <c r="G2894" s="169">
        <f t="shared" si="45"/>
        <v>9</v>
      </c>
    </row>
    <row r="2895" spans="1:7" x14ac:dyDescent="0.2">
      <c r="A2895" s="173" t="s">
        <v>17887</v>
      </c>
      <c r="B2895" s="174" t="s">
        <v>17888</v>
      </c>
      <c r="C2895" s="175" t="s">
        <v>12389</v>
      </c>
      <c r="D2895" s="176">
        <v>512.36</v>
      </c>
      <c r="E2895" s="176">
        <v>61.01</v>
      </c>
      <c r="F2895" s="176">
        <v>573.37</v>
      </c>
      <c r="G2895" s="169">
        <f t="shared" si="45"/>
        <v>9</v>
      </c>
    </row>
    <row r="2896" spans="1:7" x14ac:dyDescent="0.2">
      <c r="A2896" s="173" t="s">
        <v>17889</v>
      </c>
      <c r="B2896" s="174" t="s">
        <v>17890</v>
      </c>
      <c r="C2896" s="175" t="s">
        <v>12389</v>
      </c>
      <c r="D2896" s="176">
        <v>112.57</v>
      </c>
      <c r="E2896" s="176">
        <v>21.69</v>
      </c>
      <c r="F2896" s="176">
        <v>134.26</v>
      </c>
      <c r="G2896" s="169">
        <f t="shared" si="45"/>
        <v>9</v>
      </c>
    </row>
    <row r="2897" spans="1:7" x14ac:dyDescent="0.2">
      <c r="A2897" s="173" t="s">
        <v>17891</v>
      </c>
      <c r="B2897" s="174" t="s">
        <v>17892</v>
      </c>
      <c r="C2897" s="175" t="s">
        <v>12389</v>
      </c>
      <c r="D2897" s="176">
        <v>734.62</v>
      </c>
      <c r="E2897" s="176">
        <v>130.11000000000001</v>
      </c>
      <c r="F2897" s="176">
        <v>864.73</v>
      </c>
      <c r="G2897" s="169">
        <f t="shared" si="45"/>
        <v>9</v>
      </c>
    </row>
    <row r="2898" spans="1:7" x14ac:dyDescent="0.2">
      <c r="A2898" s="173" t="s">
        <v>17893</v>
      </c>
      <c r="B2898" s="174" t="s">
        <v>17894</v>
      </c>
      <c r="C2898" s="175" t="s">
        <v>12389</v>
      </c>
      <c r="D2898" s="176">
        <v>577.66999999999996</v>
      </c>
      <c r="E2898" s="176">
        <v>130.11000000000001</v>
      </c>
      <c r="F2898" s="176">
        <v>707.78</v>
      </c>
      <c r="G2898" s="169">
        <f t="shared" si="45"/>
        <v>9</v>
      </c>
    </row>
    <row r="2899" spans="1:7" x14ac:dyDescent="0.2">
      <c r="A2899" s="173" t="s">
        <v>17895</v>
      </c>
      <c r="B2899" s="174" t="s">
        <v>17896</v>
      </c>
      <c r="C2899" s="175" t="s">
        <v>12389</v>
      </c>
      <c r="D2899" s="176">
        <v>190.1</v>
      </c>
      <c r="E2899" s="176">
        <v>43.37</v>
      </c>
      <c r="F2899" s="176">
        <v>233.47</v>
      </c>
      <c r="G2899" s="169">
        <f t="shared" si="45"/>
        <v>9</v>
      </c>
    </row>
    <row r="2900" spans="1:7" x14ac:dyDescent="0.2">
      <c r="A2900" s="173" t="s">
        <v>17897</v>
      </c>
      <c r="B2900" s="174" t="s">
        <v>17898</v>
      </c>
      <c r="C2900" s="175" t="s">
        <v>12389</v>
      </c>
      <c r="D2900" s="176">
        <v>209.81</v>
      </c>
      <c r="E2900" s="176">
        <v>21.69</v>
      </c>
      <c r="F2900" s="176">
        <v>231.5</v>
      </c>
      <c r="G2900" s="169">
        <f t="shared" si="45"/>
        <v>9</v>
      </c>
    </row>
    <row r="2901" spans="1:7" ht="25.5" x14ac:dyDescent="0.2">
      <c r="A2901" s="173" t="s">
        <v>17899</v>
      </c>
      <c r="B2901" s="174" t="s">
        <v>17900</v>
      </c>
      <c r="C2901" s="175" t="s">
        <v>12389</v>
      </c>
      <c r="D2901" s="176">
        <v>80.069999999999993</v>
      </c>
      <c r="E2901" s="176">
        <v>14.31</v>
      </c>
      <c r="F2901" s="176">
        <v>94.38</v>
      </c>
      <c r="G2901" s="169">
        <f t="shared" si="45"/>
        <v>9</v>
      </c>
    </row>
    <row r="2902" spans="1:7" x14ac:dyDescent="0.2">
      <c r="A2902" s="173" t="s">
        <v>17901</v>
      </c>
      <c r="B2902" s="174" t="s">
        <v>17902</v>
      </c>
      <c r="C2902" s="175" t="s">
        <v>12389</v>
      </c>
      <c r="D2902" s="176">
        <v>564</v>
      </c>
      <c r="E2902" s="176">
        <v>130.11000000000001</v>
      </c>
      <c r="F2902" s="176">
        <v>694.11</v>
      </c>
      <c r="G2902" s="169">
        <f t="shared" si="45"/>
        <v>9</v>
      </c>
    </row>
    <row r="2903" spans="1:7" ht="25.5" x14ac:dyDescent="0.2">
      <c r="A2903" s="173" t="s">
        <v>17903</v>
      </c>
      <c r="B2903" s="174" t="s">
        <v>17904</v>
      </c>
      <c r="C2903" s="175" t="s">
        <v>12690</v>
      </c>
      <c r="D2903" s="176">
        <v>770.02</v>
      </c>
      <c r="E2903" s="176">
        <v>52.19</v>
      </c>
      <c r="F2903" s="176">
        <v>822.21</v>
      </c>
      <c r="G2903" s="169">
        <f t="shared" si="45"/>
        <v>9</v>
      </c>
    </row>
    <row r="2904" spans="1:7" x14ac:dyDescent="0.2">
      <c r="A2904" s="173" t="s">
        <v>17905</v>
      </c>
      <c r="B2904" s="174" t="s">
        <v>17906</v>
      </c>
      <c r="C2904" s="175" t="s">
        <v>12389</v>
      </c>
      <c r="D2904" s="176">
        <v>107.25</v>
      </c>
      <c r="E2904" s="176">
        <v>21.69</v>
      </c>
      <c r="F2904" s="176">
        <v>128.94</v>
      </c>
      <c r="G2904" s="169">
        <f t="shared" si="45"/>
        <v>9</v>
      </c>
    </row>
    <row r="2905" spans="1:7" x14ac:dyDescent="0.2">
      <c r="A2905" s="173" t="s">
        <v>17907</v>
      </c>
      <c r="B2905" s="174" t="s">
        <v>17908</v>
      </c>
      <c r="C2905" s="175"/>
      <c r="D2905" s="176"/>
      <c r="E2905" s="176"/>
      <c r="F2905" s="176"/>
      <c r="G2905" s="169">
        <f t="shared" si="45"/>
        <v>5</v>
      </c>
    </row>
    <row r="2906" spans="1:7" ht="25.5" x14ac:dyDescent="0.2">
      <c r="A2906" s="173" t="s">
        <v>17909</v>
      </c>
      <c r="B2906" s="174" t="s">
        <v>17910</v>
      </c>
      <c r="C2906" s="175" t="s">
        <v>12441</v>
      </c>
      <c r="D2906" s="176">
        <v>779.05</v>
      </c>
      <c r="E2906" s="176">
        <v>71.680000000000007</v>
      </c>
      <c r="F2906" s="176">
        <v>850.73</v>
      </c>
      <c r="G2906" s="169">
        <f t="shared" si="45"/>
        <v>9</v>
      </c>
    </row>
    <row r="2907" spans="1:7" x14ac:dyDescent="0.2">
      <c r="A2907" s="173" t="s">
        <v>17911</v>
      </c>
      <c r="B2907" s="174" t="s">
        <v>17912</v>
      </c>
      <c r="C2907" s="175" t="s">
        <v>12441</v>
      </c>
      <c r="D2907" s="176">
        <v>1402.92</v>
      </c>
      <c r="E2907" s="176">
        <v>78.239999999999995</v>
      </c>
      <c r="F2907" s="176">
        <v>1481.16</v>
      </c>
      <c r="G2907" s="169">
        <f t="shared" si="45"/>
        <v>9</v>
      </c>
    </row>
    <row r="2908" spans="1:7" ht="25.5" x14ac:dyDescent="0.2">
      <c r="A2908" s="173" t="s">
        <v>17913</v>
      </c>
      <c r="B2908" s="174" t="s">
        <v>17914</v>
      </c>
      <c r="C2908" s="175" t="s">
        <v>12441</v>
      </c>
      <c r="D2908" s="176">
        <v>1170.48</v>
      </c>
      <c r="E2908" s="176">
        <v>158.47</v>
      </c>
      <c r="F2908" s="176">
        <v>1328.95</v>
      </c>
      <c r="G2908" s="169">
        <f t="shared" si="45"/>
        <v>9</v>
      </c>
    </row>
    <row r="2909" spans="1:7" ht="25.5" x14ac:dyDescent="0.2">
      <c r="A2909" s="173" t="s">
        <v>17915</v>
      </c>
      <c r="B2909" s="174" t="s">
        <v>17916</v>
      </c>
      <c r="C2909" s="175" t="s">
        <v>12441</v>
      </c>
      <c r="D2909" s="176">
        <v>2903.38</v>
      </c>
      <c r="E2909" s="176"/>
      <c r="F2909" s="176">
        <v>2903.38</v>
      </c>
      <c r="G2909" s="169">
        <f t="shared" si="45"/>
        <v>9</v>
      </c>
    </row>
    <row r="2910" spans="1:7" x14ac:dyDescent="0.2">
      <c r="A2910" s="173" t="s">
        <v>17917</v>
      </c>
      <c r="B2910" s="174" t="s">
        <v>17918</v>
      </c>
      <c r="C2910" s="175"/>
      <c r="D2910" s="176"/>
      <c r="E2910" s="176"/>
      <c r="F2910" s="176"/>
      <c r="G2910" s="169">
        <f t="shared" si="45"/>
        <v>5</v>
      </c>
    </row>
    <row r="2911" spans="1:7" ht="25.5" x14ac:dyDescent="0.2">
      <c r="A2911" s="173" t="s">
        <v>17919</v>
      </c>
      <c r="B2911" s="174" t="s">
        <v>17920</v>
      </c>
      <c r="C2911" s="175" t="s">
        <v>12389</v>
      </c>
      <c r="D2911" s="176">
        <v>249.98</v>
      </c>
      <c r="E2911" s="176">
        <v>5.37</v>
      </c>
      <c r="F2911" s="176">
        <v>255.35</v>
      </c>
      <c r="G2911" s="169">
        <f t="shared" si="45"/>
        <v>9</v>
      </c>
    </row>
    <row r="2912" spans="1:7" x14ac:dyDescent="0.2">
      <c r="A2912" s="173" t="s">
        <v>17921</v>
      </c>
      <c r="B2912" s="174" t="s">
        <v>17922</v>
      </c>
      <c r="C2912" s="175" t="s">
        <v>12389</v>
      </c>
      <c r="D2912" s="176">
        <v>48.17</v>
      </c>
      <c r="E2912" s="176">
        <v>12.91</v>
      </c>
      <c r="F2912" s="176">
        <v>61.08</v>
      </c>
      <c r="G2912" s="169">
        <f t="shared" si="45"/>
        <v>9</v>
      </c>
    </row>
    <row r="2913" spans="1:7" ht="25.5" x14ac:dyDescent="0.2">
      <c r="A2913" s="173" t="s">
        <v>17923</v>
      </c>
      <c r="B2913" s="174" t="s">
        <v>17924</v>
      </c>
      <c r="C2913" s="175" t="s">
        <v>12389</v>
      </c>
      <c r="D2913" s="176">
        <v>90.79</v>
      </c>
      <c r="E2913" s="176">
        <v>5.37</v>
      </c>
      <c r="F2913" s="176">
        <v>96.16</v>
      </c>
      <c r="G2913" s="169">
        <f t="shared" si="45"/>
        <v>9</v>
      </c>
    </row>
    <row r="2914" spans="1:7" x14ac:dyDescent="0.2">
      <c r="A2914" s="173" t="s">
        <v>17925</v>
      </c>
      <c r="B2914" s="174" t="s">
        <v>17926</v>
      </c>
      <c r="C2914" s="175" t="s">
        <v>12389</v>
      </c>
      <c r="D2914" s="176">
        <v>55.41</v>
      </c>
      <c r="E2914" s="176">
        <v>12.91</v>
      </c>
      <c r="F2914" s="176">
        <v>68.319999999999993</v>
      </c>
      <c r="G2914" s="169">
        <f t="shared" si="45"/>
        <v>9</v>
      </c>
    </row>
    <row r="2915" spans="1:7" ht="25.5" x14ac:dyDescent="0.2">
      <c r="A2915" s="173" t="s">
        <v>17927</v>
      </c>
      <c r="B2915" s="174" t="s">
        <v>17928</v>
      </c>
      <c r="C2915" s="175" t="s">
        <v>12389</v>
      </c>
      <c r="D2915" s="176">
        <v>73.59</v>
      </c>
      <c r="E2915" s="176">
        <v>5.37</v>
      </c>
      <c r="F2915" s="176">
        <v>78.959999999999994</v>
      </c>
      <c r="G2915" s="169">
        <f t="shared" si="45"/>
        <v>9</v>
      </c>
    </row>
    <row r="2916" spans="1:7" x14ac:dyDescent="0.2">
      <c r="A2916" s="173" t="s">
        <v>17929</v>
      </c>
      <c r="B2916" s="174" t="s">
        <v>17930</v>
      </c>
      <c r="C2916" s="175" t="s">
        <v>12389</v>
      </c>
      <c r="D2916" s="176">
        <v>60.49</v>
      </c>
      <c r="E2916" s="176">
        <v>12.91</v>
      </c>
      <c r="F2916" s="176">
        <v>73.400000000000006</v>
      </c>
      <c r="G2916" s="169">
        <f t="shared" si="45"/>
        <v>9</v>
      </c>
    </row>
    <row r="2917" spans="1:7" x14ac:dyDescent="0.2">
      <c r="A2917" s="173" t="s">
        <v>17931</v>
      </c>
      <c r="B2917" s="174" t="s">
        <v>17932</v>
      </c>
      <c r="C2917" s="175" t="s">
        <v>12389</v>
      </c>
      <c r="D2917" s="176">
        <v>42.23</v>
      </c>
      <c r="E2917" s="176">
        <v>5.37</v>
      </c>
      <c r="F2917" s="176">
        <v>47.6</v>
      </c>
      <c r="G2917" s="169">
        <f t="shared" si="45"/>
        <v>9</v>
      </c>
    </row>
    <row r="2918" spans="1:7" x14ac:dyDescent="0.2">
      <c r="A2918" s="173" t="s">
        <v>17933</v>
      </c>
      <c r="B2918" s="174" t="s">
        <v>17934</v>
      </c>
      <c r="C2918" s="175" t="s">
        <v>12389</v>
      </c>
      <c r="D2918" s="176">
        <v>58.75</v>
      </c>
      <c r="E2918" s="176">
        <v>5.37</v>
      </c>
      <c r="F2918" s="176">
        <v>64.12</v>
      </c>
      <c r="G2918" s="169">
        <f t="shared" si="45"/>
        <v>9</v>
      </c>
    </row>
    <row r="2919" spans="1:7" x14ac:dyDescent="0.2">
      <c r="A2919" s="173" t="s">
        <v>17935</v>
      </c>
      <c r="B2919" s="174" t="s">
        <v>17936</v>
      </c>
      <c r="C2919" s="175" t="s">
        <v>12389</v>
      </c>
      <c r="D2919" s="176">
        <v>75.569999999999993</v>
      </c>
      <c r="E2919" s="176">
        <v>5.37</v>
      </c>
      <c r="F2919" s="176">
        <v>80.94</v>
      </c>
      <c r="G2919" s="169">
        <f t="shared" si="45"/>
        <v>9</v>
      </c>
    </row>
    <row r="2920" spans="1:7" x14ac:dyDescent="0.2">
      <c r="A2920" s="173" t="s">
        <v>17937</v>
      </c>
      <c r="B2920" s="174" t="s">
        <v>17938</v>
      </c>
      <c r="C2920" s="175" t="s">
        <v>12389</v>
      </c>
      <c r="D2920" s="176">
        <v>62.96</v>
      </c>
      <c r="E2920" s="176">
        <v>21.69</v>
      </c>
      <c r="F2920" s="176">
        <v>84.65</v>
      </c>
      <c r="G2920" s="169">
        <f t="shared" si="45"/>
        <v>9</v>
      </c>
    </row>
    <row r="2921" spans="1:7" x14ac:dyDescent="0.2">
      <c r="A2921" s="173" t="s">
        <v>17939</v>
      </c>
      <c r="B2921" s="174" t="s">
        <v>17940</v>
      </c>
      <c r="C2921" s="175" t="s">
        <v>12389</v>
      </c>
      <c r="D2921" s="176">
        <v>94.65</v>
      </c>
      <c r="E2921" s="176">
        <v>39.119999999999997</v>
      </c>
      <c r="F2921" s="176">
        <v>133.77000000000001</v>
      </c>
      <c r="G2921" s="169">
        <f t="shared" si="45"/>
        <v>9</v>
      </c>
    </row>
    <row r="2922" spans="1:7" x14ac:dyDescent="0.2">
      <c r="A2922" s="173" t="s">
        <v>17941</v>
      </c>
      <c r="B2922" s="174" t="s">
        <v>20497</v>
      </c>
      <c r="C2922" s="175" t="s">
        <v>12389</v>
      </c>
      <c r="D2922" s="176">
        <v>333.29</v>
      </c>
      <c r="E2922" s="176">
        <v>16.54</v>
      </c>
      <c r="F2922" s="176">
        <v>349.83</v>
      </c>
      <c r="G2922" s="169">
        <f t="shared" si="45"/>
        <v>9</v>
      </c>
    </row>
    <row r="2923" spans="1:7" x14ac:dyDescent="0.2">
      <c r="A2923" s="173" t="s">
        <v>17942</v>
      </c>
      <c r="B2923" s="174" t="s">
        <v>17943</v>
      </c>
      <c r="C2923" s="175" t="s">
        <v>12389</v>
      </c>
      <c r="D2923" s="176">
        <v>89.69</v>
      </c>
      <c r="E2923" s="176">
        <v>16.54</v>
      </c>
      <c r="F2923" s="176">
        <v>106.23</v>
      </c>
      <c r="G2923" s="169">
        <f t="shared" si="45"/>
        <v>9</v>
      </c>
    </row>
    <row r="2924" spans="1:7" ht="25.5" x14ac:dyDescent="0.2">
      <c r="A2924" s="173" t="s">
        <v>17944</v>
      </c>
      <c r="B2924" s="174" t="s">
        <v>17945</v>
      </c>
      <c r="C2924" s="175" t="s">
        <v>12389</v>
      </c>
      <c r="D2924" s="176">
        <v>290.56</v>
      </c>
      <c r="E2924" s="176">
        <v>60.72</v>
      </c>
      <c r="F2924" s="176">
        <v>351.28</v>
      </c>
      <c r="G2924" s="169">
        <f t="shared" si="45"/>
        <v>9</v>
      </c>
    </row>
    <row r="2925" spans="1:7" x14ac:dyDescent="0.2">
      <c r="A2925" s="173" t="s">
        <v>17946</v>
      </c>
      <c r="B2925" s="174" t="s">
        <v>17947</v>
      </c>
      <c r="C2925" s="175" t="s">
        <v>12389</v>
      </c>
      <c r="D2925" s="176">
        <v>606.71</v>
      </c>
      <c r="E2925" s="176">
        <v>21.69</v>
      </c>
      <c r="F2925" s="176">
        <v>628.4</v>
      </c>
      <c r="G2925" s="169">
        <f t="shared" si="45"/>
        <v>9</v>
      </c>
    </row>
    <row r="2926" spans="1:7" ht="25.5" x14ac:dyDescent="0.2">
      <c r="A2926" s="173" t="s">
        <v>17948</v>
      </c>
      <c r="B2926" s="174" t="s">
        <v>17949</v>
      </c>
      <c r="C2926" s="175" t="s">
        <v>12389</v>
      </c>
      <c r="D2926" s="176">
        <v>34.15</v>
      </c>
      <c r="E2926" s="176">
        <v>15.25</v>
      </c>
      <c r="F2926" s="176">
        <v>49.4</v>
      </c>
      <c r="G2926" s="169">
        <f t="shared" si="45"/>
        <v>9</v>
      </c>
    </row>
    <row r="2927" spans="1:7" ht="25.5" x14ac:dyDescent="0.2">
      <c r="A2927" s="173" t="s">
        <v>17950</v>
      </c>
      <c r="B2927" s="174" t="s">
        <v>17951</v>
      </c>
      <c r="C2927" s="175" t="s">
        <v>12389</v>
      </c>
      <c r="D2927" s="176">
        <v>32.909999999999997</v>
      </c>
      <c r="E2927" s="176">
        <v>15.25</v>
      </c>
      <c r="F2927" s="176">
        <v>48.16</v>
      </c>
      <c r="G2927" s="169">
        <f t="shared" si="45"/>
        <v>9</v>
      </c>
    </row>
    <row r="2928" spans="1:7" ht="25.5" x14ac:dyDescent="0.2">
      <c r="A2928" s="173" t="s">
        <v>17952</v>
      </c>
      <c r="B2928" s="174" t="s">
        <v>17953</v>
      </c>
      <c r="C2928" s="175" t="s">
        <v>12389</v>
      </c>
      <c r="D2928" s="176">
        <v>38.700000000000003</v>
      </c>
      <c r="E2928" s="176">
        <v>15.25</v>
      </c>
      <c r="F2928" s="176">
        <v>53.95</v>
      </c>
      <c r="G2928" s="169">
        <f t="shared" si="45"/>
        <v>9</v>
      </c>
    </row>
    <row r="2929" spans="1:7" ht="25.5" x14ac:dyDescent="0.2">
      <c r="A2929" s="173" t="s">
        <v>17954</v>
      </c>
      <c r="B2929" s="174" t="s">
        <v>17955</v>
      </c>
      <c r="C2929" s="175" t="s">
        <v>12389</v>
      </c>
      <c r="D2929" s="176">
        <v>25.06</v>
      </c>
      <c r="E2929" s="176">
        <v>15.25</v>
      </c>
      <c r="F2929" s="176">
        <v>40.31</v>
      </c>
      <c r="G2929" s="169">
        <f t="shared" si="45"/>
        <v>9</v>
      </c>
    </row>
    <row r="2930" spans="1:7" ht="25.5" x14ac:dyDescent="0.2">
      <c r="A2930" s="173" t="s">
        <v>17956</v>
      </c>
      <c r="B2930" s="174" t="s">
        <v>20498</v>
      </c>
      <c r="C2930" s="175" t="s">
        <v>12389</v>
      </c>
      <c r="D2930" s="176">
        <v>29.99</v>
      </c>
      <c r="E2930" s="176">
        <v>15.25</v>
      </c>
      <c r="F2930" s="176">
        <v>45.24</v>
      </c>
      <c r="G2930" s="169">
        <f t="shared" si="45"/>
        <v>9</v>
      </c>
    </row>
    <row r="2931" spans="1:7" ht="25.5" x14ac:dyDescent="0.2">
      <c r="A2931" s="173" t="s">
        <v>17957</v>
      </c>
      <c r="B2931" s="174" t="s">
        <v>20499</v>
      </c>
      <c r="C2931" s="175" t="s">
        <v>12389</v>
      </c>
      <c r="D2931" s="176">
        <v>30.51</v>
      </c>
      <c r="E2931" s="176">
        <v>15.25</v>
      </c>
      <c r="F2931" s="176">
        <v>45.76</v>
      </c>
      <c r="G2931" s="169">
        <f t="shared" si="45"/>
        <v>9</v>
      </c>
    </row>
    <row r="2932" spans="1:7" ht="25.5" x14ac:dyDescent="0.2">
      <c r="A2932" s="173" t="s">
        <v>17958</v>
      </c>
      <c r="B2932" s="174" t="s">
        <v>17959</v>
      </c>
      <c r="C2932" s="175" t="s">
        <v>12389</v>
      </c>
      <c r="D2932" s="176">
        <v>55.19</v>
      </c>
      <c r="E2932" s="176">
        <v>15.25</v>
      </c>
      <c r="F2932" s="176">
        <v>70.44</v>
      </c>
      <c r="G2932" s="169">
        <f t="shared" si="45"/>
        <v>9</v>
      </c>
    </row>
    <row r="2933" spans="1:7" ht="25.5" x14ac:dyDescent="0.2">
      <c r="A2933" s="173" t="s">
        <v>17960</v>
      </c>
      <c r="B2933" s="174" t="s">
        <v>17961</v>
      </c>
      <c r="C2933" s="175" t="s">
        <v>12389</v>
      </c>
      <c r="D2933" s="176">
        <v>46.75</v>
      </c>
      <c r="E2933" s="176">
        <v>15.25</v>
      </c>
      <c r="F2933" s="176">
        <v>62</v>
      </c>
      <c r="G2933" s="169">
        <f t="shared" si="45"/>
        <v>9</v>
      </c>
    </row>
    <row r="2934" spans="1:7" ht="25.5" x14ac:dyDescent="0.2">
      <c r="A2934" s="173" t="s">
        <v>17962</v>
      </c>
      <c r="B2934" s="174" t="s">
        <v>17963</v>
      </c>
      <c r="C2934" s="175" t="s">
        <v>12389</v>
      </c>
      <c r="D2934" s="176">
        <v>366.2</v>
      </c>
      <c r="E2934" s="176">
        <v>60.72</v>
      </c>
      <c r="F2934" s="176">
        <v>426.92</v>
      </c>
      <c r="G2934" s="169">
        <f t="shared" si="45"/>
        <v>9</v>
      </c>
    </row>
    <row r="2935" spans="1:7" x14ac:dyDescent="0.2">
      <c r="A2935" s="173" t="s">
        <v>17964</v>
      </c>
      <c r="B2935" s="174" t="s">
        <v>17965</v>
      </c>
      <c r="C2935" s="175" t="s">
        <v>12389</v>
      </c>
      <c r="D2935" s="176">
        <v>523.98</v>
      </c>
      <c r="E2935" s="176">
        <v>34.770000000000003</v>
      </c>
      <c r="F2935" s="176">
        <v>558.75</v>
      </c>
      <c r="G2935" s="169">
        <f t="shared" si="45"/>
        <v>9</v>
      </c>
    </row>
    <row r="2936" spans="1:7" ht="25.5" x14ac:dyDescent="0.2">
      <c r="A2936" s="173" t="s">
        <v>17966</v>
      </c>
      <c r="B2936" s="174" t="s">
        <v>17967</v>
      </c>
      <c r="C2936" s="175" t="s">
        <v>12389</v>
      </c>
      <c r="D2936" s="176">
        <v>199.9</v>
      </c>
      <c r="E2936" s="176">
        <v>16.54</v>
      </c>
      <c r="F2936" s="176">
        <v>216.44</v>
      </c>
      <c r="G2936" s="169">
        <f t="shared" si="45"/>
        <v>9</v>
      </c>
    </row>
    <row r="2937" spans="1:7" ht="25.5" x14ac:dyDescent="0.2">
      <c r="A2937" s="173" t="s">
        <v>17968</v>
      </c>
      <c r="B2937" s="174" t="s">
        <v>17969</v>
      </c>
      <c r="C2937" s="175" t="s">
        <v>12389</v>
      </c>
      <c r="D2937" s="176">
        <v>70.31</v>
      </c>
      <c r="E2937" s="176">
        <v>15.25</v>
      </c>
      <c r="F2937" s="176">
        <v>85.56</v>
      </c>
      <c r="G2937" s="169">
        <f t="shared" si="45"/>
        <v>9</v>
      </c>
    </row>
    <row r="2938" spans="1:7" ht="25.5" x14ac:dyDescent="0.2">
      <c r="A2938" s="173" t="s">
        <v>17970</v>
      </c>
      <c r="B2938" s="174" t="s">
        <v>17971</v>
      </c>
      <c r="C2938" s="175" t="s">
        <v>12389</v>
      </c>
      <c r="D2938" s="176">
        <v>507.58</v>
      </c>
      <c r="E2938" s="176">
        <v>15.25</v>
      </c>
      <c r="F2938" s="176">
        <v>522.83000000000004</v>
      </c>
      <c r="G2938" s="169">
        <f t="shared" si="45"/>
        <v>9</v>
      </c>
    </row>
    <row r="2939" spans="1:7" ht="25.5" x14ac:dyDescent="0.2">
      <c r="A2939" s="173" t="s">
        <v>20297</v>
      </c>
      <c r="B2939" s="174" t="s">
        <v>20421</v>
      </c>
      <c r="C2939" s="175" t="s">
        <v>12389</v>
      </c>
      <c r="D2939" s="176">
        <v>143.06</v>
      </c>
      <c r="E2939" s="176">
        <v>16.54</v>
      </c>
      <c r="F2939" s="176">
        <v>159.6</v>
      </c>
      <c r="G2939" s="169">
        <f t="shared" si="45"/>
        <v>9</v>
      </c>
    </row>
    <row r="2940" spans="1:7" x14ac:dyDescent="0.2">
      <c r="A2940" s="173" t="s">
        <v>17972</v>
      </c>
      <c r="B2940" s="174" t="s">
        <v>17973</v>
      </c>
      <c r="C2940" s="175" t="s">
        <v>12690</v>
      </c>
      <c r="D2940" s="176">
        <v>805.02</v>
      </c>
      <c r="E2940" s="176">
        <v>60.81</v>
      </c>
      <c r="F2940" s="176">
        <v>865.83</v>
      </c>
      <c r="G2940" s="169">
        <f t="shared" si="45"/>
        <v>9</v>
      </c>
    </row>
    <row r="2941" spans="1:7" x14ac:dyDescent="0.2">
      <c r="A2941" s="173" t="s">
        <v>17974</v>
      </c>
      <c r="B2941" s="174" t="s">
        <v>17975</v>
      </c>
      <c r="C2941" s="175" t="s">
        <v>12389</v>
      </c>
      <c r="D2941" s="176">
        <v>3.34</v>
      </c>
      <c r="E2941" s="176">
        <v>15.25</v>
      </c>
      <c r="F2941" s="176">
        <v>18.59</v>
      </c>
      <c r="G2941" s="169">
        <f t="shared" si="45"/>
        <v>9</v>
      </c>
    </row>
    <row r="2942" spans="1:7" x14ac:dyDescent="0.2">
      <c r="A2942" s="173" t="s">
        <v>17976</v>
      </c>
      <c r="B2942" s="174" t="s">
        <v>17977</v>
      </c>
      <c r="C2942" s="175" t="s">
        <v>12389</v>
      </c>
      <c r="D2942" s="176">
        <v>3.97</v>
      </c>
      <c r="E2942" s="176">
        <v>15.25</v>
      </c>
      <c r="F2942" s="176">
        <v>19.22</v>
      </c>
      <c r="G2942" s="169">
        <f t="shared" si="45"/>
        <v>9</v>
      </c>
    </row>
    <row r="2943" spans="1:7" ht="38.25" x14ac:dyDescent="0.2">
      <c r="A2943" s="173" t="s">
        <v>17978</v>
      </c>
      <c r="B2943" s="174" t="s">
        <v>17979</v>
      </c>
      <c r="C2943" s="175" t="s">
        <v>12389</v>
      </c>
      <c r="D2943" s="176">
        <v>647.91</v>
      </c>
      <c r="E2943" s="176">
        <v>16.54</v>
      </c>
      <c r="F2943" s="176">
        <v>664.45</v>
      </c>
      <c r="G2943" s="169">
        <f t="shared" si="45"/>
        <v>9</v>
      </c>
    </row>
    <row r="2944" spans="1:7" ht="25.5" x14ac:dyDescent="0.2">
      <c r="A2944" s="173" t="s">
        <v>17980</v>
      </c>
      <c r="B2944" s="174" t="s">
        <v>17981</v>
      </c>
      <c r="C2944" s="175" t="s">
        <v>12389</v>
      </c>
      <c r="D2944" s="176">
        <v>942.21</v>
      </c>
      <c r="E2944" s="176">
        <v>60.72</v>
      </c>
      <c r="F2944" s="176">
        <v>1002.93</v>
      </c>
      <c r="G2944" s="169">
        <f t="shared" si="45"/>
        <v>9</v>
      </c>
    </row>
    <row r="2945" spans="1:7" ht="25.5" x14ac:dyDescent="0.2">
      <c r="A2945" s="173" t="s">
        <v>17982</v>
      </c>
      <c r="B2945" s="174" t="s">
        <v>17983</v>
      </c>
      <c r="C2945" s="175" t="s">
        <v>12389</v>
      </c>
      <c r="D2945" s="176">
        <v>2958.68</v>
      </c>
      <c r="E2945" s="176">
        <v>60.72</v>
      </c>
      <c r="F2945" s="176">
        <v>3019.4</v>
      </c>
      <c r="G2945" s="169">
        <f t="shared" si="45"/>
        <v>9</v>
      </c>
    </row>
    <row r="2946" spans="1:7" x14ac:dyDescent="0.2">
      <c r="A2946" s="173" t="s">
        <v>17984</v>
      </c>
      <c r="B2946" s="174" t="s">
        <v>17985</v>
      </c>
      <c r="C2946" s="175" t="s">
        <v>12389</v>
      </c>
      <c r="D2946" s="176">
        <v>1220.94</v>
      </c>
      <c r="E2946" s="176">
        <v>5.37</v>
      </c>
      <c r="F2946" s="176">
        <v>1226.31</v>
      </c>
      <c r="G2946" s="169">
        <f t="shared" si="45"/>
        <v>9</v>
      </c>
    </row>
    <row r="2947" spans="1:7" x14ac:dyDescent="0.2">
      <c r="A2947" s="173" t="s">
        <v>17986</v>
      </c>
      <c r="B2947" s="174" t="s">
        <v>17987</v>
      </c>
      <c r="C2947" s="175" t="s">
        <v>12389</v>
      </c>
      <c r="D2947" s="176">
        <v>221.31</v>
      </c>
      <c r="E2947" s="176">
        <v>21.69</v>
      </c>
      <c r="F2947" s="176">
        <v>243</v>
      </c>
      <c r="G2947" s="169">
        <f t="shared" si="45"/>
        <v>9</v>
      </c>
    </row>
    <row r="2948" spans="1:7" x14ac:dyDescent="0.2">
      <c r="A2948" s="173" t="s">
        <v>17988</v>
      </c>
      <c r="B2948" s="174" t="s">
        <v>17989</v>
      </c>
      <c r="C2948" s="175" t="s">
        <v>12389</v>
      </c>
      <c r="D2948" s="176">
        <v>43.86</v>
      </c>
      <c r="E2948" s="176">
        <v>25.73</v>
      </c>
      <c r="F2948" s="176">
        <v>69.59</v>
      </c>
      <c r="G2948" s="169">
        <f t="shared" si="45"/>
        <v>9</v>
      </c>
    </row>
    <row r="2949" spans="1:7" ht="25.5" x14ac:dyDescent="0.2">
      <c r="A2949" s="173" t="s">
        <v>17990</v>
      </c>
      <c r="B2949" s="174" t="s">
        <v>17991</v>
      </c>
      <c r="C2949" s="175" t="s">
        <v>12389</v>
      </c>
      <c r="D2949" s="176">
        <v>238.27</v>
      </c>
      <c r="E2949" s="176">
        <v>21.69</v>
      </c>
      <c r="F2949" s="176">
        <v>259.95999999999998</v>
      </c>
      <c r="G2949" s="169">
        <f t="shared" si="45"/>
        <v>9</v>
      </c>
    </row>
    <row r="2950" spans="1:7" ht="25.5" x14ac:dyDescent="0.2">
      <c r="A2950" s="173" t="s">
        <v>17992</v>
      </c>
      <c r="B2950" s="174" t="s">
        <v>17993</v>
      </c>
      <c r="C2950" s="175" t="s">
        <v>12389</v>
      </c>
      <c r="D2950" s="176">
        <v>424.56</v>
      </c>
      <c r="E2950" s="176">
        <v>21.69</v>
      </c>
      <c r="F2950" s="176">
        <v>446.25</v>
      </c>
      <c r="G2950" s="169">
        <f t="shared" si="45"/>
        <v>9</v>
      </c>
    </row>
    <row r="2951" spans="1:7" x14ac:dyDescent="0.2">
      <c r="A2951" s="173" t="s">
        <v>17994</v>
      </c>
      <c r="B2951" s="174" t="s">
        <v>17995</v>
      </c>
      <c r="C2951" s="175"/>
      <c r="D2951" s="176"/>
      <c r="E2951" s="176"/>
      <c r="F2951" s="176"/>
      <c r="G2951" s="169">
        <f t="shared" si="45"/>
        <v>5</v>
      </c>
    </row>
    <row r="2952" spans="1:7" x14ac:dyDescent="0.2">
      <c r="A2952" s="173" t="s">
        <v>17996</v>
      </c>
      <c r="B2952" s="174" t="s">
        <v>17997</v>
      </c>
      <c r="C2952" s="175" t="s">
        <v>12441</v>
      </c>
      <c r="D2952" s="176">
        <v>503.37</v>
      </c>
      <c r="E2952" s="176">
        <v>25.43</v>
      </c>
      <c r="F2952" s="176">
        <v>528.79999999999995</v>
      </c>
      <c r="G2952" s="169">
        <f t="shared" si="45"/>
        <v>9</v>
      </c>
    </row>
    <row r="2953" spans="1:7" x14ac:dyDescent="0.2">
      <c r="A2953" s="173" t="s">
        <v>17998</v>
      </c>
      <c r="B2953" s="174" t="s">
        <v>17999</v>
      </c>
      <c r="C2953" s="175" t="s">
        <v>12441</v>
      </c>
      <c r="D2953" s="176">
        <v>269.27</v>
      </c>
      <c r="E2953" s="176">
        <v>78.239999999999995</v>
      </c>
      <c r="F2953" s="176">
        <v>347.51</v>
      </c>
      <c r="G2953" s="169">
        <f t="shared" si="45"/>
        <v>9</v>
      </c>
    </row>
    <row r="2954" spans="1:7" x14ac:dyDescent="0.2">
      <c r="A2954" s="173" t="s">
        <v>18000</v>
      </c>
      <c r="B2954" s="174" t="s">
        <v>18001</v>
      </c>
      <c r="C2954" s="175" t="s">
        <v>12441</v>
      </c>
      <c r="D2954" s="176">
        <v>791.71</v>
      </c>
      <c r="E2954" s="176">
        <v>25.43</v>
      </c>
      <c r="F2954" s="176">
        <v>817.14</v>
      </c>
      <c r="G2954" s="169">
        <f t="shared" si="45"/>
        <v>9</v>
      </c>
    </row>
    <row r="2955" spans="1:7" x14ac:dyDescent="0.2">
      <c r="A2955" s="173" t="s">
        <v>18002</v>
      </c>
      <c r="B2955" s="174" t="s">
        <v>18003</v>
      </c>
      <c r="C2955" s="175"/>
      <c r="D2955" s="176"/>
      <c r="E2955" s="176"/>
      <c r="F2955" s="176"/>
      <c r="G2955" s="169">
        <f t="shared" ref="G2955:G3018" si="46">LEN(A2955)</f>
        <v>5</v>
      </c>
    </row>
    <row r="2956" spans="1:7" x14ac:dyDescent="0.2">
      <c r="A2956" s="173" t="s">
        <v>18004</v>
      </c>
      <c r="B2956" s="174" t="s">
        <v>18005</v>
      </c>
      <c r="C2956" s="175" t="s">
        <v>12497</v>
      </c>
      <c r="D2956" s="176">
        <v>1220.45</v>
      </c>
      <c r="E2956" s="176">
        <v>61.01</v>
      </c>
      <c r="F2956" s="176">
        <v>1281.46</v>
      </c>
      <c r="G2956" s="169">
        <f t="shared" si="46"/>
        <v>9</v>
      </c>
    </row>
    <row r="2957" spans="1:7" x14ac:dyDescent="0.2">
      <c r="A2957" s="173" t="s">
        <v>18006</v>
      </c>
      <c r="B2957" s="174" t="s">
        <v>18007</v>
      </c>
      <c r="C2957" s="175" t="s">
        <v>12497</v>
      </c>
      <c r="D2957" s="176">
        <v>892.1</v>
      </c>
      <c r="E2957" s="176">
        <v>61.01</v>
      </c>
      <c r="F2957" s="176">
        <v>953.11</v>
      </c>
      <c r="G2957" s="169">
        <f t="shared" si="46"/>
        <v>9</v>
      </c>
    </row>
    <row r="2958" spans="1:7" x14ac:dyDescent="0.2">
      <c r="A2958" s="173" t="s">
        <v>18008</v>
      </c>
      <c r="B2958" s="174" t="s">
        <v>18009</v>
      </c>
      <c r="C2958" s="175" t="s">
        <v>12389</v>
      </c>
      <c r="D2958" s="176">
        <v>1165.32</v>
      </c>
      <c r="E2958" s="176">
        <v>130.11000000000001</v>
      </c>
      <c r="F2958" s="176">
        <v>1295.43</v>
      </c>
      <c r="G2958" s="169">
        <f t="shared" si="46"/>
        <v>9</v>
      </c>
    </row>
    <row r="2959" spans="1:7" x14ac:dyDescent="0.2">
      <c r="A2959" s="173" t="s">
        <v>18010</v>
      </c>
      <c r="B2959" s="174" t="s">
        <v>18011</v>
      </c>
      <c r="C2959" s="175" t="s">
        <v>12389</v>
      </c>
      <c r="D2959" s="176">
        <v>222.39</v>
      </c>
      <c r="E2959" s="176">
        <v>21.69</v>
      </c>
      <c r="F2959" s="176">
        <v>244.08</v>
      </c>
      <c r="G2959" s="169">
        <f t="shared" si="46"/>
        <v>9</v>
      </c>
    </row>
    <row r="2960" spans="1:7" x14ac:dyDescent="0.2">
      <c r="A2960" s="173" t="s">
        <v>18012</v>
      </c>
      <c r="B2960" s="174" t="s">
        <v>18013</v>
      </c>
      <c r="C2960" s="175" t="s">
        <v>12389</v>
      </c>
      <c r="D2960" s="176">
        <v>226.34</v>
      </c>
      <c r="E2960" s="176">
        <v>21.69</v>
      </c>
      <c r="F2960" s="176">
        <v>248.03</v>
      </c>
      <c r="G2960" s="169">
        <f t="shared" si="46"/>
        <v>9</v>
      </c>
    </row>
    <row r="2961" spans="1:7" x14ac:dyDescent="0.2">
      <c r="A2961" s="173" t="s">
        <v>18014</v>
      </c>
      <c r="B2961" s="174" t="s">
        <v>18015</v>
      </c>
      <c r="C2961" s="175" t="s">
        <v>12389</v>
      </c>
      <c r="D2961" s="176">
        <v>288.18</v>
      </c>
      <c r="E2961" s="176">
        <v>21.69</v>
      </c>
      <c r="F2961" s="176">
        <v>309.87</v>
      </c>
      <c r="G2961" s="169">
        <f t="shared" si="46"/>
        <v>9</v>
      </c>
    </row>
    <row r="2962" spans="1:7" x14ac:dyDescent="0.2">
      <c r="A2962" s="173" t="s">
        <v>18016</v>
      </c>
      <c r="B2962" s="174" t="s">
        <v>18017</v>
      </c>
      <c r="C2962" s="175" t="s">
        <v>12389</v>
      </c>
      <c r="D2962" s="176">
        <v>331.52</v>
      </c>
      <c r="E2962" s="176">
        <v>21.69</v>
      </c>
      <c r="F2962" s="176">
        <v>353.21</v>
      </c>
      <c r="G2962" s="169">
        <f t="shared" si="46"/>
        <v>9</v>
      </c>
    </row>
    <row r="2963" spans="1:7" x14ac:dyDescent="0.2">
      <c r="A2963" s="173" t="s">
        <v>18018</v>
      </c>
      <c r="B2963" s="174" t="s">
        <v>18019</v>
      </c>
      <c r="C2963" s="175" t="s">
        <v>12389</v>
      </c>
      <c r="D2963" s="176">
        <v>806.22</v>
      </c>
      <c r="E2963" s="176">
        <v>21.69</v>
      </c>
      <c r="F2963" s="176">
        <v>827.91</v>
      </c>
      <c r="G2963" s="169">
        <f t="shared" si="46"/>
        <v>9</v>
      </c>
    </row>
    <row r="2964" spans="1:7" x14ac:dyDescent="0.2">
      <c r="A2964" s="173" t="s">
        <v>18020</v>
      </c>
      <c r="B2964" s="174" t="s">
        <v>18021</v>
      </c>
      <c r="C2964" s="175" t="s">
        <v>12389</v>
      </c>
      <c r="D2964" s="176">
        <v>393.25</v>
      </c>
      <c r="E2964" s="176">
        <v>21.69</v>
      </c>
      <c r="F2964" s="176">
        <v>414.94</v>
      </c>
      <c r="G2964" s="169">
        <f t="shared" si="46"/>
        <v>9</v>
      </c>
    </row>
    <row r="2965" spans="1:7" x14ac:dyDescent="0.2">
      <c r="A2965" s="173" t="s">
        <v>18022</v>
      </c>
      <c r="B2965" s="174" t="s">
        <v>18023</v>
      </c>
      <c r="C2965" s="175" t="s">
        <v>12389</v>
      </c>
      <c r="D2965" s="176">
        <v>459.01</v>
      </c>
      <c r="E2965" s="176">
        <v>21.69</v>
      </c>
      <c r="F2965" s="176">
        <v>480.7</v>
      </c>
      <c r="G2965" s="169">
        <f t="shared" si="46"/>
        <v>9</v>
      </c>
    </row>
    <row r="2966" spans="1:7" x14ac:dyDescent="0.2">
      <c r="A2966" s="173" t="s">
        <v>18024</v>
      </c>
      <c r="B2966" s="174" t="s">
        <v>18025</v>
      </c>
      <c r="C2966" s="175" t="s">
        <v>12389</v>
      </c>
      <c r="D2966" s="176">
        <v>542.13</v>
      </c>
      <c r="E2966" s="176">
        <v>21.69</v>
      </c>
      <c r="F2966" s="176">
        <v>563.82000000000005</v>
      </c>
      <c r="G2966" s="169">
        <f t="shared" si="46"/>
        <v>9</v>
      </c>
    </row>
    <row r="2967" spans="1:7" x14ac:dyDescent="0.2">
      <c r="A2967" s="173" t="s">
        <v>18026</v>
      </c>
      <c r="B2967" s="174" t="s">
        <v>18027</v>
      </c>
      <c r="C2967" s="175" t="s">
        <v>12389</v>
      </c>
      <c r="D2967" s="176">
        <v>769.38</v>
      </c>
      <c r="E2967" s="176">
        <v>21.69</v>
      </c>
      <c r="F2967" s="176">
        <v>791.07</v>
      </c>
      <c r="G2967" s="169">
        <f t="shared" si="46"/>
        <v>9</v>
      </c>
    </row>
    <row r="2968" spans="1:7" x14ac:dyDescent="0.2">
      <c r="A2968" s="173" t="s">
        <v>18028</v>
      </c>
      <c r="B2968" s="174" t="s">
        <v>18029</v>
      </c>
      <c r="C2968" s="175" t="s">
        <v>12389</v>
      </c>
      <c r="D2968" s="176">
        <v>1188.07</v>
      </c>
      <c r="E2968" s="176">
        <v>21.69</v>
      </c>
      <c r="F2968" s="176">
        <v>1209.76</v>
      </c>
      <c r="G2968" s="169">
        <f t="shared" si="46"/>
        <v>9</v>
      </c>
    </row>
    <row r="2969" spans="1:7" x14ac:dyDescent="0.2">
      <c r="A2969" s="173" t="s">
        <v>18030</v>
      </c>
      <c r="B2969" s="174" t="s">
        <v>18031</v>
      </c>
      <c r="C2969" s="175" t="s">
        <v>12389</v>
      </c>
      <c r="D2969" s="176">
        <v>1512.69</v>
      </c>
      <c r="E2969" s="176">
        <v>21.69</v>
      </c>
      <c r="F2969" s="176">
        <v>1534.38</v>
      </c>
      <c r="G2969" s="169">
        <f t="shared" si="46"/>
        <v>9</v>
      </c>
    </row>
    <row r="2970" spans="1:7" x14ac:dyDescent="0.2">
      <c r="A2970" s="173" t="s">
        <v>18032</v>
      </c>
      <c r="B2970" s="174" t="s">
        <v>18033</v>
      </c>
      <c r="C2970" s="175" t="s">
        <v>12389</v>
      </c>
      <c r="D2970" s="176">
        <v>1669.59</v>
      </c>
      <c r="E2970" s="176">
        <v>21.69</v>
      </c>
      <c r="F2970" s="176">
        <v>1691.28</v>
      </c>
      <c r="G2970" s="169">
        <f t="shared" si="46"/>
        <v>9</v>
      </c>
    </row>
    <row r="2971" spans="1:7" x14ac:dyDescent="0.2">
      <c r="A2971" s="173" t="s">
        <v>18034</v>
      </c>
      <c r="B2971" s="174" t="s">
        <v>18035</v>
      </c>
      <c r="C2971" s="175" t="s">
        <v>12389</v>
      </c>
      <c r="D2971" s="176">
        <v>4652.09</v>
      </c>
      <c r="E2971" s="176">
        <v>21.69</v>
      </c>
      <c r="F2971" s="176">
        <v>4673.78</v>
      </c>
      <c r="G2971" s="169">
        <f t="shared" si="46"/>
        <v>9</v>
      </c>
    </row>
    <row r="2972" spans="1:7" x14ac:dyDescent="0.2">
      <c r="A2972" s="173" t="s">
        <v>18036</v>
      </c>
      <c r="B2972" s="174" t="s">
        <v>18037</v>
      </c>
      <c r="C2972" s="175" t="s">
        <v>12389</v>
      </c>
      <c r="D2972" s="176">
        <v>2080.5300000000002</v>
      </c>
      <c r="E2972" s="176">
        <v>21.69</v>
      </c>
      <c r="F2972" s="176">
        <v>2102.2199999999998</v>
      </c>
      <c r="G2972" s="169">
        <f t="shared" si="46"/>
        <v>9</v>
      </c>
    </row>
    <row r="2973" spans="1:7" x14ac:dyDescent="0.2">
      <c r="A2973" s="173" t="s">
        <v>18038</v>
      </c>
      <c r="B2973" s="174" t="s">
        <v>18039</v>
      </c>
      <c r="C2973" s="175" t="s">
        <v>12389</v>
      </c>
      <c r="D2973" s="176">
        <v>722.05</v>
      </c>
      <c r="E2973" s="176">
        <v>21.69</v>
      </c>
      <c r="F2973" s="176">
        <v>743.74</v>
      </c>
      <c r="G2973" s="169">
        <f t="shared" si="46"/>
        <v>9</v>
      </c>
    </row>
    <row r="2974" spans="1:7" x14ac:dyDescent="0.2">
      <c r="A2974" s="173" t="s">
        <v>18040</v>
      </c>
      <c r="B2974" s="174" t="s">
        <v>18041</v>
      </c>
      <c r="C2974" s="175" t="s">
        <v>12389</v>
      </c>
      <c r="D2974" s="176">
        <v>721.79</v>
      </c>
      <c r="E2974" s="176">
        <v>21.69</v>
      </c>
      <c r="F2974" s="176">
        <v>743.48</v>
      </c>
      <c r="G2974" s="169">
        <f t="shared" si="46"/>
        <v>9</v>
      </c>
    </row>
    <row r="2975" spans="1:7" x14ac:dyDescent="0.2">
      <c r="A2975" s="173" t="s">
        <v>18042</v>
      </c>
      <c r="B2975" s="174" t="s">
        <v>18043</v>
      </c>
      <c r="C2975" s="175" t="s">
        <v>12389</v>
      </c>
      <c r="D2975" s="176">
        <v>910.43</v>
      </c>
      <c r="E2975" s="176">
        <v>21.69</v>
      </c>
      <c r="F2975" s="176">
        <v>932.12</v>
      </c>
      <c r="G2975" s="169">
        <f t="shared" si="46"/>
        <v>9</v>
      </c>
    </row>
    <row r="2976" spans="1:7" x14ac:dyDescent="0.2">
      <c r="A2976" s="173" t="s">
        <v>18044</v>
      </c>
      <c r="B2976" s="174" t="s">
        <v>18045</v>
      </c>
      <c r="C2976" s="175"/>
      <c r="D2976" s="176"/>
      <c r="E2976" s="176"/>
      <c r="F2976" s="176"/>
      <c r="G2976" s="169">
        <f t="shared" si="46"/>
        <v>5</v>
      </c>
    </row>
    <row r="2977" spans="1:7" x14ac:dyDescent="0.2">
      <c r="A2977" s="173" t="s">
        <v>18046</v>
      </c>
      <c r="B2977" s="174" t="s">
        <v>18047</v>
      </c>
      <c r="C2977" s="175" t="s">
        <v>12389</v>
      </c>
      <c r="D2977" s="176">
        <v>9.68</v>
      </c>
      <c r="E2977" s="176">
        <v>17.350000000000001</v>
      </c>
      <c r="F2977" s="176">
        <v>27.03</v>
      </c>
      <c r="G2977" s="169">
        <f t="shared" si="46"/>
        <v>9</v>
      </c>
    </row>
    <row r="2978" spans="1:7" x14ac:dyDescent="0.2">
      <c r="A2978" s="173" t="s">
        <v>18048</v>
      </c>
      <c r="B2978" s="174" t="s">
        <v>18049</v>
      </c>
      <c r="C2978" s="175" t="s">
        <v>12389</v>
      </c>
      <c r="D2978" s="176">
        <v>0.05</v>
      </c>
      <c r="E2978" s="176">
        <v>21.69</v>
      </c>
      <c r="F2978" s="176">
        <v>21.74</v>
      </c>
      <c r="G2978" s="169">
        <f t="shared" si="46"/>
        <v>9</v>
      </c>
    </row>
    <row r="2979" spans="1:7" x14ac:dyDescent="0.2">
      <c r="A2979" s="173" t="s">
        <v>18050</v>
      </c>
      <c r="B2979" s="174" t="s">
        <v>18051</v>
      </c>
      <c r="C2979" s="175" t="s">
        <v>12389</v>
      </c>
      <c r="D2979" s="176">
        <v>0.06</v>
      </c>
      <c r="E2979" s="176">
        <v>21.69</v>
      </c>
      <c r="F2979" s="176">
        <v>21.75</v>
      </c>
      <c r="G2979" s="169">
        <f t="shared" si="46"/>
        <v>9</v>
      </c>
    </row>
    <row r="2980" spans="1:7" x14ac:dyDescent="0.2">
      <c r="A2980" s="173" t="s">
        <v>18052</v>
      </c>
      <c r="B2980" s="174" t="s">
        <v>18053</v>
      </c>
      <c r="C2980" s="175" t="s">
        <v>12389</v>
      </c>
      <c r="D2980" s="176">
        <v>1.07</v>
      </c>
      <c r="E2980" s="176">
        <v>61.01</v>
      </c>
      <c r="F2980" s="176">
        <v>62.08</v>
      </c>
      <c r="G2980" s="169">
        <f t="shared" si="46"/>
        <v>9</v>
      </c>
    </row>
    <row r="2981" spans="1:7" x14ac:dyDescent="0.2">
      <c r="A2981" s="173" t="s">
        <v>18054</v>
      </c>
      <c r="B2981" s="174" t="s">
        <v>18055</v>
      </c>
      <c r="C2981" s="175" t="s">
        <v>12389</v>
      </c>
      <c r="D2981" s="176"/>
      <c r="E2981" s="176">
        <v>108.43</v>
      </c>
      <c r="F2981" s="176">
        <v>108.43</v>
      </c>
      <c r="G2981" s="169">
        <f t="shared" si="46"/>
        <v>9</v>
      </c>
    </row>
    <row r="2982" spans="1:7" x14ac:dyDescent="0.2">
      <c r="A2982" s="173" t="s">
        <v>18056</v>
      </c>
      <c r="B2982" s="174" t="s">
        <v>18057</v>
      </c>
      <c r="C2982" s="175" t="s">
        <v>12389</v>
      </c>
      <c r="D2982" s="176">
        <v>34.659999999999997</v>
      </c>
      <c r="E2982" s="176">
        <v>5.29</v>
      </c>
      <c r="F2982" s="176">
        <v>39.950000000000003</v>
      </c>
      <c r="G2982" s="169">
        <f t="shared" si="46"/>
        <v>9</v>
      </c>
    </row>
    <row r="2983" spans="1:7" x14ac:dyDescent="0.2">
      <c r="A2983" s="173" t="s">
        <v>18058</v>
      </c>
      <c r="B2983" s="174" t="s">
        <v>18059</v>
      </c>
      <c r="C2983" s="175" t="s">
        <v>12389</v>
      </c>
      <c r="D2983" s="176">
        <v>6.39</v>
      </c>
      <c r="E2983" s="176">
        <v>5.29</v>
      </c>
      <c r="F2983" s="176">
        <v>11.68</v>
      </c>
      <c r="G2983" s="169">
        <f t="shared" si="46"/>
        <v>9</v>
      </c>
    </row>
    <row r="2984" spans="1:7" x14ac:dyDescent="0.2">
      <c r="A2984" s="173" t="s">
        <v>18060</v>
      </c>
      <c r="B2984" s="174" t="s">
        <v>18061</v>
      </c>
      <c r="C2984" s="175" t="s">
        <v>12389</v>
      </c>
      <c r="D2984" s="176">
        <v>125.02</v>
      </c>
      <c r="E2984" s="176">
        <v>3</v>
      </c>
      <c r="F2984" s="176">
        <v>128.02000000000001</v>
      </c>
      <c r="G2984" s="169">
        <f t="shared" si="46"/>
        <v>9</v>
      </c>
    </row>
    <row r="2985" spans="1:7" ht="25.5" x14ac:dyDescent="0.2">
      <c r="A2985" s="173" t="s">
        <v>18062</v>
      </c>
      <c r="B2985" s="174" t="s">
        <v>18063</v>
      </c>
      <c r="C2985" s="175" t="s">
        <v>12389</v>
      </c>
      <c r="D2985" s="176">
        <v>44.7</v>
      </c>
      <c r="E2985" s="176">
        <v>1.76</v>
      </c>
      <c r="F2985" s="176">
        <v>46.46</v>
      </c>
      <c r="G2985" s="169">
        <f t="shared" si="46"/>
        <v>9</v>
      </c>
    </row>
    <row r="2986" spans="1:7" x14ac:dyDescent="0.2">
      <c r="A2986" s="173" t="s">
        <v>18064</v>
      </c>
      <c r="B2986" s="174" t="s">
        <v>18065</v>
      </c>
      <c r="C2986" s="175" t="s">
        <v>12389</v>
      </c>
      <c r="D2986" s="176">
        <v>66.459999999999994</v>
      </c>
      <c r="E2986" s="176">
        <v>5.29</v>
      </c>
      <c r="F2986" s="176">
        <v>71.75</v>
      </c>
      <c r="G2986" s="169">
        <f t="shared" si="46"/>
        <v>9</v>
      </c>
    </row>
    <row r="2987" spans="1:7" x14ac:dyDescent="0.2">
      <c r="A2987" s="173" t="s">
        <v>18066</v>
      </c>
      <c r="B2987" s="174" t="s">
        <v>18067</v>
      </c>
      <c r="C2987" s="175" t="s">
        <v>12389</v>
      </c>
      <c r="D2987" s="176">
        <v>62.72</v>
      </c>
      <c r="E2987" s="176">
        <v>3</v>
      </c>
      <c r="F2987" s="176">
        <v>65.72</v>
      </c>
      <c r="G2987" s="169">
        <f t="shared" si="46"/>
        <v>9</v>
      </c>
    </row>
    <row r="2988" spans="1:7" x14ac:dyDescent="0.2">
      <c r="A2988" s="173" t="s">
        <v>18068</v>
      </c>
      <c r="B2988" s="174" t="s">
        <v>18069</v>
      </c>
      <c r="C2988" s="175" t="s">
        <v>12389</v>
      </c>
      <c r="D2988" s="176">
        <v>55.04</v>
      </c>
      <c r="E2988" s="176">
        <v>3</v>
      </c>
      <c r="F2988" s="176">
        <v>58.04</v>
      </c>
      <c r="G2988" s="169">
        <f t="shared" si="46"/>
        <v>9</v>
      </c>
    </row>
    <row r="2989" spans="1:7" x14ac:dyDescent="0.2">
      <c r="A2989" s="173" t="s">
        <v>18070</v>
      </c>
      <c r="B2989" s="174" t="s">
        <v>18071</v>
      </c>
      <c r="C2989" s="175" t="s">
        <v>12389</v>
      </c>
      <c r="D2989" s="176">
        <v>79</v>
      </c>
      <c r="E2989" s="176">
        <v>39.04</v>
      </c>
      <c r="F2989" s="176">
        <v>118.04</v>
      </c>
      <c r="G2989" s="169">
        <f t="shared" si="46"/>
        <v>9</v>
      </c>
    </row>
    <row r="2990" spans="1:7" x14ac:dyDescent="0.2">
      <c r="A2990" s="173" t="s">
        <v>18072</v>
      </c>
      <c r="B2990" s="174" t="s">
        <v>18073</v>
      </c>
      <c r="C2990" s="175" t="s">
        <v>12389</v>
      </c>
      <c r="D2990" s="176">
        <v>142.51</v>
      </c>
      <c r="E2990" s="176">
        <v>21.69</v>
      </c>
      <c r="F2990" s="176">
        <v>164.2</v>
      </c>
      <c r="G2990" s="169">
        <f t="shared" si="46"/>
        <v>9</v>
      </c>
    </row>
    <row r="2991" spans="1:7" x14ac:dyDescent="0.2">
      <c r="A2991" s="173" t="s">
        <v>18074</v>
      </c>
      <c r="B2991" s="174" t="s">
        <v>18075</v>
      </c>
      <c r="C2991" s="175" t="s">
        <v>12389</v>
      </c>
      <c r="D2991" s="176">
        <v>159.87</v>
      </c>
      <c r="E2991" s="176">
        <v>21.69</v>
      </c>
      <c r="F2991" s="176">
        <v>181.56</v>
      </c>
      <c r="G2991" s="169">
        <f t="shared" si="46"/>
        <v>9</v>
      </c>
    </row>
    <row r="2992" spans="1:7" x14ac:dyDescent="0.2">
      <c r="A2992" s="173" t="s">
        <v>18076</v>
      </c>
      <c r="B2992" s="174" t="s">
        <v>18077</v>
      </c>
      <c r="C2992" s="175" t="s">
        <v>12389</v>
      </c>
      <c r="D2992" s="176">
        <v>42.18</v>
      </c>
      <c r="E2992" s="176">
        <v>5.29</v>
      </c>
      <c r="F2992" s="176">
        <v>47.47</v>
      </c>
      <c r="G2992" s="169">
        <f t="shared" si="46"/>
        <v>9</v>
      </c>
    </row>
    <row r="2993" spans="1:7" x14ac:dyDescent="0.2">
      <c r="A2993" s="173" t="s">
        <v>18078</v>
      </c>
      <c r="B2993" s="174" t="s">
        <v>18079</v>
      </c>
      <c r="C2993" s="175" t="s">
        <v>12389</v>
      </c>
      <c r="D2993" s="176">
        <v>18.91</v>
      </c>
      <c r="E2993" s="176">
        <v>17.350000000000001</v>
      </c>
      <c r="F2993" s="176">
        <v>36.26</v>
      </c>
      <c r="G2993" s="169">
        <f t="shared" si="46"/>
        <v>9</v>
      </c>
    </row>
    <row r="2994" spans="1:7" x14ac:dyDescent="0.2">
      <c r="A2994" s="173" t="s">
        <v>18080</v>
      </c>
      <c r="B2994" s="174" t="s">
        <v>18081</v>
      </c>
      <c r="C2994" s="175" t="s">
        <v>12389</v>
      </c>
      <c r="D2994" s="176">
        <v>12.71</v>
      </c>
      <c r="E2994" s="176">
        <v>17.350000000000001</v>
      </c>
      <c r="F2994" s="176">
        <v>30.06</v>
      </c>
      <c r="G2994" s="169">
        <f t="shared" si="46"/>
        <v>9</v>
      </c>
    </row>
    <row r="2995" spans="1:7" x14ac:dyDescent="0.2">
      <c r="A2995" s="173" t="s">
        <v>18082</v>
      </c>
      <c r="B2995" s="174" t="s">
        <v>18083</v>
      </c>
      <c r="C2995" s="175" t="s">
        <v>12389</v>
      </c>
      <c r="D2995" s="176">
        <v>45.28</v>
      </c>
      <c r="E2995" s="176">
        <v>2.65</v>
      </c>
      <c r="F2995" s="176">
        <v>47.93</v>
      </c>
      <c r="G2995" s="169">
        <f t="shared" si="46"/>
        <v>9</v>
      </c>
    </row>
    <row r="2996" spans="1:7" x14ac:dyDescent="0.2">
      <c r="A2996" s="173" t="s">
        <v>18084</v>
      </c>
      <c r="B2996" s="174" t="s">
        <v>18085</v>
      </c>
      <c r="C2996" s="175" t="s">
        <v>12389</v>
      </c>
      <c r="D2996" s="176">
        <v>8.64</v>
      </c>
      <c r="E2996" s="176">
        <v>7.37</v>
      </c>
      <c r="F2996" s="176">
        <v>16.010000000000002</v>
      </c>
      <c r="G2996" s="169">
        <f t="shared" si="46"/>
        <v>9</v>
      </c>
    </row>
    <row r="2997" spans="1:7" x14ac:dyDescent="0.2">
      <c r="A2997" s="173" t="s">
        <v>18086</v>
      </c>
      <c r="B2997" s="174" t="s">
        <v>18087</v>
      </c>
      <c r="C2997" s="175" t="s">
        <v>12389</v>
      </c>
      <c r="D2997" s="176">
        <v>323.37</v>
      </c>
      <c r="E2997" s="176">
        <v>30.51</v>
      </c>
      <c r="F2997" s="176">
        <v>353.88</v>
      </c>
      <c r="G2997" s="169">
        <f t="shared" si="46"/>
        <v>9</v>
      </c>
    </row>
    <row r="2998" spans="1:7" x14ac:dyDescent="0.2">
      <c r="A2998" s="173" t="s">
        <v>18088</v>
      </c>
      <c r="B2998" s="174" t="s">
        <v>18089</v>
      </c>
      <c r="C2998" s="175" t="s">
        <v>12389</v>
      </c>
      <c r="D2998" s="176">
        <v>5.44</v>
      </c>
      <c r="E2998" s="176">
        <v>1.76</v>
      </c>
      <c r="F2998" s="176">
        <v>7.2</v>
      </c>
      <c r="G2998" s="169">
        <f t="shared" si="46"/>
        <v>9</v>
      </c>
    </row>
    <row r="2999" spans="1:7" x14ac:dyDescent="0.2">
      <c r="A2999" s="173" t="s">
        <v>18090</v>
      </c>
      <c r="B2999" s="174" t="s">
        <v>18091</v>
      </c>
      <c r="C2999" s="175" t="s">
        <v>12389</v>
      </c>
      <c r="D2999" s="176">
        <v>56.25</v>
      </c>
      <c r="E2999" s="176">
        <v>1.76</v>
      </c>
      <c r="F2999" s="176">
        <v>58.01</v>
      </c>
      <c r="G2999" s="169">
        <f t="shared" si="46"/>
        <v>9</v>
      </c>
    </row>
    <row r="3000" spans="1:7" x14ac:dyDescent="0.2">
      <c r="A3000" s="173" t="s">
        <v>18092</v>
      </c>
      <c r="B3000" s="174" t="s">
        <v>18093</v>
      </c>
      <c r="C3000" s="175" t="s">
        <v>12389</v>
      </c>
      <c r="D3000" s="176">
        <v>71.09</v>
      </c>
      <c r="E3000" s="176">
        <v>8.68</v>
      </c>
      <c r="F3000" s="176">
        <v>79.77</v>
      </c>
      <c r="G3000" s="169">
        <f t="shared" si="46"/>
        <v>9</v>
      </c>
    </row>
    <row r="3001" spans="1:7" x14ac:dyDescent="0.2">
      <c r="A3001" s="173" t="s">
        <v>18094</v>
      </c>
      <c r="B3001" s="174" t="s">
        <v>18095</v>
      </c>
      <c r="C3001" s="175" t="s">
        <v>12389</v>
      </c>
      <c r="D3001" s="176">
        <v>26.42</v>
      </c>
      <c r="E3001" s="176">
        <v>8.68</v>
      </c>
      <c r="F3001" s="176">
        <v>35.1</v>
      </c>
      <c r="G3001" s="169">
        <f t="shared" si="46"/>
        <v>9</v>
      </c>
    </row>
    <row r="3002" spans="1:7" x14ac:dyDescent="0.2">
      <c r="A3002" s="173" t="s">
        <v>18096</v>
      </c>
      <c r="B3002" s="174" t="s">
        <v>18097</v>
      </c>
      <c r="C3002" s="175"/>
      <c r="D3002" s="176"/>
      <c r="E3002" s="176"/>
      <c r="F3002" s="176"/>
      <c r="G3002" s="169">
        <f t="shared" si="46"/>
        <v>2</v>
      </c>
    </row>
    <row r="3003" spans="1:7" x14ac:dyDescent="0.2">
      <c r="A3003" s="173" t="s">
        <v>18098</v>
      </c>
      <c r="B3003" s="174" t="s">
        <v>18099</v>
      </c>
      <c r="C3003" s="175"/>
      <c r="D3003" s="176"/>
      <c r="E3003" s="176"/>
      <c r="F3003" s="176"/>
      <c r="G3003" s="169">
        <f t="shared" si="46"/>
        <v>5</v>
      </c>
    </row>
    <row r="3004" spans="1:7" ht="25.5" x14ac:dyDescent="0.2">
      <c r="A3004" s="173" t="s">
        <v>18100</v>
      </c>
      <c r="B3004" s="174" t="s">
        <v>18101</v>
      </c>
      <c r="C3004" s="175" t="s">
        <v>12389</v>
      </c>
      <c r="D3004" s="176">
        <v>812.99</v>
      </c>
      <c r="E3004" s="176">
        <v>533.70000000000005</v>
      </c>
      <c r="F3004" s="176">
        <v>1346.69</v>
      </c>
      <c r="G3004" s="169">
        <f t="shared" si="46"/>
        <v>9</v>
      </c>
    </row>
    <row r="3005" spans="1:7" ht="25.5" x14ac:dyDescent="0.2">
      <c r="A3005" s="173" t="s">
        <v>18102</v>
      </c>
      <c r="B3005" s="174" t="s">
        <v>18103</v>
      </c>
      <c r="C3005" s="175" t="s">
        <v>12389</v>
      </c>
      <c r="D3005" s="176">
        <v>867.58</v>
      </c>
      <c r="E3005" s="176">
        <v>533.70000000000005</v>
      </c>
      <c r="F3005" s="176">
        <v>1401.28</v>
      </c>
      <c r="G3005" s="169">
        <f t="shared" si="46"/>
        <v>9</v>
      </c>
    </row>
    <row r="3006" spans="1:7" ht="25.5" x14ac:dyDescent="0.2">
      <c r="A3006" s="173" t="s">
        <v>18104</v>
      </c>
      <c r="B3006" s="174" t="s">
        <v>18105</v>
      </c>
      <c r="C3006" s="175" t="s">
        <v>12389</v>
      </c>
      <c r="D3006" s="176">
        <v>2446.6799999999998</v>
      </c>
      <c r="E3006" s="176">
        <v>941.17</v>
      </c>
      <c r="F3006" s="176">
        <v>3387.85</v>
      </c>
      <c r="G3006" s="169">
        <f t="shared" si="46"/>
        <v>9</v>
      </c>
    </row>
    <row r="3007" spans="1:7" ht="25.5" x14ac:dyDescent="0.2">
      <c r="A3007" s="173" t="s">
        <v>18106</v>
      </c>
      <c r="B3007" s="174" t="s">
        <v>18107</v>
      </c>
      <c r="C3007" s="175" t="s">
        <v>12389</v>
      </c>
      <c r="D3007" s="176">
        <v>2565.6999999999998</v>
      </c>
      <c r="E3007" s="176">
        <v>941.17</v>
      </c>
      <c r="F3007" s="176">
        <v>3506.87</v>
      </c>
      <c r="G3007" s="169">
        <f t="shared" si="46"/>
        <v>9</v>
      </c>
    </row>
    <row r="3008" spans="1:7" ht="25.5" x14ac:dyDescent="0.2">
      <c r="A3008" s="173" t="s">
        <v>18108</v>
      </c>
      <c r="B3008" s="174" t="s">
        <v>18109</v>
      </c>
      <c r="C3008" s="175" t="s">
        <v>12389</v>
      </c>
      <c r="D3008" s="176">
        <v>2905.09</v>
      </c>
      <c r="E3008" s="176">
        <v>941.17</v>
      </c>
      <c r="F3008" s="176">
        <v>3846.26</v>
      </c>
      <c r="G3008" s="169">
        <f t="shared" si="46"/>
        <v>9</v>
      </c>
    </row>
    <row r="3009" spans="1:7" ht="25.5" x14ac:dyDescent="0.2">
      <c r="A3009" s="173" t="s">
        <v>18110</v>
      </c>
      <c r="B3009" s="174" t="s">
        <v>18111</v>
      </c>
      <c r="C3009" s="175" t="s">
        <v>12389</v>
      </c>
      <c r="D3009" s="176">
        <v>3195.33</v>
      </c>
      <c r="E3009" s="176">
        <v>941.17</v>
      </c>
      <c r="F3009" s="176">
        <v>4136.5</v>
      </c>
      <c r="G3009" s="169">
        <f t="shared" si="46"/>
        <v>9</v>
      </c>
    </row>
    <row r="3010" spans="1:7" x14ac:dyDescent="0.2">
      <c r="A3010" s="173" t="s">
        <v>18112</v>
      </c>
      <c r="B3010" s="174" t="s">
        <v>18113</v>
      </c>
      <c r="C3010" s="175"/>
      <c r="D3010" s="176"/>
      <c r="E3010" s="176"/>
      <c r="F3010" s="176"/>
      <c r="G3010" s="169">
        <f t="shared" si="46"/>
        <v>5</v>
      </c>
    </row>
    <row r="3011" spans="1:7" x14ac:dyDescent="0.2">
      <c r="A3011" s="173" t="s">
        <v>18114</v>
      </c>
      <c r="B3011" s="174" t="s">
        <v>18115</v>
      </c>
      <c r="C3011" s="175" t="s">
        <v>12389</v>
      </c>
      <c r="D3011" s="176">
        <v>2388.85</v>
      </c>
      <c r="E3011" s="176">
        <v>680.36</v>
      </c>
      <c r="F3011" s="176">
        <v>3069.21</v>
      </c>
      <c r="G3011" s="169">
        <f t="shared" si="46"/>
        <v>9</v>
      </c>
    </row>
    <row r="3012" spans="1:7" x14ac:dyDescent="0.2">
      <c r="A3012" s="173" t="s">
        <v>18116</v>
      </c>
      <c r="B3012" s="174" t="s">
        <v>18117</v>
      </c>
      <c r="C3012" s="175" t="s">
        <v>12389</v>
      </c>
      <c r="D3012" s="176">
        <v>5368.18</v>
      </c>
      <c r="E3012" s="176">
        <v>1453.37</v>
      </c>
      <c r="F3012" s="176">
        <v>6821.55</v>
      </c>
      <c r="G3012" s="169">
        <f t="shared" si="46"/>
        <v>9</v>
      </c>
    </row>
    <row r="3013" spans="1:7" x14ac:dyDescent="0.2">
      <c r="A3013" s="173" t="s">
        <v>18118</v>
      </c>
      <c r="B3013" s="174" t="s">
        <v>18119</v>
      </c>
      <c r="C3013" s="175" t="s">
        <v>12389</v>
      </c>
      <c r="D3013" s="176">
        <v>8951.58</v>
      </c>
      <c r="E3013" s="176">
        <v>1915.77</v>
      </c>
      <c r="F3013" s="176">
        <v>10867.35</v>
      </c>
      <c r="G3013" s="169">
        <f t="shared" si="46"/>
        <v>9</v>
      </c>
    </row>
    <row r="3014" spans="1:7" x14ac:dyDescent="0.2">
      <c r="A3014" s="173" t="s">
        <v>18120</v>
      </c>
      <c r="B3014" s="174" t="s">
        <v>18121</v>
      </c>
      <c r="C3014" s="175" t="s">
        <v>12389</v>
      </c>
      <c r="D3014" s="176">
        <v>12516.52</v>
      </c>
      <c r="E3014" s="176">
        <v>2322.67</v>
      </c>
      <c r="F3014" s="176">
        <v>14839.19</v>
      </c>
      <c r="G3014" s="169">
        <f t="shared" si="46"/>
        <v>9</v>
      </c>
    </row>
    <row r="3015" spans="1:7" x14ac:dyDescent="0.2">
      <c r="A3015" s="173" t="s">
        <v>18122</v>
      </c>
      <c r="B3015" s="174" t="s">
        <v>18123</v>
      </c>
      <c r="C3015" s="175" t="s">
        <v>12389</v>
      </c>
      <c r="D3015" s="176">
        <v>595.9</v>
      </c>
      <c r="E3015" s="176">
        <v>462.29</v>
      </c>
      <c r="F3015" s="176">
        <v>1058.19</v>
      </c>
      <c r="G3015" s="169">
        <f t="shared" si="46"/>
        <v>9</v>
      </c>
    </row>
    <row r="3016" spans="1:7" x14ac:dyDescent="0.2">
      <c r="A3016" s="173" t="s">
        <v>18124</v>
      </c>
      <c r="B3016" s="174" t="s">
        <v>18125</v>
      </c>
      <c r="C3016" s="175"/>
      <c r="D3016" s="176"/>
      <c r="E3016" s="176"/>
      <c r="F3016" s="176"/>
      <c r="G3016" s="169">
        <f t="shared" si="46"/>
        <v>5</v>
      </c>
    </row>
    <row r="3017" spans="1:7" x14ac:dyDescent="0.2">
      <c r="A3017" s="173" t="s">
        <v>18126</v>
      </c>
      <c r="B3017" s="174" t="s">
        <v>18127</v>
      </c>
      <c r="C3017" s="175" t="s">
        <v>12389</v>
      </c>
      <c r="D3017" s="176">
        <v>1860.37</v>
      </c>
      <c r="E3017" s="176">
        <v>32.53</v>
      </c>
      <c r="F3017" s="176">
        <v>1892.9</v>
      </c>
      <c r="G3017" s="169">
        <f t="shared" si="46"/>
        <v>9</v>
      </c>
    </row>
    <row r="3018" spans="1:7" x14ac:dyDescent="0.2">
      <c r="A3018" s="173" t="s">
        <v>18128</v>
      </c>
      <c r="B3018" s="174" t="s">
        <v>18129</v>
      </c>
      <c r="C3018" s="175" t="s">
        <v>12389</v>
      </c>
      <c r="D3018" s="176">
        <v>2991.48</v>
      </c>
      <c r="E3018" s="176">
        <v>32.53</v>
      </c>
      <c r="F3018" s="176">
        <v>3024.01</v>
      </c>
      <c r="G3018" s="169">
        <f t="shared" si="46"/>
        <v>9</v>
      </c>
    </row>
    <row r="3019" spans="1:7" x14ac:dyDescent="0.2">
      <c r="A3019" s="173" t="s">
        <v>18130</v>
      </c>
      <c r="B3019" s="174" t="s">
        <v>18131</v>
      </c>
      <c r="C3019" s="175" t="s">
        <v>12389</v>
      </c>
      <c r="D3019" s="176">
        <v>624.26</v>
      </c>
      <c r="E3019" s="176">
        <v>52.05</v>
      </c>
      <c r="F3019" s="176">
        <v>676.31</v>
      </c>
      <c r="G3019" s="169">
        <f t="shared" ref="G3019:G3082" si="47">LEN(A3019)</f>
        <v>9</v>
      </c>
    </row>
    <row r="3020" spans="1:7" x14ac:dyDescent="0.2">
      <c r="A3020" s="173" t="s">
        <v>18132</v>
      </c>
      <c r="B3020" s="174" t="s">
        <v>18133</v>
      </c>
      <c r="C3020" s="175" t="s">
        <v>12389</v>
      </c>
      <c r="D3020" s="176">
        <v>1003.16</v>
      </c>
      <c r="E3020" s="176">
        <v>52.05</v>
      </c>
      <c r="F3020" s="176">
        <v>1055.21</v>
      </c>
      <c r="G3020" s="169">
        <f t="shared" si="47"/>
        <v>9</v>
      </c>
    </row>
    <row r="3021" spans="1:7" x14ac:dyDescent="0.2">
      <c r="A3021" s="173" t="s">
        <v>18134</v>
      </c>
      <c r="B3021" s="174" t="s">
        <v>18135</v>
      </c>
      <c r="C3021" s="175" t="s">
        <v>12389</v>
      </c>
      <c r="D3021" s="176">
        <v>2423.09</v>
      </c>
      <c r="E3021" s="176">
        <v>32.53</v>
      </c>
      <c r="F3021" s="176">
        <v>2455.62</v>
      </c>
      <c r="G3021" s="169">
        <f t="shared" si="47"/>
        <v>9</v>
      </c>
    </row>
    <row r="3022" spans="1:7" x14ac:dyDescent="0.2">
      <c r="A3022" s="173" t="s">
        <v>18136</v>
      </c>
      <c r="B3022" s="174" t="s">
        <v>18137</v>
      </c>
      <c r="C3022" s="175"/>
      <c r="D3022" s="176"/>
      <c r="E3022" s="176"/>
      <c r="F3022" s="176"/>
      <c r="G3022" s="169">
        <f t="shared" si="47"/>
        <v>5</v>
      </c>
    </row>
    <row r="3023" spans="1:7" x14ac:dyDescent="0.2">
      <c r="A3023" s="173" t="s">
        <v>18138</v>
      </c>
      <c r="B3023" s="174" t="s">
        <v>18139</v>
      </c>
      <c r="C3023" s="175" t="s">
        <v>12389</v>
      </c>
      <c r="D3023" s="176">
        <v>1023.75</v>
      </c>
      <c r="E3023" s="176"/>
      <c r="F3023" s="176">
        <v>1023.75</v>
      </c>
      <c r="G3023" s="169">
        <f t="shared" si="47"/>
        <v>9</v>
      </c>
    </row>
    <row r="3024" spans="1:7" x14ac:dyDescent="0.2">
      <c r="A3024" s="173" t="s">
        <v>18140</v>
      </c>
      <c r="B3024" s="174" t="s">
        <v>18141</v>
      </c>
      <c r="C3024" s="175"/>
      <c r="D3024" s="176"/>
      <c r="E3024" s="176"/>
      <c r="F3024" s="176"/>
      <c r="G3024" s="169">
        <f t="shared" si="47"/>
        <v>2</v>
      </c>
    </row>
    <row r="3025" spans="1:7" ht="25.5" x14ac:dyDescent="0.2">
      <c r="A3025" s="173" t="s">
        <v>18142</v>
      </c>
      <c r="B3025" s="174" t="s">
        <v>18143</v>
      </c>
      <c r="C3025" s="175"/>
      <c r="D3025" s="176"/>
      <c r="E3025" s="176"/>
      <c r="F3025" s="176"/>
      <c r="G3025" s="169">
        <f t="shared" si="47"/>
        <v>5</v>
      </c>
    </row>
    <row r="3026" spans="1:7" ht="25.5" x14ac:dyDescent="0.2">
      <c r="A3026" s="173" t="s">
        <v>18144</v>
      </c>
      <c r="B3026" s="174" t="s">
        <v>18145</v>
      </c>
      <c r="C3026" s="175" t="s">
        <v>12497</v>
      </c>
      <c r="D3026" s="176">
        <v>5.77</v>
      </c>
      <c r="E3026" s="176">
        <v>21.69</v>
      </c>
      <c r="F3026" s="176">
        <v>27.46</v>
      </c>
      <c r="G3026" s="169">
        <f t="shared" si="47"/>
        <v>9</v>
      </c>
    </row>
    <row r="3027" spans="1:7" ht="25.5" x14ac:dyDescent="0.2">
      <c r="A3027" s="173" t="s">
        <v>18146</v>
      </c>
      <c r="B3027" s="174" t="s">
        <v>18147</v>
      </c>
      <c r="C3027" s="175" t="s">
        <v>12497</v>
      </c>
      <c r="D3027" s="176">
        <v>6.22</v>
      </c>
      <c r="E3027" s="176">
        <v>21.69</v>
      </c>
      <c r="F3027" s="176">
        <v>27.91</v>
      </c>
      <c r="G3027" s="169">
        <f t="shared" si="47"/>
        <v>9</v>
      </c>
    </row>
    <row r="3028" spans="1:7" ht="25.5" x14ac:dyDescent="0.2">
      <c r="A3028" s="173" t="s">
        <v>18148</v>
      </c>
      <c r="B3028" s="174" t="s">
        <v>18149</v>
      </c>
      <c r="C3028" s="175" t="s">
        <v>12497</v>
      </c>
      <c r="D3028" s="176">
        <v>14.2</v>
      </c>
      <c r="E3028" s="176">
        <v>21.69</v>
      </c>
      <c r="F3028" s="176">
        <v>35.89</v>
      </c>
      <c r="G3028" s="169">
        <f t="shared" si="47"/>
        <v>9</v>
      </c>
    </row>
    <row r="3029" spans="1:7" ht="25.5" x14ac:dyDescent="0.2">
      <c r="A3029" s="173" t="s">
        <v>18150</v>
      </c>
      <c r="B3029" s="174" t="s">
        <v>18151</v>
      </c>
      <c r="C3029" s="175" t="s">
        <v>12497</v>
      </c>
      <c r="D3029" s="176">
        <v>21.72</v>
      </c>
      <c r="E3029" s="176">
        <v>21.69</v>
      </c>
      <c r="F3029" s="176">
        <v>43.41</v>
      </c>
      <c r="G3029" s="169">
        <f t="shared" si="47"/>
        <v>9</v>
      </c>
    </row>
    <row r="3030" spans="1:7" ht="25.5" x14ac:dyDescent="0.2">
      <c r="A3030" s="173" t="s">
        <v>18152</v>
      </c>
      <c r="B3030" s="174" t="s">
        <v>18153</v>
      </c>
      <c r="C3030" s="175" t="s">
        <v>12497</v>
      </c>
      <c r="D3030" s="176">
        <v>20.82</v>
      </c>
      <c r="E3030" s="176">
        <v>26.02</v>
      </c>
      <c r="F3030" s="176">
        <v>46.84</v>
      </c>
      <c r="G3030" s="169">
        <f t="shared" si="47"/>
        <v>9</v>
      </c>
    </row>
    <row r="3031" spans="1:7" ht="25.5" x14ac:dyDescent="0.2">
      <c r="A3031" s="173" t="s">
        <v>18154</v>
      </c>
      <c r="B3031" s="174" t="s">
        <v>18155</v>
      </c>
      <c r="C3031" s="175" t="s">
        <v>12497</v>
      </c>
      <c r="D3031" s="176">
        <v>40.200000000000003</v>
      </c>
      <c r="E3031" s="176">
        <v>30.36</v>
      </c>
      <c r="F3031" s="176">
        <v>70.56</v>
      </c>
      <c r="G3031" s="169">
        <f t="shared" si="47"/>
        <v>9</v>
      </c>
    </row>
    <row r="3032" spans="1:7" ht="25.5" x14ac:dyDescent="0.2">
      <c r="A3032" s="173" t="s">
        <v>18156</v>
      </c>
      <c r="B3032" s="174" t="s">
        <v>18157</v>
      </c>
      <c r="C3032" s="175" t="s">
        <v>12497</v>
      </c>
      <c r="D3032" s="176">
        <v>61.76</v>
      </c>
      <c r="E3032" s="176">
        <v>39.04</v>
      </c>
      <c r="F3032" s="176">
        <v>100.8</v>
      </c>
      <c r="G3032" s="169">
        <f t="shared" si="47"/>
        <v>9</v>
      </c>
    </row>
    <row r="3033" spans="1:7" ht="25.5" x14ac:dyDescent="0.2">
      <c r="A3033" s="173" t="s">
        <v>18158</v>
      </c>
      <c r="B3033" s="174" t="s">
        <v>18159</v>
      </c>
      <c r="C3033" s="175" t="s">
        <v>12497</v>
      </c>
      <c r="D3033" s="176">
        <v>74.33</v>
      </c>
      <c r="E3033" s="176">
        <v>43.37</v>
      </c>
      <c r="F3033" s="176">
        <v>117.7</v>
      </c>
      <c r="G3033" s="169">
        <f t="shared" si="47"/>
        <v>9</v>
      </c>
    </row>
    <row r="3034" spans="1:7" ht="25.5" x14ac:dyDescent="0.2">
      <c r="A3034" s="173" t="s">
        <v>18160</v>
      </c>
      <c r="B3034" s="174" t="s">
        <v>18161</v>
      </c>
      <c r="C3034" s="175" t="s">
        <v>12497</v>
      </c>
      <c r="D3034" s="176">
        <v>150.94999999999999</v>
      </c>
      <c r="E3034" s="176">
        <v>47.7</v>
      </c>
      <c r="F3034" s="176">
        <v>198.65</v>
      </c>
      <c r="G3034" s="169">
        <f t="shared" si="47"/>
        <v>9</v>
      </c>
    </row>
    <row r="3035" spans="1:7" x14ac:dyDescent="0.2">
      <c r="A3035" s="173" t="s">
        <v>18162</v>
      </c>
      <c r="B3035" s="174" t="s">
        <v>18163</v>
      </c>
      <c r="C3035" s="175"/>
      <c r="D3035" s="176"/>
      <c r="E3035" s="176"/>
      <c r="F3035" s="176"/>
      <c r="G3035" s="169">
        <f t="shared" si="47"/>
        <v>5</v>
      </c>
    </row>
    <row r="3036" spans="1:7" ht="25.5" x14ac:dyDescent="0.2">
      <c r="A3036" s="173" t="s">
        <v>18164</v>
      </c>
      <c r="B3036" s="174" t="s">
        <v>18165</v>
      </c>
      <c r="C3036" s="175" t="s">
        <v>12497</v>
      </c>
      <c r="D3036" s="176">
        <v>11.42</v>
      </c>
      <c r="E3036" s="176">
        <v>21.69</v>
      </c>
      <c r="F3036" s="176">
        <v>33.11</v>
      </c>
      <c r="G3036" s="169">
        <f t="shared" si="47"/>
        <v>9</v>
      </c>
    </row>
    <row r="3037" spans="1:7" ht="25.5" x14ac:dyDescent="0.2">
      <c r="A3037" s="173" t="s">
        <v>18166</v>
      </c>
      <c r="B3037" s="174" t="s">
        <v>18167</v>
      </c>
      <c r="C3037" s="175" t="s">
        <v>12497</v>
      </c>
      <c r="D3037" s="176">
        <v>14.94</v>
      </c>
      <c r="E3037" s="176">
        <v>26.02</v>
      </c>
      <c r="F3037" s="176">
        <v>40.96</v>
      </c>
      <c r="G3037" s="169">
        <f t="shared" si="47"/>
        <v>9</v>
      </c>
    </row>
    <row r="3038" spans="1:7" ht="25.5" x14ac:dyDescent="0.2">
      <c r="A3038" s="173" t="s">
        <v>18168</v>
      </c>
      <c r="B3038" s="174" t="s">
        <v>18169</v>
      </c>
      <c r="C3038" s="175" t="s">
        <v>12497</v>
      </c>
      <c r="D3038" s="176">
        <v>25.44</v>
      </c>
      <c r="E3038" s="176">
        <v>39.04</v>
      </c>
      <c r="F3038" s="176">
        <v>64.48</v>
      </c>
      <c r="G3038" s="169">
        <f t="shared" si="47"/>
        <v>9</v>
      </c>
    </row>
    <row r="3039" spans="1:7" ht="25.5" x14ac:dyDescent="0.2">
      <c r="A3039" s="173" t="s">
        <v>18170</v>
      </c>
      <c r="B3039" s="174" t="s">
        <v>18171</v>
      </c>
      <c r="C3039" s="175" t="s">
        <v>12497</v>
      </c>
      <c r="D3039" s="176">
        <v>22.8</v>
      </c>
      <c r="E3039" s="176">
        <v>47.7</v>
      </c>
      <c r="F3039" s="176">
        <v>70.5</v>
      </c>
      <c r="G3039" s="169">
        <f t="shared" si="47"/>
        <v>9</v>
      </c>
    </row>
    <row r="3040" spans="1:7" x14ac:dyDescent="0.2">
      <c r="A3040" s="173" t="s">
        <v>18172</v>
      </c>
      <c r="B3040" s="174" t="s">
        <v>18173</v>
      </c>
      <c r="C3040" s="175"/>
      <c r="D3040" s="176"/>
      <c r="E3040" s="176"/>
      <c r="F3040" s="176"/>
      <c r="G3040" s="169">
        <f t="shared" si="47"/>
        <v>5</v>
      </c>
    </row>
    <row r="3041" spans="1:7" ht="25.5" x14ac:dyDescent="0.2">
      <c r="A3041" s="173" t="s">
        <v>18174</v>
      </c>
      <c r="B3041" s="174" t="s">
        <v>18175</v>
      </c>
      <c r="C3041" s="175" t="s">
        <v>12497</v>
      </c>
      <c r="D3041" s="176">
        <v>20.3</v>
      </c>
      <c r="E3041" s="176">
        <v>26.02</v>
      </c>
      <c r="F3041" s="176">
        <v>46.32</v>
      </c>
      <c r="G3041" s="169">
        <f t="shared" si="47"/>
        <v>9</v>
      </c>
    </row>
    <row r="3042" spans="1:7" ht="25.5" x14ac:dyDescent="0.2">
      <c r="A3042" s="173" t="s">
        <v>18176</v>
      </c>
      <c r="B3042" s="174" t="s">
        <v>18177</v>
      </c>
      <c r="C3042" s="175" t="s">
        <v>12497</v>
      </c>
      <c r="D3042" s="176">
        <v>37.130000000000003</v>
      </c>
      <c r="E3042" s="176">
        <v>39.04</v>
      </c>
      <c r="F3042" s="176">
        <v>76.17</v>
      </c>
      <c r="G3042" s="169">
        <f t="shared" si="47"/>
        <v>9</v>
      </c>
    </row>
    <row r="3043" spans="1:7" ht="25.5" x14ac:dyDescent="0.2">
      <c r="A3043" s="173" t="s">
        <v>18178</v>
      </c>
      <c r="B3043" s="174" t="s">
        <v>18179</v>
      </c>
      <c r="C3043" s="175" t="s">
        <v>12497</v>
      </c>
      <c r="D3043" s="176">
        <v>50.78</v>
      </c>
      <c r="E3043" s="176">
        <v>47.7</v>
      </c>
      <c r="F3043" s="176">
        <v>98.48</v>
      </c>
      <c r="G3043" s="169">
        <f t="shared" si="47"/>
        <v>9</v>
      </c>
    </row>
    <row r="3044" spans="1:7" ht="25.5" x14ac:dyDescent="0.2">
      <c r="A3044" s="173" t="s">
        <v>18180</v>
      </c>
      <c r="B3044" s="174" t="s">
        <v>18181</v>
      </c>
      <c r="C3044" s="175" t="s">
        <v>12497</v>
      </c>
      <c r="D3044" s="176">
        <v>105.87</v>
      </c>
      <c r="E3044" s="176">
        <v>47.7</v>
      </c>
      <c r="F3044" s="176">
        <v>153.57</v>
      </c>
      <c r="G3044" s="169">
        <f t="shared" si="47"/>
        <v>9</v>
      </c>
    </row>
    <row r="3045" spans="1:7" ht="25.5" x14ac:dyDescent="0.2">
      <c r="A3045" s="173" t="s">
        <v>18182</v>
      </c>
      <c r="B3045" s="174" t="s">
        <v>18183</v>
      </c>
      <c r="C3045" s="175" t="s">
        <v>12497</v>
      </c>
      <c r="D3045" s="176">
        <v>17.63</v>
      </c>
      <c r="E3045" s="176">
        <v>21.69</v>
      </c>
      <c r="F3045" s="176">
        <v>39.32</v>
      </c>
      <c r="G3045" s="169">
        <f t="shared" si="47"/>
        <v>9</v>
      </c>
    </row>
    <row r="3046" spans="1:7" ht="25.5" x14ac:dyDescent="0.2">
      <c r="A3046" s="173" t="s">
        <v>18184</v>
      </c>
      <c r="B3046" s="174" t="s">
        <v>18185</v>
      </c>
      <c r="C3046" s="175"/>
      <c r="D3046" s="176"/>
      <c r="E3046" s="176"/>
      <c r="F3046" s="176"/>
      <c r="G3046" s="169">
        <f t="shared" si="47"/>
        <v>5</v>
      </c>
    </row>
    <row r="3047" spans="1:7" ht="25.5" x14ac:dyDescent="0.2">
      <c r="A3047" s="173" t="s">
        <v>18186</v>
      </c>
      <c r="B3047" s="174" t="s">
        <v>18187</v>
      </c>
      <c r="C3047" s="175" t="s">
        <v>12497</v>
      </c>
      <c r="D3047" s="176">
        <v>28.36</v>
      </c>
      <c r="E3047" s="176">
        <v>15.25</v>
      </c>
      <c r="F3047" s="176">
        <v>43.61</v>
      </c>
      <c r="G3047" s="169">
        <f t="shared" si="47"/>
        <v>9</v>
      </c>
    </row>
    <row r="3048" spans="1:7" ht="25.5" x14ac:dyDescent="0.2">
      <c r="A3048" s="173" t="s">
        <v>18188</v>
      </c>
      <c r="B3048" s="174" t="s">
        <v>18189</v>
      </c>
      <c r="C3048" s="175" t="s">
        <v>12497</v>
      </c>
      <c r="D3048" s="176">
        <v>47.93</v>
      </c>
      <c r="E3048" s="176">
        <v>15.25</v>
      </c>
      <c r="F3048" s="176">
        <v>63.18</v>
      </c>
      <c r="G3048" s="169">
        <f t="shared" si="47"/>
        <v>9</v>
      </c>
    </row>
    <row r="3049" spans="1:7" ht="25.5" x14ac:dyDescent="0.2">
      <c r="A3049" s="173" t="s">
        <v>18190</v>
      </c>
      <c r="B3049" s="174" t="s">
        <v>18191</v>
      </c>
      <c r="C3049" s="175" t="s">
        <v>12497</v>
      </c>
      <c r="D3049" s="176">
        <v>95.01</v>
      </c>
      <c r="E3049" s="176">
        <v>15.25</v>
      </c>
      <c r="F3049" s="176">
        <v>110.26</v>
      </c>
      <c r="G3049" s="169">
        <f t="shared" si="47"/>
        <v>9</v>
      </c>
    </row>
    <row r="3050" spans="1:7" ht="25.5" x14ac:dyDescent="0.2">
      <c r="A3050" s="173" t="s">
        <v>18192</v>
      </c>
      <c r="B3050" s="174" t="s">
        <v>18193</v>
      </c>
      <c r="C3050" s="175" t="s">
        <v>12497</v>
      </c>
      <c r="D3050" s="176">
        <v>76.78</v>
      </c>
      <c r="E3050" s="176">
        <v>15.25</v>
      </c>
      <c r="F3050" s="176">
        <v>92.03</v>
      </c>
      <c r="G3050" s="169">
        <f t="shared" si="47"/>
        <v>9</v>
      </c>
    </row>
    <row r="3051" spans="1:7" ht="25.5" x14ac:dyDescent="0.2">
      <c r="A3051" s="173" t="s">
        <v>18194</v>
      </c>
      <c r="B3051" s="174" t="s">
        <v>18195</v>
      </c>
      <c r="C3051" s="175" t="s">
        <v>12497</v>
      </c>
      <c r="D3051" s="176">
        <v>146.16</v>
      </c>
      <c r="E3051" s="176">
        <v>15.25</v>
      </c>
      <c r="F3051" s="176">
        <v>161.41</v>
      </c>
      <c r="G3051" s="169">
        <f t="shared" si="47"/>
        <v>9</v>
      </c>
    </row>
    <row r="3052" spans="1:7" ht="25.5" x14ac:dyDescent="0.2">
      <c r="A3052" s="173" t="s">
        <v>18196</v>
      </c>
      <c r="B3052" s="174" t="s">
        <v>18197</v>
      </c>
      <c r="C3052" s="175" t="s">
        <v>12497</v>
      </c>
      <c r="D3052" s="176">
        <v>215.99</v>
      </c>
      <c r="E3052" s="176">
        <v>30.51</v>
      </c>
      <c r="F3052" s="176">
        <v>246.5</v>
      </c>
      <c r="G3052" s="169">
        <f t="shared" si="47"/>
        <v>9</v>
      </c>
    </row>
    <row r="3053" spans="1:7" ht="25.5" x14ac:dyDescent="0.2">
      <c r="A3053" s="173" t="s">
        <v>18198</v>
      </c>
      <c r="B3053" s="174" t="s">
        <v>18199</v>
      </c>
      <c r="C3053" s="175" t="s">
        <v>12497</v>
      </c>
      <c r="D3053" s="176">
        <v>368.99</v>
      </c>
      <c r="E3053" s="176">
        <v>30.51</v>
      </c>
      <c r="F3053" s="176">
        <v>399.5</v>
      </c>
      <c r="G3053" s="169">
        <f t="shared" si="47"/>
        <v>9</v>
      </c>
    </row>
    <row r="3054" spans="1:7" ht="25.5" x14ac:dyDescent="0.2">
      <c r="A3054" s="173" t="s">
        <v>18200</v>
      </c>
      <c r="B3054" s="174" t="s">
        <v>18201</v>
      </c>
      <c r="C3054" s="175" t="s">
        <v>12497</v>
      </c>
      <c r="D3054" s="176">
        <v>515.49</v>
      </c>
      <c r="E3054" s="176">
        <v>30.51</v>
      </c>
      <c r="F3054" s="176">
        <v>546</v>
      </c>
      <c r="G3054" s="169">
        <f t="shared" si="47"/>
        <v>9</v>
      </c>
    </row>
    <row r="3055" spans="1:7" x14ac:dyDescent="0.2">
      <c r="A3055" s="173" t="s">
        <v>18202</v>
      </c>
      <c r="B3055" s="174" t="s">
        <v>18203</v>
      </c>
      <c r="C3055" s="175"/>
      <c r="D3055" s="176"/>
      <c r="E3055" s="176"/>
      <c r="F3055" s="176"/>
      <c r="G3055" s="169">
        <f t="shared" si="47"/>
        <v>5</v>
      </c>
    </row>
    <row r="3056" spans="1:7" ht="25.5" x14ac:dyDescent="0.2">
      <c r="A3056" s="173" t="s">
        <v>18204</v>
      </c>
      <c r="B3056" s="174" t="s">
        <v>18205</v>
      </c>
      <c r="C3056" s="175" t="s">
        <v>12497</v>
      </c>
      <c r="D3056" s="176">
        <v>35.200000000000003</v>
      </c>
      <c r="E3056" s="176">
        <v>15.25</v>
      </c>
      <c r="F3056" s="176">
        <v>50.45</v>
      </c>
      <c r="G3056" s="169">
        <f t="shared" si="47"/>
        <v>9</v>
      </c>
    </row>
    <row r="3057" spans="1:7" ht="25.5" x14ac:dyDescent="0.2">
      <c r="A3057" s="173" t="s">
        <v>18206</v>
      </c>
      <c r="B3057" s="174" t="s">
        <v>18207</v>
      </c>
      <c r="C3057" s="175" t="s">
        <v>12497</v>
      </c>
      <c r="D3057" s="176">
        <v>61.35</v>
      </c>
      <c r="E3057" s="176">
        <v>15.25</v>
      </c>
      <c r="F3057" s="176">
        <v>76.599999999999994</v>
      </c>
      <c r="G3057" s="169">
        <f t="shared" si="47"/>
        <v>9</v>
      </c>
    </row>
    <row r="3058" spans="1:7" ht="25.5" x14ac:dyDescent="0.2">
      <c r="A3058" s="173" t="s">
        <v>18208</v>
      </c>
      <c r="B3058" s="174" t="s">
        <v>18209</v>
      </c>
      <c r="C3058" s="175" t="s">
        <v>12497</v>
      </c>
      <c r="D3058" s="176">
        <v>114.05</v>
      </c>
      <c r="E3058" s="176">
        <v>30.51</v>
      </c>
      <c r="F3058" s="176">
        <v>144.56</v>
      </c>
      <c r="G3058" s="169">
        <f t="shared" si="47"/>
        <v>9</v>
      </c>
    </row>
    <row r="3059" spans="1:7" ht="25.5" x14ac:dyDescent="0.2">
      <c r="A3059" s="173" t="s">
        <v>18210</v>
      </c>
      <c r="B3059" s="174" t="s">
        <v>18211</v>
      </c>
      <c r="C3059" s="175" t="s">
        <v>12497</v>
      </c>
      <c r="D3059" s="176">
        <v>176.75</v>
      </c>
      <c r="E3059" s="176">
        <v>30.51</v>
      </c>
      <c r="F3059" s="176">
        <v>207.26</v>
      </c>
      <c r="G3059" s="169">
        <f t="shared" si="47"/>
        <v>9</v>
      </c>
    </row>
    <row r="3060" spans="1:7" ht="25.5" x14ac:dyDescent="0.2">
      <c r="A3060" s="173" t="s">
        <v>18212</v>
      </c>
      <c r="B3060" s="174" t="s">
        <v>18213</v>
      </c>
      <c r="C3060" s="175" t="s">
        <v>12497</v>
      </c>
      <c r="D3060" s="176">
        <v>295.62</v>
      </c>
      <c r="E3060" s="176">
        <v>30.51</v>
      </c>
      <c r="F3060" s="176">
        <v>326.13</v>
      </c>
      <c r="G3060" s="169">
        <f t="shared" si="47"/>
        <v>9</v>
      </c>
    </row>
    <row r="3061" spans="1:7" ht="25.5" x14ac:dyDescent="0.2">
      <c r="A3061" s="173" t="s">
        <v>18214</v>
      </c>
      <c r="B3061" s="174" t="s">
        <v>18215</v>
      </c>
      <c r="C3061" s="175" t="s">
        <v>12497</v>
      </c>
      <c r="D3061" s="176">
        <v>459.67</v>
      </c>
      <c r="E3061" s="176">
        <v>30.51</v>
      </c>
      <c r="F3061" s="176">
        <v>490.18</v>
      </c>
      <c r="G3061" s="169">
        <f t="shared" si="47"/>
        <v>9</v>
      </c>
    </row>
    <row r="3062" spans="1:7" x14ac:dyDescent="0.2">
      <c r="A3062" s="173" t="s">
        <v>18216</v>
      </c>
      <c r="B3062" s="174" t="s">
        <v>18217</v>
      </c>
      <c r="C3062" s="175"/>
      <c r="D3062" s="176"/>
      <c r="E3062" s="176"/>
      <c r="F3062" s="176"/>
      <c r="G3062" s="169">
        <f t="shared" si="47"/>
        <v>5</v>
      </c>
    </row>
    <row r="3063" spans="1:7" x14ac:dyDescent="0.2">
      <c r="A3063" s="173" t="s">
        <v>18218</v>
      </c>
      <c r="B3063" s="174" t="s">
        <v>18219</v>
      </c>
      <c r="C3063" s="175" t="s">
        <v>12497</v>
      </c>
      <c r="D3063" s="176">
        <v>40.78</v>
      </c>
      <c r="E3063" s="176">
        <v>43.37</v>
      </c>
      <c r="F3063" s="176">
        <v>84.15</v>
      </c>
      <c r="G3063" s="169">
        <f t="shared" si="47"/>
        <v>9</v>
      </c>
    </row>
    <row r="3064" spans="1:7" x14ac:dyDescent="0.2">
      <c r="A3064" s="173" t="s">
        <v>18220</v>
      </c>
      <c r="B3064" s="174" t="s">
        <v>18221</v>
      </c>
      <c r="C3064" s="175" t="s">
        <v>12497</v>
      </c>
      <c r="D3064" s="176">
        <v>46.51</v>
      </c>
      <c r="E3064" s="176">
        <v>47.7</v>
      </c>
      <c r="F3064" s="176">
        <v>94.21</v>
      </c>
      <c r="G3064" s="169">
        <f t="shared" si="47"/>
        <v>9</v>
      </c>
    </row>
    <row r="3065" spans="1:7" x14ac:dyDescent="0.2">
      <c r="A3065" s="173" t="s">
        <v>18222</v>
      </c>
      <c r="B3065" s="174" t="s">
        <v>18223</v>
      </c>
      <c r="C3065" s="175" t="s">
        <v>12497</v>
      </c>
      <c r="D3065" s="176">
        <v>68.3</v>
      </c>
      <c r="E3065" s="176">
        <v>56.38</v>
      </c>
      <c r="F3065" s="176">
        <v>124.68</v>
      </c>
      <c r="G3065" s="169">
        <f t="shared" si="47"/>
        <v>9</v>
      </c>
    </row>
    <row r="3066" spans="1:7" x14ac:dyDescent="0.2">
      <c r="A3066" s="173" t="s">
        <v>18224</v>
      </c>
      <c r="B3066" s="174" t="s">
        <v>18225</v>
      </c>
      <c r="C3066" s="175" t="s">
        <v>12497</v>
      </c>
      <c r="D3066" s="176">
        <v>84.64</v>
      </c>
      <c r="E3066" s="176">
        <v>60.72</v>
      </c>
      <c r="F3066" s="176">
        <v>145.36000000000001</v>
      </c>
      <c r="G3066" s="169">
        <f t="shared" si="47"/>
        <v>9</v>
      </c>
    </row>
    <row r="3067" spans="1:7" x14ac:dyDescent="0.2">
      <c r="A3067" s="173" t="s">
        <v>18226</v>
      </c>
      <c r="B3067" s="174" t="s">
        <v>18227</v>
      </c>
      <c r="C3067" s="175" t="s">
        <v>12497</v>
      </c>
      <c r="D3067" s="176">
        <v>96.26</v>
      </c>
      <c r="E3067" s="176">
        <v>69.39</v>
      </c>
      <c r="F3067" s="176">
        <v>165.65</v>
      </c>
      <c r="G3067" s="169">
        <f t="shared" si="47"/>
        <v>9</v>
      </c>
    </row>
    <row r="3068" spans="1:7" x14ac:dyDescent="0.2">
      <c r="A3068" s="173" t="s">
        <v>18228</v>
      </c>
      <c r="B3068" s="174" t="s">
        <v>18229</v>
      </c>
      <c r="C3068" s="175" t="s">
        <v>12497</v>
      </c>
      <c r="D3068" s="176">
        <v>124.42</v>
      </c>
      <c r="E3068" s="176">
        <v>78.06</v>
      </c>
      <c r="F3068" s="176">
        <v>202.48</v>
      </c>
      <c r="G3068" s="169">
        <f t="shared" si="47"/>
        <v>9</v>
      </c>
    </row>
    <row r="3069" spans="1:7" x14ac:dyDescent="0.2">
      <c r="A3069" s="173" t="s">
        <v>18230</v>
      </c>
      <c r="B3069" s="174" t="s">
        <v>18231</v>
      </c>
      <c r="C3069" s="175" t="s">
        <v>12497</v>
      </c>
      <c r="D3069" s="176">
        <v>167.57</v>
      </c>
      <c r="E3069" s="176">
        <v>86.74</v>
      </c>
      <c r="F3069" s="176">
        <v>254.31</v>
      </c>
      <c r="G3069" s="169">
        <f t="shared" si="47"/>
        <v>9</v>
      </c>
    </row>
    <row r="3070" spans="1:7" x14ac:dyDescent="0.2">
      <c r="A3070" s="173" t="s">
        <v>18232</v>
      </c>
      <c r="B3070" s="174" t="s">
        <v>18233</v>
      </c>
      <c r="C3070" s="175" t="s">
        <v>12497</v>
      </c>
      <c r="D3070" s="176">
        <v>184.19</v>
      </c>
      <c r="E3070" s="176">
        <v>97.58</v>
      </c>
      <c r="F3070" s="176">
        <v>281.77</v>
      </c>
      <c r="G3070" s="169">
        <f t="shared" si="47"/>
        <v>9</v>
      </c>
    </row>
    <row r="3071" spans="1:7" x14ac:dyDescent="0.2">
      <c r="A3071" s="173" t="s">
        <v>18234</v>
      </c>
      <c r="B3071" s="174" t="s">
        <v>18235</v>
      </c>
      <c r="C3071" s="175" t="s">
        <v>12497</v>
      </c>
      <c r="D3071" s="176">
        <v>270.35000000000002</v>
      </c>
      <c r="E3071" s="176">
        <v>108.43</v>
      </c>
      <c r="F3071" s="176">
        <v>378.78</v>
      </c>
      <c r="G3071" s="169">
        <f t="shared" si="47"/>
        <v>9</v>
      </c>
    </row>
    <row r="3072" spans="1:7" x14ac:dyDescent="0.2">
      <c r="A3072" s="173" t="s">
        <v>18236</v>
      </c>
      <c r="B3072" s="174" t="s">
        <v>18237</v>
      </c>
      <c r="C3072" s="175" t="s">
        <v>12497</v>
      </c>
      <c r="D3072" s="176">
        <v>475.92</v>
      </c>
      <c r="E3072" s="176">
        <v>119.27</v>
      </c>
      <c r="F3072" s="176">
        <v>595.19000000000005</v>
      </c>
      <c r="G3072" s="169">
        <f t="shared" si="47"/>
        <v>9</v>
      </c>
    </row>
    <row r="3073" spans="1:7" x14ac:dyDescent="0.2">
      <c r="A3073" s="173" t="s">
        <v>18238</v>
      </c>
      <c r="B3073" s="174" t="s">
        <v>18239</v>
      </c>
      <c r="C3073" s="175"/>
      <c r="D3073" s="176"/>
      <c r="E3073" s="176"/>
      <c r="F3073" s="176"/>
      <c r="G3073" s="169">
        <f t="shared" si="47"/>
        <v>5</v>
      </c>
    </row>
    <row r="3074" spans="1:7" ht="25.5" x14ac:dyDescent="0.2">
      <c r="A3074" s="173" t="s">
        <v>18240</v>
      </c>
      <c r="B3074" s="174" t="s">
        <v>18241</v>
      </c>
      <c r="C3074" s="175" t="s">
        <v>12497</v>
      </c>
      <c r="D3074" s="176">
        <v>68.16</v>
      </c>
      <c r="E3074" s="176">
        <v>43.37</v>
      </c>
      <c r="F3074" s="176">
        <v>111.53</v>
      </c>
      <c r="G3074" s="169">
        <f t="shared" si="47"/>
        <v>9</v>
      </c>
    </row>
    <row r="3075" spans="1:7" ht="25.5" x14ac:dyDescent="0.2">
      <c r="A3075" s="173" t="s">
        <v>18242</v>
      </c>
      <c r="B3075" s="174" t="s">
        <v>18243</v>
      </c>
      <c r="C3075" s="175" t="s">
        <v>12497</v>
      </c>
      <c r="D3075" s="176">
        <v>71.33</v>
      </c>
      <c r="E3075" s="176">
        <v>47.7</v>
      </c>
      <c r="F3075" s="176">
        <v>119.03</v>
      </c>
      <c r="G3075" s="169">
        <f t="shared" si="47"/>
        <v>9</v>
      </c>
    </row>
    <row r="3076" spans="1:7" ht="25.5" x14ac:dyDescent="0.2">
      <c r="A3076" s="173" t="s">
        <v>18244</v>
      </c>
      <c r="B3076" s="174" t="s">
        <v>18245</v>
      </c>
      <c r="C3076" s="175" t="s">
        <v>12497</v>
      </c>
      <c r="D3076" s="176">
        <v>84.6</v>
      </c>
      <c r="E3076" s="176">
        <v>56.38</v>
      </c>
      <c r="F3076" s="176">
        <v>140.97999999999999</v>
      </c>
      <c r="G3076" s="169">
        <f t="shared" si="47"/>
        <v>9</v>
      </c>
    </row>
    <row r="3077" spans="1:7" ht="25.5" x14ac:dyDescent="0.2">
      <c r="A3077" s="173" t="s">
        <v>18246</v>
      </c>
      <c r="B3077" s="174" t="s">
        <v>18247</v>
      </c>
      <c r="C3077" s="175" t="s">
        <v>12497</v>
      </c>
      <c r="D3077" s="176">
        <v>132.12</v>
      </c>
      <c r="E3077" s="176">
        <v>60.72</v>
      </c>
      <c r="F3077" s="176">
        <v>192.84</v>
      </c>
      <c r="G3077" s="169">
        <f t="shared" si="47"/>
        <v>9</v>
      </c>
    </row>
    <row r="3078" spans="1:7" ht="25.5" x14ac:dyDescent="0.2">
      <c r="A3078" s="173" t="s">
        <v>18248</v>
      </c>
      <c r="B3078" s="174" t="s">
        <v>18249</v>
      </c>
      <c r="C3078" s="175" t="s">
        <v>12497</v>
      </c>
      <c r="D3078" s="176">
        <v>138.35</v>
      </c>
      <c r="E3078" s="176">
        <v>69.39</v>
      </c>
      <c r="F3078" s="176">
        <v>207.74</v>
      </c>
      <c r="G3078" s="169">
        <f t="shared" si="47"/>
        <v>9</v>
      </c>
    </row>
    <row r="3079" spans="1:7" ht="25.5" x14ac:dyDescent="0.2">
      <c r="A3079" s="173" t="s">
        <v>18250</v>
      </c>
      <c r="B3079" s="174" t="s">
        <v>18251</v>
      </c>
      <c r="C3079" s="175" t="s">
        <v>12497</v>
      </c>
      <c r="D3079" s="176">
        <v>155.88</v>
      </c>
      <c r="E3079" s="176">
        <v>78.06</v>
      </c>
      <c r="F3079" s="176">
        <v>233.94</v>
      </c>
      <c r="G3079" s="169">
        <f t="shared" si="47"/>
        <v>9</v>
      </c>
    </row>
    <row r="3080" spans="1:7" ht="25.5" x14ac:dyDescent="0.2">
      <c r="A3080" s="173" t="s">
        <v>18252</v>
      </c>
      <c r="B3080" s="174" t="s">
        <v>18253</v>
      </c>
      <c r="C3080" s="175" t="s">
        <v>12497</v>
      </c>
      <c r="D3080" s="176">
        <v>254.7</v>
      </c>
      <c r="E3080" s="176">
        <v>86.74</v>
      </c>
      <c r="F3080" s="176">
        <v>341.44</v>
      </c>
      <c r="G3080" s="169">
        <f t="shared" si="47"/>
        <v>9</v>
      </c>
    </row>
    <row r="3081" spans="1:7" ht="25.5" x14ac:dyDescent="0.2">
      <c r="A3081" s="173" t="s">
        <v>18254</v>
      </c>
      <c r="B3081" s="174" t="s">
        <v>18255</v>
      </c>
      <c r="C3081" s="175" t="s">
        <v>12497</v>
      </c>
      <c r="D3081" s="176">
        <v>314.08</v>
      </c>
      <c r="E3081" s="176">
        <v>97.58</v>
      </c>
      <c r="F3081" s="176">
        <v>411.66</v>
      </c>
      <c r="G3081" s="169">
        <f t="shared" si="47"/>
        <v>9</v>
      </c>
    </row>
    <row r="3082" spans="1:7" ht="25.5" x14ac:dyDescent="0.2">
      <c r="A3082" s="173" t="s">
        <v>18256</v>
      </c>
      <c r="B3082" s="174" t="s">
        <v>18257</v>
      </c>
      <c r="C3082" s="175" t="s">
        <v>12497</v>
      </c>
      <c r="D3082" s="176">
        <v>391.75</v>
      </c>
      <c r="E3082" s="176">
        <v>108.43</v>
      </c>
      <c r="F3082" s="176">
        <v>500.18</v>
      </c>
      <c r="G3082" s="169">
        <f t="shared" si="47"/>
        <v>9</v>
      </c>
    </row>
    <row r="3083" spans="1:7" ht="25.5" x14ac:dyDescent="0.2">
      <c r="A3083" s="173" t="s">
        <v>18258</v>
      </c>
      <c r="B3083" s="174" t="s">
        <v>18259</v>
      </c>
      <c r="C3083" s="175" t="s">
        <v>12497</v>
      </c>
      <c r="D3083" s="176">
        <v>746.97</v>
      </c>
      <c r="E3083" s="176">
        <v>119.27</v>
      </c>
      <c r="F3083" s="176">
        <v>866.24</v>
      </c>
      <c r="G3083" s="169">
        <f t="shared" ref="G3083:G3146" si="48">LEN(A3083)</f>
        <v>9</v>
      </c>
    </row>
    <row r="3084" spans="1:7" ht="25.5" x14ac:dyDescent="0.2">
      <c r="A3084" s="173" t="s">
        <v>18260</v>
      </c>
      <c r="B3084" s="174" t="s">
        <v>18261</v>
      </c>
      <c r="C3084" s="175"/>
      <c r="D3084" s="176"/>
      <c r="E3084" s="176"/>
      <c r="F3084" s="176"/>
      <c r="G3084" s="169">
        <f t="shared" si="48"/>
        <v>5</v>
      </c>
    </row>
    <row r="3085" spans="1:7" x14ac:dyDescent="0.2">
      <c r="A3085" s="173" t="s">
        <v>18262</v>
      </c>
      <c r="B3085" s="174" t="s">
        <v>18263</v>
      </c>
      <c r="C3085" s="175" t="s">
        <v>12389</v>
      </c>
      <c r="D3085" s="176">
        <v>63.95</v>
      </c>
      <c r="E3085" s="176">
        <v>13.01</v>
      </c>
      <c r="F3085" s="176">
        <v>76.959999999999994</v>
      </c>
      <c r="G3085" s="169">
        <f t="shared" si="48"/>
        <v>9</v>
      </c>
    </row>
    <row r="3086" spans="1:7" x14ac:dyDescent="0.2">
      <c r="A3086" s="173" t="s">
        <v>18264</v>
      </c>
      <c r="B3086" s="174" t="s">
        <v>18265</v>
      </c>
      <c r="C3086" s="175" t="s">
        <v>12389</v>
      </c>
      <c r="D3086" s="176">
        <v>89.08</v>
      </c>
      <c r="E3086" s="176">
        <v>13.01</v>
      </c>
      <c r="F3086" s="176">
        <v>102.09</v>
      </c>
      <c r="G3086" s="169">
        <f t="shared" si="48"/>
        <v>9</v>
      </c>
    </row>
    <row r="3087" spans="1:7" x14ac:dyDescent="0.2">
      <c r="A3087" s="173" t="s">
        <v>18266</v>
      </c>
      <c r="B3087" s="174" t="s">
        <v>18267</v>
      </c>
      <c r="C3087" s="175" t="s">
        <v>12389</v>
      </c>
      <c r="D3087" s="176">
        <v>110.19</v>
      </c>
      <c r="E3087" s="176">
        <v>17.350000000000001</v>
      </c>
      <c r="F3087" s="176">
        <v>127.54</v>
      </c>
      <c r="G3087" s="169">
        <f t="shared" si="48"/>
        <v>9</v>
      </c>
    </row>
    <row r="3088" spans="1:7" x14ac:dyDescent="0.2">
      <c r="A3088" s="173" t="s">
        <v>18268</v>
      </c>
      <c r="B3088" s="174" t="s">
        <v>18269</v>
      </c>
      <c r="C3088" s="175" t="s">
        <v>12389</v>
      </c>
      <c r="D3088" s="176">
        <v>194.76</v>
      </c>
      <c r="E3088" s="176">
        <v>17.350000000000001</v>
      </c>
      <c r="F3088" s="176">
        <v>212.11</v>
      </c>
      <c r="G3088" s="169">
        <f t="shared" si="48"/>
        <v>9</v>
      </c>
    </row>
    <row r="3089" spans="1:7" ht="25.5" x14ac:dyDescent="0.2">
      <c r="A3089" s="173" t="s">
        <v>18270</v>
      </c>
      <c r="B3089" s="174" t="s">
        <v>18271</v>
      </c>
      <c r="C3089" s="175" t="s">
        <v>12389</v>
      </c>
      <c r="D3089" s="176">
        <v>102.44</v>
      </c>
      <c r="E3089" s="176">
        <v>13.01</v>
      </c>
      <c r="F3089" s="176">
        <v>115.45</v>
      </c>
      <c r="G3089" s="169">
        <f t="shared" si="48"/>
        <v>9</v>
      </c>
    </row>
    <row r="3090" spans="1:7" ht="25.5" x14ac:dyDescent="0.2">
      <c r="A3090" s="173" t="s">
        <v>18272</v>
      </c>
      <c r="B3090" s="174" t="s">
        <v>18273</v>
      </c>
      <c r="C3090" s="175" t="s">
        <v>12389</v>
      </c>
      <c r="D3090" s="176">
        <v>127.48</v>
      </c>
      <c r="E3090" s="176">
        <v>13.01</v>
      </c>
      <c r="F3090" s="176">
        <v>140.49</v>
      </c>
      <c r="G3090" s="169">
        <f t="shared" si="48"/>
        <v>9</v>
      </c>
    </row>
    <row r="3091" spans="1:7" ht="25.5" x14ac:dyDescent="0.2">
      <c r="A3091" s="173" t="s">
        <v>18274</v>
      </c>
      <c r="B3091" s="174" t="s">
        <v>18275</v>
      </c>
      <c r="C3091" s="175" t="s">
        <v>12389</v>
      </c>
      <c r="D3091" s="176">
        <v>179.45</v>
      </c>
      <c r="E3091" s="176">
        <v>17.350000000000001</v>
      </c>
      <c r="F3091" s="176">
        <v>196.8</v>
      </c>
      <c r="G3091" s="169">
        <f t="shared" si="48"/>
        <v>9</v>
      </c>
    </row>
    <row r="3092" spans="1:7" ht="25.5" x14ac:dyDescent="0.2">
      <c r="A3092" s="173" t="s">
        <v>18276</v>
      </c>
      <c r="B3092" s="174" t="s">
        <v>18277</v>
      </c>
      <c r="C3092" s="175" t="s">
        <v>12389</v>
      </c>
      <c r="D3092" s="176">
        <v>311.35000000000002</v>
      </c>
      <c r="E3092" s="176">
        <v>17.350000000000001</v>
      </c>
      <c r="F3092" s="176">
        <v>328.7</v>
      </c>
      <c r="G3092" s="169">
        <f t="shared" si="48"/>
        <v>9</v>
      </c>
    </row>
    <row r="3093" spans="1:7" ht="25.5" x14ac:dyDescent="0.2">
      <c r="A3093" s="173" t="s">
        <v>18278</v>
      </c>
      <c r="B3093" s="174" t="s">
        <v>18279</v>
      </c>
      <c r="C3093" s="175" t="s">
        <v>12389</v>
      </c>
      <c r="D3093" s="176">
        <v>69.569999999999993</v>
      </c>
      <c r="E3093" s="176">
        <v>13.01</v>
      </c>
      <c r="F3093" s="176">
        <v>82.58</v>
      </c>
      <c r="G3093" s="169">
        <f t="shared" si="48"/>
        <v>9</v>
      </c>
    </row>
    <row r="3094" spans="1:7" ht="25.5" x14ac:dyDescent="0.2">
      <c r="A3094" s="173" t="s">
        <v>18280</v>
      </c>
      <c r="B3094" s="174" t="s">
        <v>18281</v>
      </c>
      <c r="C3094" s="175" t="s">
        <v>12389</v>
      </c>
      <c r="D3094" s="176">
        <v>80.06</v>
      </c>
      <c r="E3094" s="176">
        <v>13.01</v>
      </c>
      <c r="F3094" s="176">
        <v>93.07</v>
      </c>
      <c r="G3094" s="169">
        <f t="shared" si="48"/>
        <v>9</v>
      </c>
    </row>
    <row r="3095" spans="1:7" ht="25.5" x14ac:dyDescent="0.2">
      <c r="A3095" s="173" t="s">
        <v>18282</v>
      </c>
      <c r="B3095" s="174" t="s">
        <v>18283</v>
      </c>
      <c r="C3095" s="175" t="s">
        <v>12389</v>
      </c>
      <c r="D3095" s="176">
        <v>99.07</v>
      </c>
      <c r="E3095" s="176">
        <v>17.350000000000001</v>
      </c>
      <c r="F3095" s="176">
        <v>116.42</v>
      </c>
      <c r="G3095" s="169">
        <f t="shared" si="48"/>
        <v>9</v>
      </c>
    </row>
    <row r="3096" spans="1:7" ht="25.5" x14ac:dyDescent="0.2">
      <c r="A3096" s="173" t="s">
        <v>18284</v>
      </c>
      <c r="B3096" s="174" t="s">
        <v>18285</v>
      </c>
      <c r="C3096" s="175" t="s">
        <v>12389</v>
      </c>
      <c r="D3096" s="176">
        <v>140</v>
      </c>
      <c r="E3096" s="176">
        <v>17.350000000000001</v>
      </c>
      <c r="F3096" s="176">
        <v>157.35</v>
      </c>
      <c r="G3096" s="169">
        <f t="shared" si="48"/>
        <v>9</v>
      </c>
    </row>
    <row r="3097" spans="1:7" x14ac:dyDescent="0.2">
      <c r="A3097" s="173" t="s">
        <v>18286</v>
      </c>
      <c r="B3097" s="174" t="s">
        <v>18287</v>
      </c>
      <c r="C3097" s="175" t="s">
        <v>12389</v>
      </c>
      <c r="D3097" s="176">
        <v>55.33</v>
      </c>
      <c r="E3097" s="176">
        <v>13.01</v>
      </c>
      <c r="F3097" s="176">
        <v>68.34</v>
      </c>
      <c r="G3097" s="169">
        <f t="shared" si="48"/>
        <v>9</v>
      </c>
    </row>
    <row r="3098" spans="1:7" ht="25.5" x14ac:dyDescent="0.2">
      <c r="A3098" s="173" t="s">
        <v>18288</v>
      </c>
      <c r="B3098" s="174" t="s">
        <v>18289</v>
      </c>
      <c r="C3098" s="175" t="s">
        <v>12389</v>
      </c>
      <c r="D3098" s="176">
        <v>72.13</v>
      </c>
      <c r="E3098" s="176">
        <v>17.350000000000001</v>
      </c>
      <c r="F3098" s="176">
        <v>89.48</v>
      </c>
      <c r="G3098" s="169">
        <f t="shared" si="48"/>
        <v>9</v>
      </c>
    </row>
    <row r="3099" spans="1:7" ht="25.5" x14ac:dyDescent="0.2">
      <c r="A3099" s="173" t="s">
        <v>18290</v>
      </c>
      <c r="B3099" s="174" t="s">
        <v>18291</v>
      </c>
      <c r="C3099" s="175" t="s">
        <v>12389</v>
      </c>
      <c r="D3099" s="176">
        <v>117.14</v>
      </c>
      <c r="E3099" s="176">
        <v>13.01</v>
      </c>
      <c r="F3099" s="176">
        <v>130.15</v>
      </c>
      <c r="G3099" s="169">
        <f t="shared" si="48"/>
        <v>9</v>
      </c>
    </row>
    <row r="3100" spans="1:7" ht="25.5" x14ac:dyDescent="0.2">
      <c r="A3100" s="173" t="s">
        <v>18292</v>
      </c>
      <c r="B3100" s="174" t="s">
        <v>18293</v>
      </c>
      <c r="C3100" s="175" t="s">
        <v>12389</v>
      </c>
      <c r="D3100" s="176">
        <v>130.83000000000001</v>
      </c>
      <c r="E3100" s="176">
        <v>17.350000000000001</v>
      </c>
      <c r="F3100" s="176">
        <v>148.18</v>
      </c>
      <c r="G3100" s="169">
        <f t="shared" si="48"/>
        <v>9</v>
      </c>
    </row>
    <row r="3101" spans="1:7" ht="25.5" x14ac:dyDescent="0.2">
      <c r="A3101" s="173" t="s">
        <v>18294</v>
      </c>
      <c r="B3101" s="174" t="s">
        <v>18295</v>
      </c>
      <c r="C3101" s="175" t="s">
        <v>12389</v>
      </c>
      <c r="D3101" s="176">
        <v>162.84</v>
      </c>
      <c r="E3101" s="176">
        <v>17.350000000000001</v>
      </c>
      <c r="F3101" s="176">
        <v>180.19</v>
      </c>
      <c r="G3101" s="169">
        <f t="shared" si="48"/>
        <v>9</v>
      </c>
    </row>
    <row r="3102" spans="1:7" ht="25.5" x14ac:dyDescent="0.2">
      <c r="A3102" s="173" t="s">
        <v>18296</v>
      </c>
      <c r="B3102" s="174" t="s">
        <v>18297</v>
      </c>
      <c r="C3102" s="175" t="s">
        <v>12389</v>
      </c>
      <c r="D3102" s="176">
        <v>155.55000000000001</v>
      </c>
      <c r="E3102" s="176">
        <v>17.350000000000001</v>
      </c>
      <c r="F3102" s="176">
        <v>172.9</v>
      </c>
      <c r="G3102" s="169">
        <f t="shared" si="48"/>
        <v>9</v>
      </c>
    </row>
    <row r="3103" spans="1:7" ht="25.5" x14ac:dyDescent="0.2">
      <c r="A3103" s="173" t="s">
        <v>18298</v>
      </c>
      <c r="B3103" s="174" t="s">
        <v>18299</v>
      </c>
      <c r="C3103" s="175" t="s">
        <v>12389</v>
      </c>
      <c r="D3103" s="176">
        <v>173.34</v>
      </c>
      <c r="E3103" s="176">
        <v>17.350000000000001</v>
      </c>
      <c r="F3103" s="176">
        <v>190.69</v>
      </c>
      <c r="G3103" s="169">
        <f t="shared" si="48"/>
        <v>9</v>
      </c>
    </row>
    <row r="3104" spans="1:7" ht="25.5" x14ac:dyDescent="0.2">
      <c r="A3104" s="173" t="s">
        <v>18300</v>
      </c>
      <c r="B3104" s="174" t="s">
        <v>18301</v>
      </c>
      <c r="C3104" s="175" t="s">
        <v>12389</v>
      </c>
      <c r="D3104" s="176">
        <v>208.47</v>
      </c>
      <c r="E3104" s="176">
        <v>17.350000000000001</v>
      </c>
      <c r="F3104" s="176">
        <v>225.82</v>
      </c>
      <c r="G3104" s="169">
        <f t="shared" si="48"/>
        <v>9</v>
      </c>
    </row>
    <row r="3105" spans="1:7" ht="25.5" x14ac:dyDescent="0.2">
      <c r="A3105" s="173" t="s">
        <v>18302</v>
      </c>
      <c r="B3105" s="174" t="s">
        <v>18303</v>
      </c>
      <c r="C3105" s="175" t="s">
        <v>12389</v>
      </c>
      <c r="D3105" s="176">
        <v>331.85</v>
      </c>
      <c r="E3105" s="176">
        <v>21.69</v>
      </c>
      <c r="F3105" s="176">
        <v>353.54</v>
      </c>
      <c r="G3105" s="169">
        <f t="shared" si="48"/>
        <v>9</v>
      </c>
    </row>
    <row r="3106" spans="1:7" ht="25.5" x14ac:dyDescent="0.2">
      <c r="A3106" s="173" t="s">
        <v>18304</v>
      </c>
      <c r="B3106" s="174" t="s">
        <v>18305</v>
      </c>
      <c r="C3106" s="175" t="s">
        <v>12389</v>
      </c>
      <c r="D3106" s="176">
        <v>260.89</v>
      </c>
      <c r="E3106" s="176">
        <v>17.350000000000001</v>
      </c>
      <c r="F3106" s="176">
        <v>278.24</v>
      </c>
      <c r="G3106" s="169">
        <f t="shared" si="48"/>
        <v>9</v>
      </c>
    </row>
    <row r="3107" spans="1:7" ht="25.5" x14ac:dyDescent="0.2">
      <c r="A3107" s="173" t="s">
        <v>18306</v>
      </c>
      <c r="B3107" s="174" t="s">
        <v>18307</v>
      </c>
      <c r="C3107" s="175" t="s">
        <v>12389</v>
      </c>
      <c r="D3107" s="176">
        <v>121.72</v>
      </c>
      <c r="E3107" s="176">
        <v>13.01</v>
      </c>
      <c r="F3107" s="176">
        <v>134.72999999999999</v>
      </c>
      <c r="G3107" s="169">
        <f t="shared" si="48"/>
        <v>9</v>
      </c>
    </row>
    <row r="3108" spans="1:7" ht="25.5" x14ac:dyDescent="0.2">
      <c r="A3108" s="173" t="s">
        <v>18308</v>
      </c>
      <c r="B3108" s="174" t="s">
        <v>18309</v>
      </c>
      <c r="C3108" s="175" t="s">
        <v>12389</v>
      </c>
      <c r="D3108" s="176">
        <v>147.32</v>
      </c>
      <c r="E3108" s="176">
        <v>17.350000000000001</v>
      </c>
      <c r="F3108" s="176">
        <v>164.67</v>
      </c>
      <c r="G3108" s="169">
        <f t="shared" si="48"/>
        <v>9</v>
      </c>
    </row>
    <row r="3109" spans="1:7" ht="25.5" x14ac:dyDescent="0.2">
      <c r="A3109" s="173" t="s">
        <v>18310</v>
      </c>
      <c r="B3109" s="174" t="s">
        <v>18311</v>
      </c>
      <c r="C3109" s="175" t="s">
        <v>12389</v>
      </c>
      <c r="D3109" s="176">
        <v>172.01</v>
      </c>
      <c r="E3109" s="176">
        <v>17.350000000000001</v>
      </c>
      <c r="F3109" s="176">
        <v>189.36</v>
      </c>
      <c r="G3109" s="169">
        <f t="shared" si="48"/>
        <v>9</v>
      </c>
    </row>
    <row r="3110" spans="1:7" ht="25.5" x14ac:dyDescent="0.2">
      <c r="A3110" s="173" t="s">
        <v>18312</v>
      </c>
      <c r="B3110" s="174" t="s">
        <v>18313</v>
      </c>
      <c r="C3110" s="175" t="s">
        <v>12389</v>
      </c>
      <c r="D3110" s="176">
        <v>181.57</v>
      </c>
      <c r="E3110" s="176">
        <v>17.350000000000001</v>
      </c>
      <c r="F3110" s="176">
        <v>198.92</v>
      </c>
      <c r="G3110" s="169">
        <f t="shared" si="48"/>
        <v>9</v>
      </c>
    </row>
    <row r="3111" spans="1:7" ht="25.5" x14ac:dyDescent="0.2">
      <c r="A3111" s="173" t="s">
        <v>18314</v>
      </c>
      <c r="B3111" s="174" t="s">
        <v>18315</v>
      </c>
      <c r="C3111" s="175" t="s">
        <v>12389</v>
      </c>
      <c r="D3111" s="176">
        <v>187.61</v>
      </c>
      <c r="E3111" s="176">
        <v>17.350000000000001</v>
      </c>
      <c r="F3111" s="176">
        <v>204.96</v>
      </c>
      <c r="G3111" s="169">
        <f t="shared" si="48"/>
        <v>9</v>
      </c>
    </row>
    <row r="3112" spans="1:7" ht="25.5" x14ac:dyDescent="0.2">
      <c r="A3112" s="173" t="s">
        <v>18316</v>
      </c>
      <c r="B3112" s="174" t="s">
        <v>18317</v>
      </c>
      <c r="C3112" s="175" t="s">
        <v>12389</v>
      </c>
      <c r="D3112" s="176">
        <v>232.9</v>
      </c>
      <c r="E3112" s="176">
        <v>17.350000000000001</v>
      </c>
      <c r="F3112" s="176">
        <v>250.25</v>
      </c>
      <c r="G3112" s="169">
        <f t="shared" si="48"/>
        <v>9</v>
      </c>
    </row>
    <row r="3113" spans="1:7" ht="25.5" x14ac:dyDescent="0.2">
      <c r="A3113" s="173" t="s">
        <v>18318</v>
      </c>
      <c r="B3113" s="174" t="s">
        <v>18319</v>
      </c>
      <c r="C3113" s="175" t="s">
        <v>12389</v>
      </c>
      <c r="D3113" s="176">
        <v>45.28</v>
      </c>
      <c r="E3113" s="176">
        <v>17.350000000000001</v>
      </c>
      <c r="F3113" s="176">
        <v>62.63</v>
      </c>
      <c r="G3113" s="169">
        <f t="shared" si="48"/>
        <v>9</v>
      </c>
    </row>
    <row r="3114" spans="1:7" ht="25.5" x14ac:dyDescent="0.2">
      <c r="A3114" s="173" t="s">
        <v>18320</v>
      </c>
      <c r="B3114" s="174" t="s">
        <v>18321</v>
      </c>
      <c r="C3114" s="175" t="s">
        <v>12389</v>
      </c>
      <c r="D3114" s="176">
        <v>54.2</v>
      </c>
      <c r="E3114" s="176">
        <v>17.350000000000001</v>
      </c>
      <c r="F3114" s="176">
        <v>71.55</v>
      </c>
      <c r="G3114" s="169">
        <f t="shared" si="48"/>
        <v>9</v>
      </c>
    </row>
    <row r="3115" spans="1:7" ht="25.5" x14ac:dyDescent="0.2">
      <c r="A3115" s="173" t="s">
        <v>18322</v>
      </c>
      <c r="B3115" s="174" t="s">
        <v>18323</v>
      </c>
      <c r="C3115" s="175" t="s">
        <v>12389</v>
      </c>
      <c r="D3115" s="176">
        <v>142.19</v>
      </c>
      <c r="E3115" s="176">
        <v>21.69</v>
      </c>
      <c r="F3115" s="176">
        <v>163.88</v>
      </c>
      <c r="G3115" s="169">
        <f t="shared" si="48"/>
        <v>9</v>
      </c>
    </row>
    <row r="3116" spans="1:7" x14ac:dyDescent="0.2">
      <c r="A3116" s="173" t="s">
        <v>18324</v>
      </c>
      <c r="B3116" s="174" t="s">
        <v>18325</v>
      </c>
      <c r="C3116" s="175"/>
      <c r="D3116" s="176"/>
      <c r="E3116" s="176"/>
      <c r="F3116" s="176"/>
      <c r="G3116" s="169">
        <f t="shared" si="48"/>
        <v>5</v>
      </c>
    </row>
    <row r="3117" spans="1:7" x14ac:dyDescent="0.2">
      <c r="A3117" s="173" t="s">
        <v>18326</v>
      </c>
      <c r="B3117" s="174" t="s">
        <v>18327</v>
      </c>
      <c r="C3117" s="175" t="s">
        <v>12497</v>
      </c>
      <c r="D3117" s="176">
        <v>71.62</v>
      </c>
      <c r="E3117" s="176">
        <v>14.31</v>
      </c>
      <c r="F3117" s="176">
        <v>85.93</v>
      </c>
      <c r="G3117" s="169">
        <f t="shared" si="48"/>
        <v>9</v>
      </c>
    </row>
    <row r="3118" spans="1:7" x14ac:dyDescent="0.2">
      <c r="A3118" s="173" t="s">
        <v>18328</v>
      </c>
      <c r="B3118" s="174" t="s">
        <v>18329</v>
      </c>
      <c r="C3118" s="175" t="s">
        <v>12497</v>
      </c>
      <c r="D3118" s="176">
        <v>111.95</v>
      </c>
      <c r="E3118" s="176">
        <v>15.61</v>
      </c>
      <c r="F3118" s="176">
        <v>127.56</v>
      </c>
      <c r="G3118" s="169">
        <f t="shared" si="48"/>
        <v>9</v>
      </c>
    </row>
    <row r="3119" spans="1:7" x14ac:dyDescent="0.2">
      <c r="A3119" s="173" t="s">
        <v>18330</v>
      </c>
      <c r="B3119" s="174" t="s">
        <v>18331</v>
      </c>
      <c r="C3119" s="175" t="s">
        <v>12497</v>
      </c>
      <c r="D3119" s="176">
        <v>130.72</v>
      </c>
      <c r="E3119" s="176">
        <v>19.52</v>
      </c>
      <c r="F3119" s="176">
        <v>150.24</v>
      </c>
      <c r="G3119" s="169">
        <f t="shared" si="48"/>
        <v>9</v>
      </c>
    </row>
    <row r="3120" spans="1:7" x14ac:dyDescent="0.2">
      <c r="A3120" s="173" t="s">
        <v>18332</v>
      </c>
      <c r="B3120" s="174" t="s">
        <v>18333</v>
      </c>
      <c r="C3120" s="175" t="s">
        <v>12497</v>
      </c>
      <c r="D3120" s="176">
        <v>224.9</v>
      </c>
      <c r="E3120" s="176">
        <v>22.12</v>
      </c>
      <c r="F3120" s="176">
        <v>247.02</v>
      </c>
      <c r="G3120" s="169">
        <f t="shared" si="48"/>
        <v>9</v>
      </c>
    </row>
    <row r="3121" spans="1:7" x14ac:dyDescent="0.2">
      <c r="A3121" s="173" t="s">
        <v>18334</v>
      </c>
      <c r="B3121" s="174" t="s">
        <v>18335</v>
      </c>
      <c r="C3121" s="175" t="s">
        <v>12497</v>
      </c>
      <c r="D3121" s="176">
        <v>258.14</v>
      </c>
      <c r="E3121" s="176">
        <v>22.12</v>
      </c>
      <c r="F3121" s="176">
        <v>280.26</v>
      </c>
      <c r="G3121" s="169">
        <f t="shared" si="48"/>
        <v>9</v>
      </c>
    </row>
    <row r="3122" spans="1:7" x14ac:dyDescent="0.2">
      <c r="A3122" s="173" t="s">
        <v>18336</v>
      </c>
      <c r="B3122" s="174" t="s">
        <v>18337</v>
      </c>
      <c r="C3122" s="175" t="s">
        <v>12497</v>
      </c>
      <c r="D3122" s="176">
        <v>337.5</v>
      </c>
      <c r="E3122" s="176">
        <v>29.92</v>
      </c>
      <c r="F3122" s="176">
        <v>367.42</v>
      </c>
      <c r="G3122" s="169">
        <f t="shared" si="48"/>
        <v>9</v>
      </c>
    </row>
    <row r="3123" spans="1:7" x14ac:dyDescent="0.2">
      <c r="A3123" s="173" t="s">
        <v>18338</v>
      </c>
      <c r="B3123" s="174" t="s">
        <v>18339</v>
      </c>
      <c r="C3123" s="175" t="s">
        <v>12497</v>
      </c>
      <c r="D3123" s="176">
        <v>448.01</v>
      </c>
      <c r="E3123" s="176">
        <v>35.130000000000003</v>
      </c>
      <c r="F3123" s="176">
        <v>483.14</v>
      </c>
      <c r="G3123" s="169">
        <f t="shared" si="48"/>
        <v>9</v>
      </c>
    </row>
    <row r="3124" spans="1:7" x14ac:dyDescent="0.2">
      <c r="A3124" s="173" t="s">
        <v>18340</v>
      </c>
      <c r="B3124" s="174" t="s">
        <v>18341</v>
      </c>
      <c r="C3124" s="175" t="s">
        <v>12497</v>
      </c>
      <c r="D3124" s="176">
        <v>552.82000000000005</v>
      </c>
      <c r="E3124" s="176">
        <v>37.74</v>
      </c>
      <c r="F3124" s="176">
        <v>590.55999999999995</v>
      </c>
      <c r="G3124" s="169">
        <f t="shared" si="48"/>
        <v>9</v>
      </c>
    </row>
    <row r="3125" spans="1:7" x14ac:dyDescent="0.2">
      <c r="A3125" s="173" t="s">
        <v>18342</v>
      </c>
      <c r="B3125" s="174" t="s">
        <v>18343</v>
      </c>
      <c r="C3125" s="175" t="s">
        <v>12497</v>
      </c>
      <c r="D3125" s="176">
        <v>754.27</v>
      </c>
      <c r="E3125" s="176">
        <v>42.93</v>
      </c>
      <c r="F3125" s="176">
        <v>797.2</v>
      </c>
      <c r="G3125" s="169">
        <f t="shared" si="48"/>
        <v>9</v>
      </c>
    </row>
    <row r="3126" spans="1:7" x14ac:dyDescent="0.2">
      <c r="A3126" s="173" t="s">
        <v>18344</v>
      </c>
      <c r="B3126" s="174" t="s">
        <v>18345</v>
      </c>
      <c r="C3126" s="175" t="s">
        <v>12497</v>
      </c>
      <c r="D3126" s="176">
        <v>77.45</v>
      </c>
      <c r="E3126" s="176">
        <v>15.61</v>
      </c>
      <c r="F3126" s="176">
        <v>93.06</v>
      </c>
      <c r="G3126" s="169">
        <f t="shared" si="48"/>
        <v>9</v>
      </c>
    </row>
    <row r="3127" spans="1:7" x14ac:dyDescent="0.2">
      <c r="A3127" s="173" t="s">
        <v>18346</v>
      </c>
      <c r="B3127" s="174" t="s">
        <v>18347</v>
      </c>
      <c r="C3127" s="175" t="s">
        <v>12497</v>
      </c>
      <c r="D3127" s="176">
        <v>88.24</v>
      </c>
      <c r="E3127" s="176">
        <v>19.52</v>
      </c>
      <c r="F3127" s="176">
        <v>107.76</v>
      </c>
      <c r="G3127" s="169">
        <f t="shared" si="48"/>
        <v>9</v>
      </c>
    </row>
    <row r="3128" spans="1:7" x14ac:dyDescent="0.2">
      <c r="A3128" s="173" t="s">
        <v>18348</v>
      </c>
      <c r="B3128" s="174" t="s">
        <v>18349</v>
      </c>
      <c r="C3128" s="175" t="s">
        <v>12497</v>
      </c>
      <c r="D3128" s="176">
        <v>156.13999999999999</v>
      </c>
      <c r="E3128" s="176">
        <v>22.12</v>
      </c>
      <c r="F3128" s="176">
        <v>178.26</v>
      </c>
      <c r="G3128" s="169">
        <f t="shared" si="48"/>
        <v>9</v>
      </c>
    </row>
    <row r="3129" spans="1:7" x14ac:dyDescent="0.2">
      <c r="A3129" s="173" t="s">
        <v>18350</v>
      </c>
      <c r="B3129" s="174" t="s">
        <v>18351</v>
      </c>
      <c r="C3129" s="175" t="s">
        <v>12497</v>
      </c>
      <c r="D3129" s="176">
        <v>216.69</v>
      </c>
      <c r="E3129" s="176">
        <v>22.12</v>
      </c>
      <c r="F3129" s="176">
        <v>238.81</v>
      </c>
      <c r="G3129" s="169">
        <f t="shared" si="48"/>
        <v>9</v>
      </c>
    </row>
    <row r="3130" spans="1:7" x14ac:dyDescent="0.2">
      <c r="A3130" s="173" t="s">
        <v>18352</v>
      </c>
      <c r="B3130" s="174" t="s">
        <v>18353</v>
      </c>
      <c r="C3130" s="175" t="s">
        <v>12497</v>
      </c>
      <c r="D3130" s="176">
        <v>261.39</v>
      </c>
      <c r="E3130" s="176">
        <v>29.92</v>
      </c>
      <c r="F3130" s="176">
        <v>291.31</v>
      </c>
      <c r="G3130" s="169">
        <f t="shared" si="48"/>
        <v>9</v>
      </c>
    </row>
    <row r="3131" spans="1:7" x14ac:dyDescent="0.2">
      <c r="A3131" s="173" t="s">
        <v>18354</v>
      </c>
      <c r="B3131" s="174" t="s">
        <v>18355</v>
      </c>
      <c r="C3131" s="175" t="s">
        <v>12497</v>
      </c>
      <c r="D3131" s="176">
        <v>339.03</v>
      </c>
      <c r="E3131" s="176">
        <v>35.130000000000003</v>
      </c>
      <c r="F3131" s="176">
        <v>374.16</v>
      </c>
      <c r="G3131" s="169">
        <f t="shared" si="48"/>
        <v>9</v>
      </c>
    </row>
    <row r="3132" spans="1:7" x14ac:dyDescent="0.2">
      <c r="A3132" s="173" t="s">
        <v>18356</v>
      </c>
      <c r="B3132" s="174" t="s">
        <v>18357</v>
      </c>
      <c r="C3132" s="175"/>
      <c r="D3132" s="176"/>
      <c r="E3132" s="176"/>
      <c r="F3132" s="176"/>
      <c r="G3132" s="169">
        <f t="shared" si="48"/>
        <v>5</v>
      </c>
    </row>
    <row r="3133" spans="1:7" x14ac:dyDescent="0.2">
      <c r="A3133" s="173" t="s">
        <v>18358</v>
      </c>
      <c r="B3133" s="174" t="s">
        <v>18359</v>
      </c>
      <c r="C3133" s="175" t="s">
        <v>12497</v>
      </c>
      <c r="D3133" s="176">
        <v>65.41</v>
      </c>
      <c r="E3133" s="176">
        <v>28.69</v>
      </c>
      <c r="F3133" s="176">
        <v>94.1</v>
      </c>
      <c r="G3133" s="169">
        <f t="shared" si="48"/>
        <v>9</v>
      </c>
    </row>
    <row r="3134" spans="1:7" x14ac:dyDescent="0.2">
      <c r="A3134" s="173" t="s">
        <v>18360</v>
      </c>
      <c r="B3134" s="174" t="s">
        <v>18361</v>
      </c>
      <c r="C3134" s="175" t="s">
        <v>12497</v>
      </c>
      <c r="D3134" s="176">
        <v>86.94</v>
      </c>
      <c r="E3134" s="176">
        <v>33.29</v>
      </c>
      <c r="F3134" s="176">
        <v>120.23</v>
      </c>
      <c r="G3134" s="169">
        <f t="shared" si="48"/>
        <v>9</v>
      </c>
    </row>
    <row r="3135" spans="1:7" x14ac:dyDescent="0.2">
      <c r="A3135" s="173" t="s">
        <v>18362</v>
      </c>
      <c r="B3135" s="174" t="s">
        <v>18363</v>
      </c>
      <c r="C3135" s="175" t="s">
        <v>12497</v>
      </c>
      <c r="D3135" s="176">
        <v>67.77</v>
      </c>
      <c r="E3135" s="176">
        <v>28.69</v>
      </c>
      <c r="F3135" s="176">
        <v>96.46</v>
      </c>
      <c r="G3135" s="169">
        <f t="shared" si="48"/>
        <v>9</v>
      </c>
    </row>
    <row r="3136" spans="1:7" x14ac:dyDescent="0.2">
      <c r="A3136" s="173" t="s">
        <v>18364</v>
      </c>
      <c r="B3136" s="174" t="s">
        <v>18365</v>
      </c>
      <c r="C3136" s="175" t="s">
        <v>12497</v>
      </c>
      <c r="D3136" s="176">
        <v>85.33</v>
      </c>
      <c r="E3136" s="176">
        <v>33.29</v>
      </c>
      <c r="F3136" s="176">
        <v>118.62</v>
      </c>
      <c r="G3136" s="169">
        <f t="shared" si="48"/>
        <v>9</v>
      </c>
    </row>
    <row r="3137" spans="1:7" x14ac:dyDescent="0.2">
      <c r="A3137" s="173" t="s">
        <v>18366</v>
      </c>
      <c r="B3137" s="174" t="s">
        <v>18367</v>
      </c>
      <c r="C3137" s="175" t="s">
        <v>12497</v>
      </c>
      <c r="D3137" s="176">
        <v>118.78</v>
      </c>
      <c r="E3137" s="176">
        <v>41.11</v>
      </c>
      <c r="F3137" s="176">
        <v>159.88999999999999</v>
      </c>
      <c r="G3137" s="169">
        <f t="shared" si="48"/>
        <v>9</v>
      </c>
    </row>
    <row r="3138" spans="1:7" x14ac:dyDescent="0.2">
      <c r="A3138" s="173" t="s">
        <v>18368</v>
      </c>
      <c r="B3138" s="174" t="s">
        <v>18369</v>
      </c>
      <c r="C3138" s="175" t="s">
        <v>12497</v>
      </c>
      <c r="D3138" s="176">
        <v>206.81</v>
      </c>
      <c r="E3138" s="176">
        <v>46.79</v>
      </c>
      <c r="F3138" s="176">
        <v>253.6</v>
      </c>
      <c r="G3138" s="169">
        <f t="shared" si="48"/>
        <v>9</v>
      </c>
    </row>
    <row r="3139" spans="1:7" x14ac:dyDescent="0.2">
      <c r="A3139" s="173" t="s">
        <v>18370</v>
      </c>
      <c r="B3139" s="174" t="s">
        <v>18371</v>
      </c>
      <c r="C3139" s="175" t="s">
        <v>12497</v>
      </c>
      <c r="D3139" s="176">
        <v>385.32</v>
      </c>
      <c r="E3139" s="176">
        <v>60.29</v>
      </c>
      <c r="F3139" s="176">
        <v>445.61</v>
      </c>
      <c r="G3139" s="169">
        <f t="shared" si="48"/>
        <v>9</v>
      </c>
    </row>
    <row r="3140" spans="1:7" x14ac:dyDescent="0.2">
      <c r="A3140" s="173" t="s">
        <v>18372</v>
      </c>
      <c r="B3140" s="174" t="s">
        <v>18373</v>
      </c>
      <c r="C3140" s="175" t="s">
        <v>12497</v>
      </c>
      <c r="D3140" s="176">
        <v>549.24</v>
      </c>
      <c r="E3140" s="176">
        <v>75.930000000000007</v>
      </c>
      <c r="F3140" s="176">
        <v>625.16999999999996</v>
      </c>
      <c r="G3140" s="169">
        <f t="shared" si="48"/>
        <v>9</v>
      </c>
    </row>
    <row r="3141" spans="1:7" x14ac:dyDescent="0.2">
      <c r="A3141" s="173" t="s">
        <v>18374</v>
      </c>
      <c r="B3141" s="174" t="s">
        <v>18375</v>
      </c>
      <c r="C3141" s="175" t="s">
        <v>12497</v>
      </c>
      <c r="D3141" s="176">
        <v>810.95</v>
      </c>
      <c r="E3141" s="176">
        <v>113.52</v>
      </c>
      <c r="F3141" s="176">
        <v>924.47</v>
      </c>
      <c r="G3141" s="169">
        <f t="shared" si="48"/>
        <v>9</v>
      </c>
    </row>
    <row r="3142" spans="1:7" x14ac:dyDescent="0.2">
      <c r="A3142" s="173" t="s">
        <v>18376</v>
      </c>
      <c r="B3142" s="174" t="s">
        <v>18377</v>
      </c>
      <c r="C3142" s="175" t="s">
        <v>12497</v>
      </c>
      <c r="D3142" s="176">
        <v>171.3</v>
      </c>
      <c r="E3142" s="176">
        <v>46.79</v>
      </c>
      <c r="F3142" s="176">
        <v>218.09</v>
      </c>
      <c r="G3142" s="169">
        <f t="shared" si="48"/>
        <v>9</v>
      </c>
    </row>
    <row r="3143" spans="1:7" x14ac:dyDescent="0.2">
      <c r="A3143" s="173" t="s">
        <v>18378</v>
      </c>
      <c r="B3143" s="174" t="s">
        <v>18379</v>
      </c>
      <c r="C3143" s="175" t="s">
        <v>12497</v>
      </c>
      <c r="D3143" s="176">
        <v>374.8</v>
      </c>
      <c r="E3143" s="176">
        <v>60.29</v>
      </c>
      <c r="F3143" s="176">
        <v>435.09</v>
      </c>
      <c r="G3143" s="169">
        <f t="shared" si="48"/>
        <v>9</v>
      </c>
    </row>
    <row r="3144" spans="1:7" x14ac:dyDescent="0.2">
      <c r="A3144" s="173" t="s">
        <v>18380</v>
      </c>
      <c r="B3144" s="174" t="s">
        <v>18381</v>
      </c>
      <c r="C3144" s="175" t="s">
        <v>12497</v>
      </c>
      <c r="D3144" s="176">
        <v>522.28</v>
      </c>
      <c r="E3144" s="176">
        <v>75.930000000000007</v>
      </c>
      <c r="F3144" s="176">
        <v>598.21</v>
      </c>
      <c r="G3144" s="169">
        <f t="shared" si="48"/>
        <v>9</v>
      </c>
    </row>
    <row r="3145" spans="1:7" x14ac:dyDescent="0.2">
      <c r="A3145" s="173" t="s">
        <v>18382</v>
      </c>
      <c r="B3145" s="174" t="s">
        <v>18383</v>
      </c>
      <c r="C3145" s="175" t="s">
        <v>12497</v>
      </c>
      <c r="D3145" s="176">
        <v>272.95999999999998</v>
      </c>
      <c r="E3145" s="176">
        <v>46.79</v>
      </c>
      <c r="F3145" s="176">
        <v>319.75</v>
      </c>
      <c r="G3145" s="169">
        <f t="shared" si="48"/>
        <v>9</v>
      </c>
    </row>
    <row r="3146" spans="1:7" x14ac:dyDescent="0.2">
      <c r="A3146" s="173" t="s">
        <v>18384</v>
      </c>
      <c r="B3146" s="174" t="s">
        <v>18385</v>
      </c>
      <c r="C3146" s="175" t="s">
        <v>12497</v>
      </c>
      <c r="D3146" s="176">
        <v>472.31</v>
      </c>
      <c r="E3146" s="176">
        <v>60.29</v>
      </c>
      <c r="F3146" s="176">
        <v>532.6</v>
      </c>
      <c r="G3146" s="169">
        <f t="shared" si="48"/>
        <v>9</v>
      </c>
    </row>
    <row r="3147" spans="1:7" x14ac:dyDescent="0.2">
      <c r="A3147" s="173" t="s">
        <v>18386</v>
      </c>
      <c r="B3147" s="174" t="s">
        <v>18387</v>
      </c>
      <c r="C3147" s="175" t="s">
        <v>12497</v>
      </c>
      <c r="D3147" s="176">
        <v>691.9</v>
      </c>
      <c r="E3147" s="176">
        <v>75.930000000000007</v>
      </c>
      <c r="F3147" s="176">
        <v>767.83</v>
      </c>
      <c r="G3147" s="169">
        <f t="shared" ref="G3147:G3210" si="49">LEN(A3147)</f>
        <v>9</v>
      </c>
    </row>
    <row r="3148" spans="1:7" x14ac:dyDescent="0.2">
      <c r="A3148" s="173" t="s">
        <v>18388</v>
      </c>
      <c r="B3148" s="174" t="s">
        <v>18389</v>
      </c>
      <c r="C3148" s="175" t="s">
        <v>12497</v>
      </c>
      <c r="D3148" s="176">
        <v>34.159999999999997</v>
      </c>
      <c r="E3148" s="176">
        <v>27.78</v>
      </c>
      <c r="F3148" s="176">
        <v>61.94</v>
      </c>
      <c r="G3148" s="169">
        <f t="shared" si="49"/>
        <v>9</v>
      </c>
    </row>
    <row r="3149" spans="1:7" x14ac:dyDescent="0.2">
      <c r="A3149" s="173" t="s">
        <v>18390</v>
      </c>
      <c r="B3149" s="174" t="s">
        <v>18391</v>
      </c>
      <c r="C3149" s="175" t="s">
        <v>12497</v>
      </c>
      <c r="D3149" s="176">
        <v>43.41</v>
      </c>
      <c r="E3149" s="176">
        <v>35.4</v>
      </c>
      <c r="F3149" s="176">
        <v>78.81</v>
      </c>
      <c r="G3149" s="169">
        <f t="shared" si="49"/>
        <v>9</v>
      </c>
    </row>
    <row r="3150" spans="1:7" x14ac:dyDescent="0.2">
      <c r="A3150" s="173" t="s">
        <v>18392</v>
      </c>
      <c r="B3150" s="174" t="s">
        <v>18393</v>
      </c>
      <c r="C3150" s="175" t="s">
        <v>12497</v>
      </c>
      <c r="D3150" s="176">
        <v>78.84</v>
      </c>
      <c r="E3150" s="176">
        <v>59.85</v>
      </c>
      <c r="F3150" s="176">
        <v>138.69</v>
      </c>
      <c r="G3150" s="169">
        <f t="shared" si="49"/>
        <v>9</v>
      </c>
    </row>
    <row r="3151" spans="1:7" x14ac:dyDescent="0.2">
      <c r="A3151" s="173" t="s">
        <v>18394</v>
      </c>
      <c r="B3151" s="174" t="s">
        <v>18395</v>
      </c>
      <c r="C3151" s="175" t="s">
        <v>12497</v>
      </c>
      <c r="D3151" s="176">
        <v>1124.68</v>
      </c>
      <c r="E3151" s="176">
        <v>170.28</v>
      </c>
      <c r="F3151" s="176">
        <v>1294.96</v>
      </c>
      <c r="G3151" s="169">
        <f t="shared" si="49"/>
        <v>9</v>
      </c>
    </row>
    <row r="3152" spans="1:7" x14ac:dyDescent="0.2">
      <c r="A3152" s="173" t="s">
        <v>18396</v>
      </c>
      <c r="B3152" s="174" t="s">
        <v>18397</v>
      </c>
      <c r="C3152" s="175" t="s">
        <v>12497</v>
      </c>
      <c r="D3152" s="176">
        <v>118.64</v>
      </c>
      <c r="E3152" s="176">
        <v>33.29</v>
      </c>
      <c r="F3152" s="176">
        <v>151.93</v>
      </c>
      <c r="G3152" s="169">
        <f t="shared" si="49"/>
        <v>9</v>
      </c>
    </row>
    <row r="3153" spans="1:7" x14ac:dyDescent="0.2">
      <c r="A3153" s="173" t="s">
        <v>18398</v>
      </c>
      <c r="B3153" s="174" t="s">
        <v>18399</v>
      </c>
      <c r="C3153" s="175" t="s">
        <v>12497</v>
      </c>
      <c r="D3153" s="176">
        <v>97.79</v>
      </c>
      <c r="E3153" s="176">
        <v>33.29</v>
      </c>
      <c r="F3153" s="176">
        <v>131.08000000000001</v>
      </c>
      <c r="G3153" s="169">
        <f t="shared" si="49"/>
        <v>9</v>
      </c>
    </row>
    <row r="3154" spans="1:7" x14ac:dyDescent="0.2">
      <c r="A3154" s="173" t="s">
        <v>18400</v>
      </c>
      <c r="B3154" s="174" t="s">
        <v>18401</v>
      </c>
      <c r="C3154" s="175" t="s">
        <v>12497</v>
      </c>
      <c r="D3154" s="176">
        <v>149.55000000000001</v>
      </c>
      <c r="E3154" s="176">
        <v>33.29</v>
      </c>
      <c r="F3154" s="176">
        <v>182.84</v>
      </c>
      <c r="G3154" s="169">
        <f t="shared" si="49"/>
        <v>9</v>
      </c>
    </row>
    <row r="3155" spans="1:7" x14ac:dyDescent="0.2">
      <c r="A3155" s="173" t="s">
        <v>18402</v>
      </c>
      <c r="B3155" s="174" t="s">
        <v>18403</v>
      </c>
      <c r="C3155" s="175" t="s">
        <v>12497</v>
      </c>
      <c r="D3155" s="176">
        <v>246.56</v>
      </c>
      <c r="E3155" s="176">
        <v>52.46</v>
      </c>
      <c r="F3155" s="176">
        <v>299.02</v>
      </c>
      <c r="G3155" s="169">
        <f t="shared" si="49"/>
        <v>9</v>
      </c>
    </row>
    <row r="3156" spans="1:7" x14ac:dyDescent="0.2">
      <c r="A3156" s="173" t="s">
        <v>18404</v>
      </c>
      <c r="B3156" s="174" t="s">
        <v>18405</v>
      </c>
      <c r="C3156" s="175" t="s">
        <v>12497</v>
      </c>
      <c r="D3156" s="176">
        <v>126.39</v>
      </c>
      <c r="E3156" s="176">
        <v>41.11</v>
      </c>
      <c r="F3156" s="176">
        <v>167.5</v>
      </c>
      <c r="G3156" s="169">
        <f t="shared" si="49"/>
        <v>9</v>
      </c>
    </row>
    <row r="3157" spans="1:7" x14ac:dyDescent="0.2">
      <c r="A3157" s="173" t="s">
        <v>18406</v>
      </c>
      <c r="B3157" s="174" t="s">
        <v>18407</v>
      </c>
      <c r="C3157" s="175" t="s">
        <v>12497</v>
      </c>
      <c r="D3157" s="176">
        <v>444.47</v>
      </c>
      <c r="E3157" s="176">
        <v>68.12</v>
      </c>
      <c r="F3157" s="176">
        <v>512.59</v>
      </c>
      <c r="G3157" s="169">
        <f t="shared" si="49"/>
        <v>9</v>
      </c>
    </row>
    <row r="3158" spans="1:7" x14ac:dyDescent="0.2">
      <c r="A3158" s="173" t="s">
        <v>18408</v>
      </c>
      <c r="B3158" s="174" t="s">
        <v>18409</v>
      </c>
      <c r="C3158" s="175" t="s">
        <v>12497</v>
      </c>
      <c r="D3158" s="176">
        <v>109.2</v>
      </c>
      <c r="E3158" s="176">
        <v>28.69</v>
      </c>
      <c r="F3158" s="176">
        <v>137.88999999999999</v>
      </c>
      <c r="G3158" s="169">
        <f t="shared" si="49"/>
        <v>9</v>
      </c>
    </row>
    <row r="3159" spans="1:7" x14ac:dyDescent="0.2">
      <c r="A3159" s="173" t="s">
        <v>18410</v>
      </c>
      <c r="B3159" s="174" t="s">
        <v>18411</v>
      </c>
      <c r="C3159" s="175" t="s">
        <v>12497</v>
      </c>
      <c r="D3159" s="176">
        <v>97.3</v>
      </c>
      <c r="E3159" s="176">
        <v>28.69</v>
      </c>
      <c r="F3159" s="176">
        <v>125.99</v>
      </c>
      <c r="G3159" s="169">
        <f t="shared" si="49"/>
        <v>9</v>
      </c>
    </row>
    <row r="3160" spans="1:7" x14ac:dyDescent="0.2">
      <c r="A3160" s="173" t="s">
        <v>18412</v>
      </c>
      <c r="B3160" s="174" t="s">
        <v>18413</v>
      </c>
      <c r="C3160" s="175" t="s">
        <v>12497</v>
      </c>
      <c r="D3160" s="176">
        <v>23.6</v>
      </c>
      <c r="E3160" s="176">
        <v>10.119999999999999</v>
      </c>
      <c r="F3160" s="176">
        <v>33.72</v>
      </c>
      <c r="G3160" s="169">
        <f t="shared" si="49"/>
        <v>9</v>
      </c>
    </row>
    <row r="3161" spans="1:7" x14ac:dyDescent="0.2">
      <c r="A3161" s="173" t="s">
        <v>18414</v>
      </c>
      <c r="B3161" s="174" t="s">
        <v>18415</v>
      </c>
      <c r="C3161" s="175"/>
      <c r="D3161" s="176"/>
      <c r="E3161" s="176"/>
      <c r="F3161" s="176"/>
      <c r="G3161" s="169">
        <f t="shared" si="49"/>
        <v>5</v>
      </c>
    </row>
    <row r="3162" spans="1:7" ht="25.5" x14ac:dyDescent="0.2">
      <c r="A3162" s="173" t="s">
        <v>18416</v>
      </c>
      <c r="B3162" s="174" t="s">
        <v>18417</v>
      </c>
      <c r="C3162" s="175" t="s">
        <v>12497</v>
      </c>
      <c r="D3162" s="176">
        <v>7.66</v>
      </c>
      <c r="E3162" s="176">
        <v>1.45</v>
      </c>
      <c r="F3162" s="176">
        <v>9.11</v>
      </c>
      <c r="G3162" s="169">
        <f t="shared" si="49"/>
        <v>9</v>
      </c>
    </row>
    <row r="3163" spans="1:7" ht="25.5" x14ac:dyDescent="0.2">
      <c r="A3163" s="173" t="s">
        <v>18418</v>
      </c>
      <c r="B3163" s="174" t="s">
        <v>18419</v>
      </c>
      <c r="C3163" s="175" t="s">
        <v>12497</v>
      </c>
      <c r="D3163" s="176">
        <v>8.4700000000000006</v>
      </c>
      <c r="E3163" s="176">
        <v>1.45</v>
      </c>
      <c r="F3163" s="176">
        <v>9.92</v>
      </c>
      <c r="G3163" s="169">
        <f t="shared" si="49"/>
        <v>9</v>
      </c>
    </row>
    <row r="3164" spans="1:7" ht="25.5" x14ac:dyDescent="0.2">
      <c r="A3164" s="173" t="s">
        <v>18420</v>
      </c>
      <c r="B3164" s="174" t="s">
        <v>18421</v>
      </c>
      <c r="C3164" s="175" t="s">
        <v>12497</v>
      </c>
      <c r="D3164" s="176">
        <v>11.05</v>
      </c>
      <c r="E3164" s="176">
        <v>1.45</v>
      </c>
      <c r="F3164" s="176">
        <v>12.5</v>
      </c>
      <c r="G3164" s="169">
        <f t="shared" si="49"/>
        <v>9</v>
      </c>
    </row>
    <row r="3165" spans="1:7" ht="25.5" x14ac:dyDescent="0.2">
      <c r="A3165" s="173" t="s">
        <v>18422</v>
      </c>
      <c r="B3165" s="174" t="s">
        <v>18423</v>
      </c>
      <c r="C3165" s="175" t="s">
        <v>12497</v>
      </c>
      <c r="D3165" s="176">
        <v>25.04</v>
      </c>
      <c r="E3165" s="176">
        <v>1.45</v>
      </c>
      <c r="F3165" s="176">
        <v>26.49</v>
      </c>
      <c r="G3165" s="169">
        <f t="shared" si="49"/>
        <v>9</v>
      </c>
    </row>
    <row r="3166" spans="1:7" ht="25.5" x14ac:dyDescent="0.2">
      <c r="A3166" s="173" t="s">
        <v>18424</v>
      </c>
      <c r="B3166" s="174" t="s">
        <v>18425</v>
      </c>
      <c r="C3166" s="175" t="s">
        <v>12497</v>
      </c>
      <c r="D3166" s="176">
        <v>30.13</v>
      </c>
      <c r="E3166" s="176">
        <v>1.45</v>
      </c>
      <c r="F3166" s="176">
        <v>31.58</v>
      </c>
      <c r="G3166" s="169">
        <f t="shared" si="49"/>
        <v>9</v>
      </c>
    </row>
    <row r="3167" spans="1:7" x14ac:dyDescent="0.2">
      <c r="A3167" s="173" t="s">
        <v>18426</v>
      </c>
      <c r="B3167" s="174" t="s">
        <v>18427</v>
      </c>
      <c r="C3167" s="175" t="s">
        <v>12497</v>
      </c>
      <c r="D3167" s="176">
        <v>75.900000000000006</v>
      </c>
      <c r="E3167" s="176">
        <v>2.17</v>
      </c>
      <c r="F3167" s="176">
        <v>78.069999999999993</v>
      </c>
      <c r="G3167" s="169">
        <f t="shared" si="49"/>
        <v>9</v>
      </c>
    </row>
    <row r="3168" spans="1:7" x14ac:dyDescent="0.2">
      <c r="A3168" s="173" t="s">
        <v>18428</v>
      </c>
      <c r="B3168" s="174" t="s">
        <v>18429</v>
      </c>
      <c r="C3168" s="175" t="s">
        <v>12497</v>
      </c>
      <c r="D3168" s="176">
        <v>96.43</v>
      </c>
      <c r="E3168" s="176">
        <v>2.17</v>
      </c>
      <c r="F3168" s="176">
        <v>98.6</v>
      </c>
      <c r="G3168" s="169">
        <f t="shared" si="49"/>
        <v>9</v>
      </c>
    </row>
    <row r="3169" spans="1:7" x14ac:dyDescent="0.2">
      <c r="A3169" s="173" t="s">
        <v>18430</v>
      </c>
      <c r="B3169" s="174" t="s">
        <v>18431</v>
      </c>
      <c r="C3169" s="175" t="s">
        <v>12497</v>
      </c>
      <c r="D3169" s="176">
        <v>154.29</v>
      </c>
      <c r="E3169" s="176">
        <v>2.17</v>
      </c>
      <c r="F3169" s="176">
        <v>156.46</v>
      </c>
      <c r="G3169" s="169">
        <f t="shared" si="49"/>
        <v>9</v>
      </c>
    </row>
    <row r="3170" spans="1:7" x14ac:dyDescent="0.2">
      <c r="A3170" s="173" t="s">
        <v>18432</v>
      </c>
      <c r="B3170" s="174" t="s">
        <v>18433</v>
      </c>
      <c r="C3170" s="175" t="s">
        <v>12497</v>
      </c>
      <c r="D3170" s="176">
        <v>239.66</v>
      </c>
      <c r="E3170" s="176">
        <v>2.17</v>
      </c>
      <c r="F3170" s="176">
        <v>241.83</v>
      </c>
      <c r="G3170" s="169">
        <f t="shared" si="49"/>
        <v>9</v>
      </c>
    </row>
    <row r="3171" spans="1:7" x14ac:dyDescent="0.2">
      <c r="A3171" s="173" t="s">
        <v>18434</v>
      </c>
      <c r="B3171" s="174" t="s">
        <v>18435</v>
      </c>
      <c r="C3171" s="175" t="s">
        <v>12497</v>
      </c>
      <c r="D3171" s="176">
        <v>354.31</v>
      </c>
      <c r="E3171" s="176">
        <v>2.17</v>
      </c>
      <c r="F3171" s="176">
        <v>356.48</v>
      </c>
      <c r="G3171" s="169">
        <f t="shared" si="49"/>
        <v>9</v>
      </c>
    </row>
    <row r="3172" spans="1:7" x14ac:dyDescent="0.2">
      <c r="A3172" s="173" t="s">
        <v>18436</v>
      </c>
      <c r="B3172" s="174" t="s">
        <v>18437</v>
      </c>
      <c r="C3172" s="175" t="s">
        <v>12497</v>
      </c>
      <c r="D3172" s="176">
        <v>534.28</v>
      </c>
      <c r="E3172" s="176">
        <v>2.17</v>
      </c>
      <c r="F3172" s="176">
        <v>536.45000000000005</v>
      </c>
      <c r="G3172" s="169">
        <f t="shared" si="49"/>
        <v>9</v>
      </c>
    </row>
    <row r="3173" spans="1:7" ht="25.5" x14ac:dyDescent="0.2">
      <c r="A3173" s="173" t="s">
        <v>18438</v>
      </c>
      <c r="B3173" s="174" t="s">
        <v>18439</v>
      </c>
      <c r="C3173" s="175" t="s">
        <v>12497</v>
      </c>
      <c r="D3173" s="176">
        <v>830</v>
      </c>
      <c r="E3173" s="176">
        <v>2.17</v>
      </c>
      <c r="F3173" s="176">
        <v>832.17</v>
      </c>
      <c r="G3173" s="169">
        <f t="shared" si="49"/>
        <v>9</v>
      </c>
    </row>
    <row r="3174" spans="1:7" ht="25.5" x14ac:dyDescent="0.2">
      <c r="A3174" s="173" t="s">
        <v>18440</v>
      </c>
      <c r="B3174" s="174" t="s">
        <v>18441</v>
      </c>
      <c r="C3174" s="175" t="s">
        <v>12497</v>
      </c>
      <c r="D3174" s="176">
        <v>1153.92</v>
      </c>
      <c r="E3174" s="176">
        <v>2.17</v>
      </c>
      <c r="F3174" s="176">
        <v>1156.0899999999999</v>
      </c>
      <c r="G3174" s="169">
        <f t="shared" si="49"/>
        <v>9</v>
      </c>
    </row>
    <row r="3175" spans="1:7" x14ac:dyDescent="0.2">
      <c r="A3175" s="173" t="s">
        <v>18442</v>
      </c>
      <c r="B3175" s="174" t="s">
        <v>18443</v>
      </c>
      <c r="C3175" s="175"/>
      <c r="D3175" s="176"/>
      <c r="E3175" s="176"/>
      <c r="F3175" s="176"/>
      <c r="G3175" s="169">
        <f t="shared" si="49"/>
        <v>5</v>
      </c>
    </row>
    <row r="3176" spans="1:7" ht="25.5" x14ac:dyDescent="0.2">
      <c r="A3176" s="173" t="s">
        <v>18444</v>
      </c>
      <c r="B3176" s="174" t="s">
        <v>18445</v>
      </c>
      <c r="C3176" s="175" t="s">
        <v>12497</v>
      </c>
      <c r="D3176" s="176">
        <v>533.27</v>
      </c>
      <c r="E3176" s="176">
        <v>30.51</v>
      </c>
      <c r="F3176" s="176">
        <v>563.78</v>
      </c>
      <c r="G3176" s="169">
        <f t="shared" si="49"/>
        <v>9</v>
      </c>
    </row>
    <row r="3177" spans="1:7" ht="25.5" x14ac:dyDescent="0.2">
      <c r="A3177" s="173" t="s">
        <v>18446</v>
      </c>
      <c r="B3177" s="174" t="s">
        <v>18447</v>
      </c>
      <c r="C3177" s="175" t="s">
        <v>12497</v>
      </c>
      <c r="D3177" s="176">
        <v>598.89</v>
      </c>
      <c r="E3177" s="176">
        <v>30.51</v>
      </c>
      <c r="F3177" s="176">
        <v>629.4</v>
      </c>
      <c r="G3177" s="169">
        <f t="shared" si="49"/>
        <v>9</v>
      </c>
    </row>
    <row r="3178" spans="1:7" ht="25.5" x14ac:dyDescent="0.2">
      <c r="A3178" s="173" t="s">
        <v>18448</v>
      </c>
      <c r="B3178" s="174" t="s">
        <v>18449</v>
      </c>
      <c r="C3178" s="175" t="s">
        <v>12497</v>
      </c>
      <c r="D3178" s="176">
        <v>766.37</v>
      </c>
      <c r="E3178" s="176">
        <v>30.51</v>
      </c>
      <c r="F3178" s="176">
        <v>796.88</v>
      </c>
      <c r="G3178" s="169">
        <f t="shared" si="49"/>
        <v>9</v>
      </c>
    </row>
    <row r="3179" spans="1:7" ht="25.5" x14ac:dyDescent="0.2">
      <c r="A3179" s="173" t="s">
        <v>18450</v>
      </c>
      <c r="B3179" s="174" t="s">
        <v>18451</v>
      </c>
      <c r="C3179" s="175" t="s">
        <v>12497</v>
      </c>
      <c r="D3179" s="176">
        <v>1110.03</v>
      </c>
      <c r="E3179" s="176">
        <v>30.51</v>
      </c>
      <c r="F3179" s="176">
        <v>1140.54</v>
      </c>
      <c r="G3179" s="169">
        <f t="shared" si="49"/>
        <v>9</v>
      </c>
    </row>
    <row r="3180" spans="1:7" ht="25.5" x14ac:dyDescent="0.2">
      <c r="A3180" s="173" t="s">
        <v>18452</v>
      </c>
      <c r="B3180" s="174" t="s">
        <v>18453</v>
      </c>
      <c r="C3180" s="175" t="s">
        <v>12497</v>
      </c>
      <c r="D3180" s="176">
        <v>944.49</v>
      </c>
      <c r="E3180" s="176">
        <v>30.51</v>
      </c>
      <c r="F3180" s="176">
        <v>975</v>
      </c>
      <c r="G3180" s="169">
        <f t="shared" si="49"/>
        <v>9</v>
      </c>
    </row>
    <row r="3181" spans="1:7" ht="25.5" x14ac:dyDescent="0.2">
      <c r="A3181" s="173" t="s">
        <v>18454</v>
      </c>
      <c r="B3181" s="174" t="s">
        <v>18455</v>
      </c>
      <c r="C3181" s="175" t="s">
        <v>12497</v>
      </c>
      <c r="D3181" s="176">
        <v>529.46</v>
      </c>
      <c r="E3181" s="176">
        <v>30.51</v>
      </c>
      <c r="F3181" s="176">
        <v>559.97</v>
      </c>
      <c r="G3181" s="169">
        <f t="shared" si="49"/>
        <v>9</v>
      </c>
    </row>
    <row r="3182" spans="1:7" ht="25.5" x14ac:dyDescent="0.2">
      <c r="A3182" s="173" t="s">
        <v>18456</v>
      </c>
      <c r="B3182" s="174" t="s">
        <v>18457</v>
      </c>
      <c r="C3182" s="175" t="s">
        <v>12497</v>
      </c>
      <c r="D3182" s="176">
        <v>532.84</v>
      </c>
      <c r="E3182" s="176">
        <v>30.51</v>
      </c>
      <c r="F3182" s="176">
        <v>563.35</v>
      </c>
      <c r="G3182" s="169">
        <f t="shared" si="49"/>
        <v>9</v>
      </c>
    </row>
    <row r="3183" spans="1:7" ht="25.5" x14ac:dyDescent="0.2">
      <c r="A3183" s="173" t="s">
        <v>18458</v>
      </c>
      <c r="B3183" s="174" t="s">
        <v>18459</v>
      </c>
      <c r="C3183" s="175" t="s">
        <v>12497</v>
      </c>
      <c r="D3183" s="176">
        <v>584.85</v>
      </c>
      <c r="E3183" s="176">
        <v>30.51</v>
      </c>
      <c r="F3183" s="176">
        <v>615.36</v>
      </c>
      <c r="G3183" s="169">
        <f t="shared" si="49"/>
        <v>9</v>
      </c>
    </row>
    <row r="3184" spans="1:7" ht="25.5" x14ac:dyDescent="0.2">
      <c r="A3184" s="173" t="s">
        <v>18460</v>
      </c>
      <c r="B3184" s="174" t="s">
        <v>18461</v>
      </c>
      <c r="C3184" s="175" t="s">
        <v>12497</v>
      </c>
      <c r="D3184" s="176">
        <v>735.87</v>
      </c>
      <c r="E3184" s="176">
        <v>30.51</v>
      </c>
      <c r="F3184" s="176">
        <v>766.38</v>
      </c>
      <c r="G3184" s="169">
        <f t="shared" si="49"/>
        <v>9</v>
      </c>
    </row>
    <row r="3185" spans="1:7" ht="25.5" x14ac:dyDescent="0.2">
      <c r="A3185" s="173" t="s">
        <v>18462</v>
      </c>
      <c r="B3185" s="174" t="s">
        <v>18463</v>
      </c>
      <c r="C3185" s="175" t="s">
        <v>12497</v>
      </c>
      <c r="D3185" s="176">
        <v>923.52</v>
      </c>
      <c r="E3185" s="176">
        <v>30.51</v>
      </c>
      <c r="F3185" s="176">
        <v>954.03</v>
      </c>
      <c r="G3185" s="169">
        <f t="shared" si="49"/>
        <v>9</v>
      </c>
    </row>
    <row r="3186" spans="1:7" ht="25.5" x14ac:dyDescent="0.2">
      <c r="A3186" s="173" t="s">
        <v>18464</v>
      </c>
      <c r="B3186" s="174" t="s">
        <v>18465</v>
      </c>
      <c r="C3186" s="175" t="s">
        <v>12497</v>
      </c>
      <c r="D3186" s="176">
        <v>1052.72</v>
      </c>
      <c r="E3186" s="176">
        <v>30.51</v>
      </c>
      <c r="F3186" s="176">
        <v>1083.23</v>
      </c>
      <c r="G3186" s="169">
        <f t="shared" si="49"/>
        <v>9</v>
      </c>
    </row>
    <row r="3187" spans="1:7" ht="25.5" x14ac:dyDescent="0.2">
      <c r="A3187" s="173" t="s">
        <v>18466</v>
      </c>
      <c r="B3187" s="174" t="s">
        <v>18467</v>
      </c>
      <c r="C3187" s="175" t="s">
        <v>12497</v>
      </c>
      <c r="D3187" s="176">
        <v>1393.66</v>
      </c>
      <c r="E3187" s="176">
        <v>30.51</v>
      </c>
      <c r="F3187" s="176">
        <v>1424.17</v>
      </c>
      <c r="G3187" s="169">
        <f t="shared" si="49"/>
        <v>9</v>
      </c>
    </row>
    <row r="3188" spans="1:7" x14ac:dyDescent="0.2">
      <c r="A3188" s="173" t="s">
        <v>18468</v>
      </c>
      <c r="B3188" s="174" t="s">
        <v>18469</v>
      </c>
      <c r="C3188" s="175"/>
      <c r="D3188" s="176"/>
      <c r="E3188" s="176"/>
      <c r="F3188" s="176"/>
      <c r="G3188" s="169">
        <f t="shared" si="49"/>
        <v>5</v>
      </c>
    </row>
    <row r="3189" spans="1:7" ht="25.5" x14ac:dyDescent="0.2">
      <c r="A3189" s="173" t="s">
        <v>18470</v>
      </c>
      <c r="B3189" s="174" t="s">
        <v>18471</v>
      </c>
      <c r="C3189" s="175" t="s">
        <v>12497</v>
      </c>
      <c r="D3189" s="176">
        <v>138.47</v>
      </c>
      <c r="E3189" s="176">
        <v>18.3</v>
      </c>
      <c r="F3189" s="176">
        <v>156.77000000000001</v>
      </c>
      <c r="G3189" s="169">
        <f t="shared" si="49"/>
        <v>9</v>
      </c>
    </row>
    <row r="3190" spans="1:7" ht="25.5" x14ac:dyDescent="0.2">
      <c r="A3190" s="173" t="s">
        <v>18472</v>
      </c>
      <c r="B3190" s="174" t="s">
        <v>18473</v>
      </c>
      <c r="C3190" s="175" t="s">
        <v>12497</v>
      </c>
      <c r="D3190" s="176">
        <v>202.82</v>
      </c>
      <c r="E3190" s="176">
        <v>24.4</v>
      </c>
      <c r="F3190" s="176">
        <v>227.22</v>
      </c>
      <c r="G3190" s="169">
        <f t="shared" si="49"/>
        <v>9</v>
      </c>
    </row>
    <row r="3191" spans="1:7" ht="25.5" x14ac:dyDescent="0.2">
      <c r="A3191" s="173" t="s">
        <v>18474</v>
      </c>
      <c r="B3191" s="174" t="s">
        <v>18475</v>
      </c>
      <c r="C3191" s="175" t="s">
        <v>12497</v>
      </c>
      <c r="D3191" s="176">
        <v>233.9</v>
      </c>
      <c r="E3191" s="176">
        <v>24.4</v>
      </c>
      <c r="F3191" s="176">
        <v>258.3</v>
      </c>
      <c r="G3191" s="169">
        <f t="shared" si="49"/>
        <v>9</v>
      </c>
    </row>
    <row r="3192" spans="1:7" x14ac:dyDescent="0.2">
      <c r="A3192" s="173" t="s">
        <v>18476</v>
      </c>
      <c r="B3192" s="174" t="s">
        <v>18477</v>
      </c>
      <c r="C3192" s="175"/>
      <c r="D3192" s="176"/>
      <c r="E3192" s="176"/>
      <c r="F3192" s="176"/>
      <c r="G3192" s="169">
        <f t="shared" si="49"/>
        <v>5</v>
      </c>
    </row>
    <row r="3193" spans="1:7" ht="25.5" x14ac:dyDescent="0.2">
      <c r="A3193" s="173" t="s">
        <v>18478</v>
      </c>
      <c r="B3193" s="174" t="s">
        <v>18479</v>
      </c>
      <c r="C3193" s="175" t="s">
        <v>12497</v>
      </c>
      <c r="D3193" s="176">
        <v>598.6</v>
      </c>
      <c r="E3193" s="176">
        <v>34.840000000000003</v>
      </c>
      <c r="F3193" s="176">
        <v>633.44000000000005</v>
      </c>
      <c r="G3193" s="169">
        <f t="shared" si="49"/>
        <v>9</v>
      </c>
    </row>
    <row r="3194" spans="1:7" ht="25.5" x14ac:dyDescent="0.2">
      <c r="A3194" s="173" t="s">
        <v>18480</v>
      </c>
      <c r="B3194" s="174" t="s">
        <v>18481</v>
      </c>
      <c r="C3194" s="175" t="s">
        <v>12497</v>
      </c>
      <c r="D3194" s="176">
        <v>549.77</v>
      </c>
      <c r="E3194" s="176">
        <v>34.840000000000003</v>
      </c>
      <c r="F3194" s="176">
        <v>584.61</v>
      </c>
      <c r="G3194" s="169">
        <f t="shared" si="49"/>
        <v>9</v>
      </c>
    </row>
    <row r="3195" spans="1:7" ht="25.5" x14ac:dyDescent="0.2">
      <c r="A3195" s="173" t="s">
        <v>18482</v>
      </c>
      <c r="B3195" s="174" t="s">
        <v>18483</v>
      </c>
      <c r="C3195" s="175" t="s">
        <v>12497</v>
      </c>
      <c r="D3195" s="176">
        <v>627.30999999999995</v>
      </c>
      <c r="E3195" s="176">
        <v>34.840000000000003</v>
      </c>
      <c r="F3195" s="176">
        <v>662.15</v>
      </c>
      <c r="G3195" s="169">
        <f t="shared" si="49"/>
        <v>9</v>
      </c>
    </row>
    <row r="3196" spans="1:7" ht="25.5" x14ac:dyDescent="0.2">
      <c r="A3196" s="173" t="s">
        <v>18484</v>
      </c>
      <c r="B3196" s="174" t="s">
        <v>18485</v>
      </c>
      <c r="C3196" s="175" t="s">
        <v>12497</v>
      </c>
      <c r="D3196" s="176">
        <v>750.15</v>
      </c>
      <c r="E3196" s="176">
        <v>34.840000000000003</v>
      </c>
      <c r="F3196" s="176">
        <v>784.99</v>
      </c>
      <c r="G3196" s="169">
        <f t="shared" si="49"/>
        <v>9</v>
      </c>
    </row>
    <row r="3197" spans="1:7" ht="25.5" x14ac:dyDescent="0.2">
      <c r="A3197" s="173" t="s">
        <v>18486</v>
      </c>
      <c r="B3197" s="174" t="s">
        <v>18487</v>
      </c>
      <c r="C3197" s="175" t="s">
        <v>12497</v>
      </c>
      <c r="D3197" s="176">
        <v>881.01</v>
      </c>
      <c r="E3197" s="176">
        <v>37.44</v>
      </c>
      <c r="F3197" s="176">
        <v>918.45</v>
      </c>
      <c r="G3197" s="169">
        <f t="shared" si="49"/>
        <v>9</v>
      </c>
    </row>
    <row r="3198" spans="1:7" ht="25.5" x14ac:dyDescent="0.2">
      <c r="A3198" s="173" t="s">
        <v>18488</v>
      </c>
      <c r="B3198" s="174" t="s">
        <v>18489</v>
      </c>
      <c r="C3198" s="175" t="s">
        <v>12497</v>
      </c>
      <c r="D3198" s="176">
        <v>1120.9100000000001</v>
      </c>
      <c r="E3198" s="176">
        <v>37.44</v>
      </c>
      <c r="F3198" s="176">
        <v>1158.3499999999999</v>
      </c>
      <c r="G3198" s="169">
        <f t="shared" si="49"/>
        <v>9</v>
      </c>
    </row>
    <row r="3199" spans="1:7" x14ac:dyDescent="0.2">
      <c r="A3199" s="173" t="s">
        <v>18490</v>
      </c>
      <c r="B3199" s="174" t="s">
        <v>18491</v>
      </c>
      <c r="C3199" s="175" t="s">
        <v>12389</v>
      </c>
      <c r="D3199" s="176">
        <v>119.21</v>
      </c>
      <c r="E3199" s="176">
        <v>19.079999999999998</v>
      </c>
      <c r="F3199" s="176">
        <v>138.29</v>
      </c>
      <c r="G3199" s="169">
        <f t="shared" si="49"/>
        <v>9</v>
      </c>
    </row>
    <row r="3200" spans="1:7" x14ac:dyDescent="0.2">
      <c r="A3200" s="173" t="s">
        <v>18492</v>
      </c>
      <c r="B3200" s="174" t="s">
        <v>18493</v>
      </c>
      <c r="C3200" s="175" t="s">
        <v>12389</v>
      </c>
      <c r="D3200" s="176">
        <v>159.03</v>
      </c>
      <c r="E3200" s="176">
        <v>19.079999999999998</v>
      </c>
      <c r="F3200" s="176">
        <v>178.11</v>
      </c>
      <c r="G3200" s="169">
        <f t="shared" si="49"/>
        <v>9</v>
      </c>
    </row>
    <row r="3201" spans="1:7" x14ac:dyDescent="0.2">
      <c r="A3201" s="173" t="s">
        <v>18494</v>
      </c>
      <c r="B3201" s="174" t="s">
        <v>18495</v>
      </c>
      <c r="C3201" s="175" t="s">
        <v>12389</v>
      </c>
      <c r="D3201" s="176">
        <v>192.9</v>
      </c>
      <c r="E3201" s="176">
        <v>20.82</v>
      </c>
      <c r="F3201" s="176">
        <v>213.72</v>
      </c>
      <c r="G3201" s="169">
        <f t="shared" si="49"/>
        <v>9</v>
      </c>
    </row>
    <row r="3202" spans="1:7" x14ac:dyDescent="0.2">
      <c r="A3202" s="173" t="s">
        <v>18496</v>
      </c>
      <c r="B3202" s="174" t="s">
        <v>18497</v>
      </c>
      <c r="C3202" s="175" t="s">
        <v>12389</v>
      </c>
      <c r="D3202" s="176">
        <v>280.18</v>
      </c>
      <c r="E3202" s="176">
        <v>22.55</v>
      </c>
      <c r="F3202" s="176">
        <v>302.73</v>
      </c>
      <c r="G3202" s="169">
        <f t="shared" si="49"/>
        <v>9</v>
      </c>
    </row>
    <row r="3203" spans="1:7" x14ac:dyDescent="0.2">
      <c r="A3203" s="173" t="s">
        <v>18498</v>
      </c>
      <c r="B3203" s="174" t="s">
        <v>18499</v>
      </c>
      <c r="C3203" s="175" t="s">
        <v>12389</v>
      </c>
      <c r="D3203" s="176">
        <v>352.84</v>
      </c>
      <c r="E3203" s="176">
        <v>24.29</v>
      </c>
      <c r="F3203" s="176">
        <v>377.13</v>
      </c>
      <c r="G3203" s="169">
        <f t="shared" si="49"/>
        <v>9</v>
      </c>
    </row>
    <row r="3204" spans="1:7" x14ac:dyDescent="0.2">
      <c r="A3204" s="173" t="s">
        <v>18500</v>
      </c>
      <c r="B3204" s="174" t="s">
        <v>18501</v>
      </c>
      <c r="C3204" s="175" t="s">
        <v>12389</v>
      </c>
      <c r="D3204" s="176">
        <v>515.03</v>
      </c>
      <c r="E3204" s="176">
        <v>26.02</v>
      </c>
      <c r="F3204" s="176">
        <v>541.04999999999995</v>
      </c>
      <c r="G3204" s="169">
        <f t="shared" si="49"/>
        <v>9</v>
      </c>
    </row>
    <row r="3205" spans="1:7" x14ac:dyDescent="0.2">
      <c r="A3205" s="173" t="s">
        <v>18502</v>
      </c>
      <c r="B3205" s="174" t="s">
        <v>18503</v>
      </c>
      <c r="C3205" s="175" t="s">
        <v>12389</v>
      </c>
      <c r="D3205" s="176">
        <v>663.38</v>
      </c>
      <c r="E3205" s="176">
        <v>27.76</v>
      </c>
      <c r="F3205" s="176">
        <v>691.14</v>
      </c>
      <c r="G3205" s="169">
        <f t="shared" si="49"/>
        <v>9</v>
      </c>
    </row>
    <row r="3206" spans="1:7" ht="25.5" x14ac:dyDescent="0.2">
      <c r="A3206" s="173" t="s">
        <v>18504</v>
      </c>
      <c r="B3206" s="174" t="s">
        <v>18505</v>
      </c>
      <c r="C3206" s="175" t="s">
        <v>12389</v>
      </c>
      <c r="D3206" s="176">
        <v>290.54000000000002</v>
      </c>
      <c r="E3206" s="176">
        <v>24.29</v>
      </c>
      <c r="F3206" s="176">
        <v>314.83</v>
      </c>
      <c r="G3206" s="169">
        <f t="shared" si="49"/>
        <v>9</v>
      </c>
    </row>
    <row r="3207" spans="1:7" ht="25.5" x14ac:dyDescent="0.2">
      <c r="A3207" s="173" t="s">
        <v>18506</v>
      </c>
      <c r="B3207" s="174" t="s">
        <v>18507</v>
      </c>
      <c r="C3207" s="175" t="s">
        <v>12389</v>
      </c>
      <c r="D3207" s="176">
        <v>319.01</v>
      </c>
      <c r="E3207" s="176">
        <v>19.079999999999998</v>
      </c>
      <c r="F3207" s="176">
        <v>338.09</v>
      </c>
      <c r="G3207" s="169">
        <f t="shared" si="49"/>
        <v>9</v>
      </c>
    </row>
    <row r="3208" spans="1:7" ht="25.5" x14ac:dyDescent="0.2">
      <c r="A3208" s="173" t="s">
        <v>18508</v>
      </c>
      <c r="B3208" s="174" t="s">
        <v>18509</v>
      </c>
      <c r="C3208" s="175" t="s">
        <v>12389</v>
      </c>
      <c r="D3208" s="176">
        <v>360.95</v>
      </c>
      <c r="E3208" s="176">
        <v>24.29</v>
      </c>
      <c r="F3208" s="176">
        <v>385.24</v>
      </c>
      <c r="G3208" s="169">
        <f t="shared" si="49"/>
        <v>9</v>
      </c>
    </row>
    <row r="3209" spans="1:7" ht="25.5" x14ac:dyDescent="0.2">
      <c r="A3209" s="173" t="s">
        <v>18510</v>
      </c>
      <c r="B3209" s="174" t="s">
        <v>18511</v>
      </c>
      <c r="C3209" s="175" t="s">
        <v>12389</v>
      </c>
      <c r="D3209" s="176">
        <v>683.78</v>
      </c>
      <c r="E3209" s="176">
        <v>27.76</v>
      </c>
      <c r="F3209" s="176">
        <v>711.54</v>
      </c>
      <c r="G3209" s="169">
        <f t="shared" si="49"/>
        <v>9</v>
      </c>
    </row>
    <row r="3210" spans="1:7" ht="25.5" x14ac:dyDescent="0.2">
      <c r="A3210" s="173" t="s">
        <v>18512</v>
      </c>
      <c r="B3210" s="174" t="s">
        <v>18513</v>
      </c>
      <c r="C3210" s="175" t="s">
        <v>12389</v>
      </c>
      <c r="D3210" s="176">
        <v>536.05999999999995</v>
      </c>
      <c r="E3210" s="176">
        <v>20.82</v>
      </c>
      <c r="F3210" s="176">
        <v>556.88</v>
      </c>
      <c r="G3210" s="169">
        <f t="shared" si="49"/>
        <v>9</v>
      </c>
    </row>
    <row r="3211" spans="1:7" ht="25.5" x14ac:dyDescent="0.2">
      <c r="A3211" s="173" t="s">
        <v>18514</v>
      </c>
      <c r="B3211" s="174" t="s">
        <v>18515</v>
      </c>
      <c r="C3211" s="175" t="s">
        <v>12389</v>
      </c>
      <c r="D3211" s="176">
        <v>572.9</v>
      </c>
      <c r="E3211" s="176">
        <v>24.29</v>
      </c>
      <c r="F3211" s="176">
        <v>597.19000000000005</v>
      </c>
      <c r="G3211" s="169">
        <f t="shared" ref="G3211:G3274" si="50">LEN(A3211)</f>
        <v>9</v>
      </c>
    </row>
    <row r="3212" spans="1:7" ht="25.5" x14ac:dyDescent="0.2">
      <c r="A3212" s="173" t="s">
        <v>18516</v>
      </c>
      <c r="B3212" s="174" t="s">
        <v>18517</v>
      </c>
      <c r="C3212" s="175" t="s">
        <v>12389</v>
      </c>
      <c r="D3212" s="176">
        <v>950.06</v>
      </c>
      <c r="E3212" s="176">
        <v>27.76</v>
      </c>
      <c r="F3212" s="176">
        <v>977.82</v>
      </c>
      <c r="G3212" s="169">
        <f t="shared" si="50"/>
        <v>9</v>
      </c>
    </row>
    <row r="3213" spans="1:7" x14ac:dyDescent="0.2">
      <c r="A3213" s="173" t="s">
        <v>18518</v>
      </c>
      <c r="B3213" s="174" t="s">
        <v>18519</v>
      </c>
      <c r="C3213" s="175" t="s">
        <v>12389</v>
      </c>
      <c r="D3213" s="176">
        <v>302.81</v>
      </c>
      <c r="E3213" s="176">
        <v>19.079999999999998</v>
      </c>
      <c r="F3213" s="176">
        <v>321.89</v>
      </c>
      <c r="G3213" s="169">
        <f t="shared" si="50"/>
        <v>9</v>
      </c>
    </row>
    <row r="3214" spans="1:7" x14ac:dyDescent="0.2">
      <c r="A3214" s="173" t="s">
        <v>18520</v>
      </c>
      <c r="B3214" s="174" t="s">
        <v>18521</v>
      </c>
      <c r="C3214" s="175" t="s">
        <v>12389</v>
      </c>
      <c r="D3214" s="176">
        <v>360.59</v>
      </c>
      <c r="E3214" s="176">
        <v>20.82</v>
      </c>
      <c r="F3214" s="176">
        <v>381.41</v>
      </c>
      <c r="G3214" s="169">
        <f t="shared" si="50"/>
        <v>9</v>
      </c>
    </row>
    <row r="3215" spans="1:7" x14ac:dyDescent="0.2">
      <c r="A3215" s="173" t="s">
        <v>18522</v>
      </c>
      <c r="B3215" s="174" t="s">
        <v>18523</v>
      </c>
      <c r="C3215" s="175"/>
      <c r="D3215" s="176"/>
      <c r="E3215" s="176"/>
      <c r="F3215" s="176"/>
      <c r="G3215" s="169">
        <f t="shared" si="50"/>
        <v>5</v>
      </c>
    </row>
    <row r="3216" spans="1:7" ht="25.5" x14ac:dyDescent="0.2">
      <c r="A3216" s="173" t="s">
        <v>18524</v>
      </c>
      <c r="B3216" s="174" t="s">
        <v>18525</v>
      </c>
      <c r="C3216" s="175" t="s">
        <v>12389</v>
      </c>
      <c r="D3216" s="176">
        <v>420.73</v>
      </c>
      <c r="E3216" s="176">
        <v>24.29</v>
      </c>
      <c r="F3216" s="176">
        <v>445.02</v>
      </c>
      <c r="G3216" s="169">
        <f t="shared" si="50"/>
        <v>9</v>
      </c>
    </row>
    <row r="3217" spans="1:7" ht="25.5" x14ac:dyDescent="0.2">
      <c r="A3217" s="173" t="s">
        <v>18526</v>
      </c>
      <c r="B3217" s="174" t="s">
        <v>18527</v>
      </c>
      <c r="C3217" s="175" t="s">
        <v>12389</v>
      </c>
      <c r="D3217" s="176">
        <v>541.14</v>
      </c>
      <c r="E3217" s="176">
        <v>27.76</v>
      </c>
      <c r="F3217" s="176">
        <v>568.9</v>
      </c>
      <c r="G3217" s="169">
        <f t="shared" si="50"/>
        <v>9</v>
      </c>
    </row>
    <row r="3218" spans="1:7" ht="25.5" x14ac:dyDescent="0.2">
      <c r="A3218" s="173" t="s">
        <v>18528</v>
      </c>
      <c r="B3218" s="174" t="s">
        <v>18529</v>
      </c>
      <c r="C3218" s="175" t="s">
        <v>12389</v>
      </c>
      <c r="D3218" s="176">
        <v>854.13</v>
      </c>
      <c r="E3218" s="176">
        <v>31.23</v>
      </c>
      <c r="F3218" s="176">
        <v>885.36</v>
      </c>
      <c r="G3218" s="169">
        <f t="shared" si="50"/>
        <v>9</v>
      </c>
    </row>
    <row r="3219" spans="1:7" ht="25.5" x14ac:dyDescent="0.2">
      <c r="A3219" s="173" t="s">
        <v>18530</v>
      </c>
      <c r="B3219" s="174" t="s">
        <v>18531</v>
      </c>
      <c r="C3219" s="175" t="s">
        <v>12389</v>
      </c>
      <c r="D3219" s="176">
        <v>1344.87</v>
      </c>
      <c r="E3219" s="176">
        <v>34.69</v>
      </c>
      <c r="F3219" s="176">
        <v>1379.56</v>
      </c>
      <c r="G3219" s="169">
        <f t="shared" si="50"/>
        <v>9</v>
      </c>
    </row>
    <row r="3220" spans="1:7" ht="25.5" x14ac:dyDescent="0.2">
      <c r="A3220" s="173" t="s">
        <v>18532</v>
      </c>
      <c r="B3220" s="174" t="s">
        <v>18533</v>
      </c>
      <c r="C3220" s="175" t="s">
        <v>12389</v>
      </c>
      <c r="D3220" s="176">
        <v>319.99</v>
      </c>
      <c r="E3220" s="176">
        <v>24.29</v>
      </c>
      <c r="F3220" s="176">
        <v>344.28</v>
      </c>
      <c r="G3220" s="169">
        <f t="shared" si="50"/>
        <v>9</v>
      </c>
    </row>
    <row r="3221" spans="1:7" ht="25.5" x14ac:dyDescent="0.2">
      <c r="A3221" s="173" t="s">
        <v>18534</v>
      </c>
      <c r="B3221" s="174" t="s">
        <v>18535</v>
      </c>
      <c r="C3221" s="175" t="s">
        <v>12389</v>
      </c>
      <c r="D3221" s="176">
        <v>381.63</v>
      </c>
      <c r="E3221" s="176">
        <v>24.29</v>
      </c>
      <c r="F3221" s="176">
        <v>405.92</v>
      </c>
      <c r="G3221" s="169">
        <f t="shared" si="50"/>
        <v>9</v>
      </c>
    </row>
    <row r="3222" spans="1:7" ht="25.5" x14ac:dyDescent="0.2">
      <c r="A3222" s="173" t="s">
        <v>18536</v>
      </c>
      <c r="B3222" s="174" t="s">
        <v>18537</v>
      </c>
      <c r="C3222" s="175" t="s">
        <v>12389</v>
      </c>
      <c r="D3222" s="176">
        <v>663.5</v>
      </c>
      <c r="E3222" s="176">
        <v>27.76</v>
      </c>
      <c r="F3222" s="176">
        <v>691.26</v>
      </c>
      <c r="G3222" s="169">
        <f t="shared" si="50"/>
        <v>9</v>
      </c>
    </row>
    <row r="3223" spans="1:7" ht="25.5" x14ac:dyDescent="0.2">
      <c r="A3223" s="173" t="s">
        <v>18538</v>
      </c>
      <c r="B3223" s="174" t="s">
        <v>18539</v>
      </c>
      <c r="C3223" s="175" t="s">
        <v>12389</v>
      </c>
      <c r="D3223" s="176">
        <v>822.68</v>
      </c>
      <c r="E3223" s="176">
        <v>31.23</v>
      </c>
      <c r="F3223" s="176">
        <v>853.91</v>
      </c>
      <c r="G3223" s="169">
        <f t="shared" si="50"/>
        <v>9</v>
      </c>
    </row>
    <row r="3224" spans="1:7" ht="25.5" x14ac:dyDescent="0.2">
      <c r="A3224" s="173" t="s">
        <v>18540</v>
      </c>
      <c r="B3224" s="174" t="s">
        <v>18541</v>
      </c>
      <c r="C3224" s="175" t="s">
        <v>12389</v>
      </c>
      <c r="D3224" s="176">
        <v>1264.1099999999999</v>
      </c>
      <c r="E3224" s="176">
        <v>34.69</v>
      </c>
      <c r="F3224" s="176">
        <v>1298.8</v>
      </c>
      <c r="G3224" s="169">
        <f t="shared" si="50"/>
        <v>9</v>
      </c>
    </row>
    <row r="3225" spans="1:7" x14ac:dyDescent="0.2">
      <c r="A3225" s="173" t="s">
        <v>18542</v>
      </c>
      <c r="B3225" s="174" t="s">
        <v>18543</v>
      </c>
      <c r="C3225" s="175"/>
      <c r="D3225" s="176"/>
      <c r="E3225" s="176"/>
      <c r="F3225" s="176"/>
      <c r="G3225" s="169">
        <f t="shared" si="50"/>
        <v>5</v>
      </c>
    </row>
    <row r="3226" spans="1:7" x14ac:dyDescent="0.2">
      <c r="A3226" s="173" t="s">
        <v>18544</v>
      </c>
      <c r="B3226" s="174" t="s">
        <v>18545</v>
      </c>
      <c r="C3226" s="175" t="s">
        <v>12497</v>
      </c>
      <c r="D3226" s="176">
        <v>1.7</v>
      </c>
      <c r="E3226" s="176">
        <v>59.85</v>
      </c>
      <c r="F3226" s="176">
        <v>61.55</v>
      </c>
      <c r="G3226" s="169">
        <f t="shared" si="50"/>
        <v>9</v>
      </c>
    </row>
    <row r="3227" spans="1:7" ht="25.5" x14ac:dyDescent="0.2">
      <c r="A3227" s="173" t="s">
        <v>18546</v>
      </c>
      <c r="B3227" s="174" t="s">
        <v>18547</v>
      </c>
      <c r="C3227" s="175" t="s">
        <v>12497</v>
      </c>
      <c r="D3227" s="176">
        <v>66.61</v>
      </c>
      <c r="E3227" s="176">
        <v>34.82</v>
      </c>
      <c r="F3227" s="176">
        <v>101.43</v>
      </c>
      <c r="G3227" s="169">
        <f t="shared" si="50"/>
        <v>9</v>
      </c>
    </row>
    <row r="3228" spans="1:7" x14ac:dyDescent="0.2">
      <c r="A3228" s="173" t="s">
        <v>18548</v>
      </c>
      <c r="B3228" s="174" t="s">
        <v>18549</v>
      </c>
      <c r="C3228" s="175"/>
      <c r="D3228" s="176"/>
      <c r="E3228" s="176"/>
      <c r="F3228" s="176"/>
      <c r="G3228" s="169">
        <f t="shared" si="50"/>
        <v>5</v>
      </c>
    </row>
    <row r="3229" spans="1:7" ht="25.5" x14ac:dyDescent="0.2">
      <c r="A3229" s="173" t="s">
        <v>18550</v>
      </c>
      <c r="B3229" s="174" t="s">
        <v>18551</v>
      </c>
      <c r="C3229" s="175" t="s">
        <v>12497</v>
      </c>
      <c r="D3229" s="176">
        <v>80.23</v>
      </c>
      <c r="E3229" s="176">
        <v>60.72</v>
      </c>
      <c r="F3229" s="176">
        <v>140.94999999999999</v>
      </c>
      <c r="G3229" s="169">
        <f t="shared" si="50"/>
        <v>9</v>
      </c>
    </row>
    <row r="3230" spans="1:7" ht="25.5" x14ac:dyDescent="0.2">
      <c r="A3230" s="173" t="s">
        <v>18552</v>
      </c>
      <c r="B3230" s="174" t="s">
        <v>18553</v>
      </c>
      <c r="C3230" s="175" t="s">
        <v>12497</v>
      </c>
      <c r="D3230" s="176">
        <v>88.56</v>
      </c>
      <c r="E3230" s="176">
        <v>69.39</v>
      </c>
      <c r="F3230" s="176">
        <v>157.94999999999999</v>
      </c>
      <c r="G3230" s="169">
        <f t="shared" si="50"/>
        <v>9</v>
      </c>
    </row>
    <row r="3231" spans="1:7" ht="25.5" x14ac:dyDescent="0.2">
      <c r="A3231" s="173" t="s">
        <v>18554</v>
      </c>
      <c r="B3231" s="174" t="s">
        <v>18555</v>
      </c>
      <c r="C3231" s="175" t="s">
        <v>12497</v>
      </c>
      <c r="D3231" s="176">
        <v>110.23</v>
      </c>
      <c r="E3231" s="176">
        <v>69.39</v>
      </c>
      <c r="F3231" s="176">
        <v>179.62</v>
      </c>
      <c r="G3231" s="169">
        <f t="shared" si="50"/>
        <v>9</v>
      </c>
    </row>
    <row r="3232" spans="1:7" ht="25.5" x14ac:dyDescent="0.2">
      <c r="A3232" s="173" t="s">
        <v>18556</v>
      </c>
      <c r="B3232" s="174" t="s">
        <v>18557</v>
      </c>
      <c r="C3232" s="175" t="s">
        <v>12497</v>
      </c>
      <c r="D3232" s="176">
        <v>142.93</v>
      </c>
      <c r="E3232" s="176">
        <v>78.06</v>
      </c>
      <c r="F3232" s="176">
        <v>220.99</v>
      </c>
      <c r="G3232" s="169">
        <f t="shared" si="50"/>
        <v>9</v>
      </c>
    </row>
    <row r="3233" spans="1:7" ht="25.5" x14ac:dyDescent="0.2">
      <c r="A3233" s="173" t="s">
        <v>18558</v>
      </c>
      <c r="B3233" s="174" t="s">
        <v>18559</v>
      </c>
      <c r="C3233" s="175" t="s">
        <v>12497</v>
      </c>
      <c r="D3233" s="176">
        <v>214.09</v>
      </c>
      <c r="E3233" s="176">
        <v>86.74</v>
      </c>
      <c r="F3233" s="176">
        <v>300.83</v>
      </c>
      <c r="G3233" s="169">
        <f t="shared" si="50"/>
        <v>9</v>
      </c>
    </row>
    <row r="3234" spans="1:7" ht="25.5" x14ac:dyDescent="0.2">
      <c r="A3234" s="173" t="s">
        <v>18560</v>
      </c>
      <c r="B3234" s="174" t="s">
        <v>18561</v>
      </c>
      <c r="C3234" s="175" t="s">
        <v>12497</v>
      </c>
      <c r="D3234" s="176">
        <v>246.62</v>
      </c>
      <c r="E3234" s="176">
        <v>97.58</v>
      </c>
      <c r="F3234" s="176">
        <v>344.2</v>
      </c>
      <c r="G3234" s="169">
        <f t="shared" si="50"/>
        <v>9</v>
      </c>
    </row>
    <row r="3235" spans="1:7" ht="25.5" x14ac:dyDescent="0.2">
      <c r="A3235" s="173" t="s">
        <v>18562</v>
      </c>
      <c r="B3235" s="174" t="s">
        <v>18563</v>
      </c>
      <c r="C3235" s="175" t="s">
        <v>12497</v>
      </c>
      <c r="D3235" s="176">
        <v>293</v>
      </c>
      <c r="E3235" s="176">
        <v>104.09</v>
      </c>
      <c r="F3235" s="176">
        <v>397.09</v>
      </c>
      <c r="G3235" s="169">
        <f t="shared" si="50"/>
        <v>9</v>
      </c>
    </row>
    <row r="3236" spans="1:7" ht="25.5" x14ac:dyDescent="0.2">
      <c r="A3236" s="173" t="s">
        <v>18564</v>
      </c>
      <c r="B3236" s="174" t="s">
        <v>18565</v>
      </c>
      <c r="C3236" s="175" t="s">
        <v>12497</v>
      </c>
      <c r="D3236" s="176">
        <v>349.22</v>
      </c>
      <c r="E3236" s="176">
        <v>108.43</v>
      </c>
      <c r="F3236" s="176">
        <v>457.65</v>
      </c>
      <c r="G3236" s="169">
        <f t="shared" si="50"/>
        <v>9</v>
      </c>
    </row>
    <row r="3237" spans="1:7" ht="25.5" x14ac:dyDescent="0.2">
      <c r="A3237" s="173" t="s">
        <v>18566</v>
      </c>
      <c r="B3237" s="174" t="s">
        <v>18567</v>
      </c>
      <c r="C3237" s="175" t="s">
        <v>12497</v>
      </c>
      <c r="D3237" s="176">
        <v>483.38</v>
      </c>
      <c r="E3237" s="176">
        <v>114.93</v>
      </c>
      <c r="F3237" s="176">
        <v>598.30999999999995</v>
      </c>
      <c r="G3237" s="169">
        <f t="shared" si="50"/>
        <v>9</v>
      </c>
    </row>
    <row r="3238" spans="1:7" ht="25.5" x14ac:dyDescent="0.2">
      <c r="A3238" s="173" t="s">
        <v>18568</v>
      </c>
      <c r="B3238" s="174" t="s">
        <v>18569</v>
      </c>
      <c r="C3238" s="175" t="s">
        <v>12497</v>
      </c>
      <c r="D3238" s="176">
        <v>641.95000000000005</v>
      </c>
      <c r="E3238" s="176">
        <v>119.27</v>
      </c>
      <c r="F3238" s="176">
        <v>761.22</v>
      </c>
      <c r="G3238" s="169">
        <f t="shared" si="50"/>
        <v>9</v>
      </c>
    </row>
    <row r="3239" spans="1:7" ht="25.5" x14ac:dyDescent="0.2">
      <c r="A3239" s="173" t="s">
        <v>18570</v>
      </c>
      <c r="B3239" s="174" t="s">
        <v>18571</v>
      </c>
      <c r="C3239" s="175" t="s">
        <v>12497</v>
      </c>
      <c r="D3239" s="176">
        <v>887.69</v>
      </c>
      <c r="E3239" s="176">
        <v>130.11000000000001</v>
      </c>
      <c r="F3239" s="176">
        <v>1017.8</v>
      </c>
      <c r="G3239" s="169">
        <f t="shared" si="50"/>
        <v>9</v>
      </c>
    </row>
    <row r="3240" spans="1:7" ht="25.5" x14ac:dyDescent="0.2">
      <c r="A3240" s="173" t="s">
        <v>18572</v>
      </c>
      <c r="B3240" s="174" t="s">
        <v>18573</v>
      </c>
      <c r="C3240" s="175" t="s">
        <v>12497</v>
      </c>
      <c r="D3240" s="176">
        <v>944.35</v>
      </c>
      <c r="E3240" s="176">
        <v>143.12</v>
      </c>
      <c r="F3240" s="176">
        <v>1087.47</v>
      </c>
      <c r="G3240" s="169">
        <f t="shared" si="50"/>
        <v>9</v>
      </c>
    </row>
    <row r="3241" spans="1:7" ht="25.5" x14ac:dyDescent="0.2">
      <c r="A3241" s="173" t="s">
        <v>18574</v>
      </c>
      <c r="B3241" s="174" t="s">
        <v>18575</v>
      </c>
      <c r="C3241" s="175" t="s">
        <v>12497</v>
      </c>
      <c r="D3241" s="176">
        <v>1426.05</v>
      </c>
      <c r="E3241" s="176">
        <v>151.80000000000001</v>
      </c>
      <c r="F3241" s="176">
        <v>1577.85</v>
      </c>
      <c r="G3241" s="169">
        <f t="shared" si="50"/>
        <v>9</v>
      </c>
    </row>
    <row r="3242" spans="1:7" x14ac:dyDescent="0.2">
      <c r="A3242" s="173" t="s">
        <v>18576</v>
      </c>
      <c r="B3242" s="174" t="s">
        <v>18577</v>
      </c>
      <c r="C3242" s="175"/>
      <c r="D3242" s="176"/>
      <c r="E3242" s="176"/>
      <c r="F3242" s="176"/>
      <c r="G3242" s="169">
        <f t="shared" si="50"/>
        <v>5</v>
      </c>
    </row>
    <row r="3243" spans="1:7" x14ac:dyDescent="0.2">
      <c r="A3243" s="173" t="s">
        <v>18578</v>
      </c>
      <c r="B3243" s="174" t="s">
        <v>18579</v>
      </c>
      <c r="C3243" s="175" t="s">
        <v>12497</v>
      </c>
      <c r="D3243" s="176">
        <v>164.21</v>
      </c>
      <c r="E3243" s="176">
        <v>14.11</v>
      </c>
      <c r="F3243" s="176">
        <v>178.32</v>
      </c>
      <c r="G3243" s="169">
        <f t="shared" si="50"/>
        <v>9</v>
      </c>
    </row>
    <row r="3244" spans="1:7" x14ac:dyDescent="0.2">
      <c r="A3244" s="173" t="s">
        <v>18580</v>
      </c>
      <c r="B3244" s="174" t="s">
        <v>18581</v>
      </c>
      <c r="C3244" s="175" t="s">
        <v>12497</v>
      </c>
      <c r="D3244" s="176">
        <v>232.84</v>
      </c>
      <c r="E3244" s="176">
        <v>21.17</v>
      </c>
      <c r="F3244" s="176">
        <v>254.01</v>
      </c>
      <c r="G3244" s="169">
        <f t="shared" si="50"/>
        <v>9</v>
      </c>
    </row>
    <row r="3245" spans="1:7" x14ac:dyDescent="0.2">
      <c r="A3245" s="173" t="s">
        <v>18582</v>
      </c>
      <c r="B3245" s="174" t="s">
        <v>18583</v>
      </c>
      <c r="C3245" s="175" t="s">
        <v>12497</v>
      </c>
      <c r="D3245" s="176">
        <v>292.29000000000002</v>
      </c>
      <c r="E3245" s="176">
        <v>24.7</v>
      </c>
      <c r="F3245" s="176">
        <v>316.99</v>
      </c>
      <c r="G3245" s="169">
        <f t="shared" si="50"/>
        <v>9</v>
      </c>
    </row>
    <row r="3246" spans="1:7" x14ac:dyDescent="0.2">
      <c r="A3246" s="173" t="s">
        <v>18584</v>
      </c>
      <c r="B3246" s="174" t="s">
        <v>18585</v>
      </c>
      <c r="C3246" s="175" t="s">
        <v>12497</v>
      </c>
      <c r="D3246" s="176">
        <v>402.57</v>
      </c>
      <c r="E3246" s="176">
        <v>28.22</v>
      </c>
      <c r="F3246" s="176">
        <v>430.79</v>
      </c>
      <c r="G3246" s="169">
        <f t="shared" si="50"/>
        <v>9</v>
      </c>
    </row>
    <row r="3247" spans="1:7" x14ac:dyDescent="0.2">
      <c r="A3247" s="173" t="s">
        <v>18586</v>
      </c>
      <c r="B3247" s="174" t="s">
        <v>18587</v>
      </c>
      <c r="C3247" s="175" t="s">
        <v>12497</v>
      </c>
      <c r="D3247" s="176">
        <v>477.67</v>
      </c>
      <c r="E3247" s="176">
        <v>35.28</v>
      </c>
      <c r="F3247" s="176">
        <v>512.95000000000005</v>
      </c>
      <c r="G3247" s="169">
        <f t="shared" si="50"/>
        <v>9</v>
      </c>
    </row>
    <row r="3248" spans="1:7" x14ac:dyDescent="0.2">
      <c r="A3248" s="173" t="s">
        <v>18588</v>
      </c>
      <c r="B3248" s="174" t="s">
        <v>18589</v>
      </c>
      <c r="C3248" s="175" t="s">
        <v>12497</v>
      </c>
      <c r="D3248" s="176">
        <v>697.68</v>
      </c>
      <c r="E3248" s="176">
        <v>42.34</v>
      </c>
      <c r="F3248" s="176">
        <v>740.02</v>
      </c>
      <c r="G3248" s="169">
        <f t="shared" si="50"/>
        <v>9</v>
      </c>
    </row>
    <row r="3249" spans="1:7" x14ac:dyDescent="0.2">
      <c r="A3249" s="173" t="s">
        <v>18590</v>
      </c>
      <c r="B3249" s="174" t="s">
        <v>18591</v>
      </c>
      <c r="C3249" s="175" t="s">
        <v>12497</v>
      </c>
      <c r="D3249" s="176">
        <v>715.48</v>
      </c>
      <c r="E3249" s="176">
        <v>52.92</v>
      </c>
      <c r="F3249" s="176">
        <v>768.4</v>
      </c>
      <c r="G3249" s="169">
        <f t="shared" si="50"/>
        <v>9</v>
      </c>
    </row>
    <row r="3250" spans="1:7" x14ac:dyDescent="0.2">
      <c r="A3250" s="173" t="s">
        <v>18592</v>
      </c>
      <c r="B3250" s="174" t="s">
        <v>18593</v>
      </c>
      <c r="C3250" s="175" t="s">
        <v>12497</v>
      </c>
      <c r="D3250" s="176">
        <v>976.02</v>
      </c>
      <c r="E3250" s="176">
        <v>105.84</v>
      </c>
      <c r="F3250" s="176">
        <v>1081.8599999999999</v>
      </c>
      <c r="G3250" s="169">
        <f t="shared" si="50"/>
        <v>9</v>
      </c>
    </row>
    <row r="3251" spans="1:7" x14ac:dyDescent="0.2">
      <c r="A3251" s="173" t="s">
        <v>20298</v>
      </c>
      <c r="B3251" s="174" t="s">
        <v>20299</v>
      </c>
      <c r="C3251" s="175"/>
      <c r="D3251" s="176"/>
      <c r="E3251" s="176"/>
      <c r="F3251" s="176"/>
      <c r="G3251" s="169">
        <f t="shared" si="50"/>
        <v>5</v>
      </c>
    </row>
    <row r="3252" spans="1:7" x14ac:dyDescent="0.2">
      <c r="A3252" s="173" t="s">
        <v>20300</v>
      </c>
      <c r="B3252" s="174" t="s">
        <v>20301</v>
      </c>
      <c r="C3252" s="175" t="s">
        <v>12497</v>
      </c>
      <c r="D3252" s="176">
        <v>73.86</v>
      </c>
      <c r="E3252" s="176">
        <v>36</v>
      </c>
      <c r="F3252" s="176">
        <v>109.86</v>
      </c>
      <c r="G3252" s="169">
        <f t="shared" si="50"/>
        <v>9</v>
      </c>
    </row>
    <row r="3253" spans="1:7" x14ac:dyDescent="0.2">
      <c r="A3253" s="173" t="s">
        <v>18594</v>
      </c>
      <c r="B3253" s="174" t="s">
        <v>18595</v>
      </c>
      <c r="C3253" s="175"/>
      <c r="D3253" s="176"/>
      <c r="E3253" s="176"/>
      <c r="F3253" s="176"/>
      <c r="G3253" s="169">
        <f t="shared" si="50"/>
        <v>5</v>
      </c>
    </row>
    <row r="3254" spans="1:7" ht="25.5" x14ac:dyDescent="0.2">
      <c r="A3254" s="173" t="s">
        <v>18596</v>
      </c>
      <c r="B3254" s="174" t="s">
        <v>18597</v>
      </c>
      <c r="C3254" s="175" t="s">
        <v>12497</v>
      </c>
      <c r="D3254" s="176">
        <v>145.29</v>
      </c>
      <c r="E3254" s="176">
        <v>21.69</v>
      </c>
      <c r="F3254" s="176">
        <v>166.98</v>
      </c>
      <c r="G3254" s="169">
        <f t="shared" si="50"/>
        <v>9</v>
      </c>
    </row>
    <row r="3255" spans="1:7" ht="25.5" x14ac:dyDescent="0.2">
      <c r="A3255" s="173" t="s">
        <v>18598</v>
      </c>
      <c r="B3255" s="174" t="s">
        <v>18599</v>
      </c>
      <c r="C3255" s="175" t="s">
        <v>12497</v>
      </c>
      <c r="D3255" s="176">
        <v>202.81</v>
      </c>
      <c r="E3255" s="176">
        <v>21.69</v>
      </c>
      <c r="F3255" s="176">
        <v>224.5</v>
      </c>
      <c r="G3255" s="169">
        <f t="shared" si="50"/>
        <v>9</v>
      </c>
    </row>
    <row r="3256" spans="1:7" ht="25.5" x14ac:dyDescent="0.2">
      <c r="A3256" s="173" t="s">
        <v>18600</v>
      </c>
      <c r="B3256" s="174" t="s">
        <v>18601</v>
      </c>
      <c r="C3256" s="175" t="s">
        <v>12497</v>
      </c>
      <c r="D3256" s="176">
        <v>248.51</v>
      </c>
      <c r="E3256" s="176">
        <v>30.51</v>
      </c>
      <c r="F3256" s="176">
        <v>279.02</v>
      </c>
      <c r="G3256" s="169">
        <f t="shared" si="50"/>
        <v>9</v>
      </c>
    </row>
    <row r="3257" spans="1:7" ht="25.5" x14ac:dyDescent="0.2">
      <c r="A3257" s="173" t="s">
        <v>18602</v>
      </c>
      <c r="B3257" s="174" t="s">
        <v>18603</v>
      </c>
      <c r="C3257" s="175" t="s">
        <v>12497</v>
      </c>
      <c r="D3257" s="176">
        <v>305.70999999999998</v>
      </c>
      <c r="E3257" s="176">
        <v>30.51</v>
      </c>
      <c r="F3257" s="176">
        <v>336.22</v>
      </c>
      <c r="G3257" s="169">
        <f t="shared" si="50"/>
        <v>9</v>
      </c>
    </row>
    <row r="3258" spans="1:7" ht="25.5" x14ac:dyDescent="0.2">
      <c r="A3258" s="173" t="s">
        <v>18604</v>
      </c>
      <c r="B3258" s="174" t="s">
        <v>18605</v>
      </c>
      <c r="C3258" s="175" t="s">
        <v>12497</v>
      </c>
      <c r="D3258" s="176">
        <v>601.91999999999996</v>
      </c>
      <c r="E3258" s="176">
        <v>30.51</v>
      </c>
      <c r="F3258" s="176">
        <v>632.42999999999995</v>
      </c>
      <c r="G3258" s="169">
        <f t="shared" si="50"/>
        <v>9</v>
      </c>
    </row>
    <row r="3259" spans="1:7" ht="25.5" x14ac:dyDescent="0.2">
      <c r="A3259" s="173" t="s">
        <v>18606</v>
      </c>
      <c r="B3259" s="174" t="s">
        <v>18607</v>
      </c>
      <c r="C3259" s="175" t="s">
        <v>12389</v>
      </c>
      <c r="D3259" s="176">
        <v>74.58</v>
      </c>
      <c r="E3259" s="176">
        <v>17.350000000000001</v>
      </c>
      <c r="F3259" s="176">
        <v>91.93</v>
      </c>
      <c r="G3259" s="169">
        <f t="shared" si="50"/>
        <v>9</v>
      </c>
    </row>
    <row r="3260" spans="1:7" ht="25.5" x14ac:dyDescent="0.2">
      <c r="A3260" s="173" t="s">
        <v>18608</v>
      </c>
      <c r="B3260" s="174" t="s">
        <v>18609</v>
      </c>
      <c r="C3260" s="175" t="s">
        <v>12389</v>
      </c>
      <c r="D3260" s="176">
        <v>85.16</v>
      </c>
      <c r="E3260" s="176">
        <v>17.350000000000001</v>
      </c>
      <c r="F3260" s="176">
        <v>102.51</v>
      </c>
      <c r="G3260" s="169">
        <f t="shared" si="50"/>
        <v>9</v>
      </c>
    </row>
    <row r="3261" spans="1:7" ht="25.5" x14ac:dyDescent="0.2">
      <c r="A3261" s="173" t="s">
        <v>18610</v>
      </c>
      <c r="B3261" s="174" t="s">
        <v>18611</v>
      </c>
      <c r="C3261" s="175" t="s">
        <v>12389</v>
      </c>
      <c r="D3261" s="176">
        <v>99.82</v>
      </c>
      <c r="E3261" s="176">
        <v>21.69</v>
      </c>
      <c r="F3261" s="176">
        <v>121.51</v>
      </c>
      <c r="G3261" s="169">
        <f t="shared" si="50"/>
        <v>9</v>
      </c>
    </row>
    <row r="3262" spans="1:7" ht="25.5" x14ac:dyDescent="0.2">
      <c r="A3262" s="173" t="s">
        <v>18612</v>
      </c>
      <c r="B3262" s="174" t="s">
        <v>18613</v>
      </c>
      <c r="C3262" s="175" t="s">
        <v>12389</v>
      </c>
      <c r="D3262" s="176">
        <v>176.45</v>
      </c>
      <c r="E3262" s="176">
        <v>21.69</v>
      </c>
      <c r="F3262" s="176">
        <v>198.14</v>
      </c>
      <c r="G3262" s="169">
        <f t="shared" si="50"/>
        <v>9</v>
      </c>
    </row>
    <row r="3263" spans="1:7" ht="25.5" x14ac:dyDescent="0.2">
      <c r="A3263" s="173" t="s">
        <v>18614</v>
      </c>
      <c r="B3263" s="174" t="s">
        <v>18615</v>
      </c>
      <c r="C3263" s="175" t="s">
        <v>12389</v>
      </c>
      <c r="D3263" s="176">
        <v>246.9</v>
      </c>
      <c r="E3263" s="176">
        <v>21.69</v>
      </c>
      <c r="F3263" s="176">
        <v>268.58999999999997</v>
      </c>
      <c r="G3263" s="169">
        <f t="shared" si="50"/>
        <v>9</v>
      </c>
    </row>
    <row r="3264" spans="1:7" ht="25.5" x14ac:dyDescent="0.2">
      <c r="A3264" s="173" t="s">
        <v>18616</v>
      </c>
      <c r="B3264" s="174" t="s">
        <v>18617</v>
      </c>
      <c r="C3264" s="175" t="s">
        <v>12690</v>
      </c>
      <c r="D3264" s="176">
        <v>984.02</v>
      </c>
      <c r="E3264" s="176">
        <v>17.350000000000001</v>
      </c>
      <c r="F3264" s="176">
        <v>1001.37</v>
      </c>
      <c r="G3264" s="169">
        <f t="shared" si="50"/>
        <v>9</v>
      </c>
    </row>
    <row r="3265" spans="1:7" ht="25.5" x14ac:dyDescent="0.2">
      <c r="A3265" s="173" t="s">
        <v>18618</v>
      </c>
      <c r="B3265" s="174" t="s">
        <v>18619</v>
      </c>
      <c r="C3265" s="175" t="s">
        <v>12690</v>
      </c>
      <c r="D3265" s="176">
        <v>962.65</v>
      </c>
      <c r="E3265" s="176">
        <v>17.350000000000001</v>
      </c>
      <c r="F3265" s="176">
        <v>980</v>
      </c>
      <c r="G3265" s="169">
        <f t="shared" si="50"/>
        <v>9</v>
      </c>
    </row>
    <row r="3266" spans="1:7" ht="25.5" x14ac:dyDescent="0.2">
      <c r="A3266" s="173" t="s">
        <v>18620</v>
      </c>
      <c r="B3266" s="174" t="s">
        <v>18621</v>
      </c>
      <c r="C3266" s="175" t="s">
        <v>12690</v>
      </c>
      <c r="D3266" s="176">
        <v>1090.79</v>
      </c>
      <c r="E3266" s="176">
        <v>21.69</v>
      </c>
      <c r="F3266" s="176">
        <v>1112.48</v>
      </c>
      <c r="G3266" s="169">
        <f t="shared" si="50"/>
        <v>9</v>
      </c>
    </row>
    <row r="3267" spans="1:7" ht="25.5" x14ac:dyDescent="0.2">
      <c r="A3267" s="173" t="s">
        <v>18622</v>
      </c>
      <c r="B3267" s="174" t="s">
        <v>18623</v>
      </c>
      <c r="C3267" s="175" t="s">
        <v>12690</v>
      </c>
      <c r="D3267" s="176">
        <v>1071.49</v>
      </c>
      <c r="E3267" s="176">
        <v>21.69</v>
      </c>
      <c r="F3267" s="176">
        <v>1093.18</v>
      </c>
      <c r="G3267" s="169">
        <f t="shared" si="50"/>
        <v>9</v>
      </c>
    </row>
    <row r="3268" spans="1:7" ht="25.5" x14ac:dyDescent="0.2">
      <c r="A3268" s="173" t="s">
        <v>18624</v>
      </c>
      <c r="B3268" s="174" t="s">
        <v>18625</v>
      </c>
      <c r="C3268" s="175" t="s">
        <v>12690</v>
      </c>
      <c r="D3268" s="176">
        <v>1200.01</v>
      </c>
      <c r="E3268" s="176">
        <v>21.69</v>
      </c>
      <c r="F3268" s="176">
        <v>1221.7</v>
      </c>
      <c r="G3268" s="169">
        <f t="shared" si="50"/>
        <v>9</v>
      </c>
    </row>
    <row r="3269" spans="1:7" ht="25.5" x14ac:dyDescent="0.2">
      <c r="A3269" s="173" t="s">
        <v>18626</v>
      </c>
      <c r="B3269" s="174" t="s">
        <v>18627</v>
      </c>
      <c r="C3269" s="175" t="s">
        <v>12690</v>
      </c>
      <c r="D3269" s="176">
        <v>2064.52</v>
      </c>
      <c r="E3269" s="176">
        <v>21.69</v>
      </c>
      <c r="F3269" s="176">
        <v>2086.21</v>
      </c>
      <c r="G3269" s="169">
        <f t="shared" si="50"/>
        <v>9</v>
      </c>
    </row>
    <row r="3270" spans="1:7" ht="25.5" x14ac:dyDescent="0.2">
      <c r="A3270" s="173" t="s">
        <v>18628</v>
      </c>
      <c r="B3270" s="174" t="s">
        <v>18629</v>
      </c>
      <c r="C3270" s="175" t="s">
        <v>12497</v>
      </c>
      <c r="D3270" s="176">
        <v>286</v>
      </c>
      <c r="E3270" s="176">
        <v>30.51</v>
      </c>
      <c r="F3270" s="176">
        <v>316.51</v>
      </c>
      <c r="G3270" s="169">
        <f t="shared" si="50"/>
        <v>9</v>
      </c>
    </row>
    <row r="3271" spans="1:7" ht="25.5" x14ac:dyDescent="0.2">
      <c r="A3271" s="173" t="s">
        <v>18630</v>
      </c>
      <c r="B3271" s="174" t="s">
        <v>18631</v>
      </c>
      <c r="C3271" s="175" t="s">
        <v>12497</v>
      </c>
      <c r="D3271" s="176">
        <v>929.06</v>
      </c>
      <c r="E3271" s="176">
        <v>30.51</v>
      </c>
      <c r="F3271" s="176">
        <v>959.57</v>
      </c>
      <c r="G3271" s="169">
        <f t="shared" si="50"/>
        <v>9</v>
      </c>
    </row>
    <row r="3272" spans="1:7" x14ac:dyDescent="0.2">
      <c r="A3272" s="173" t="s">
        <v>18632</v>
      </c>
      <c r="B3272" s="174" t="s">
        <v>18633</v>
      </c>
      <c r="C3272" s="175" t="s">
        <v>12389</v>
      </c>
      <c r="D3272" s="176">
        <v>129.31</v>
      </c>
      <c r="E3272" s="176">
        <v>17.350000000000001</v>
      </c>
      <c r="F3272" s="176">
        <v>146.66</v>
      </c>
      <c r="G3272" s="169">
        <f t="shared" si="50"/>
        <v>9</v>
      </c>
    </row>
    <row r="3273" spans="1:7" x14ac:dyDescent="0.2">
      <c r="A3273" s="173" t="s">
        <v>18634</v>
      </c>
      <c r="B3273" s="174" t="s">
        <v>18635</v>
      </c>
      <c r="C3273" s="175" t="s">
        <v>12389</v>
      </c>
      <c r="D3273" s="176">
        <v>177.44</v>
      </c>
      <c r="E3273" s="176">
        <v>17.350000000000001</v>
      </c>
      <c r="F3273" s="176">
        <v>194.79</v>
      </c>
      <c r="G3273" s="169">
        <f t="shared" si="50"/>
        <v>9</v>
      </c>
    </row>
    <row r="3274" spans="1:7" x14ac:dyDescent="0.2">
      <c r="A3274" s="173" t="s">
        <v>18636</v>
      </c>
      <c r="B3274" s="174" t="s">
        <v>18637</v>
      </c>
      <c r="C3274" s="175" t="s">
        <v>12389</v>
      </c>
      <c r="D3274" s="176">
        <v>180.95</v>
      </c>
      <c r="E3274" s="176">
        <v>21.69</v>
      </c>
      <c r="F3274" s="176">
        <v>202.64</v>
      </c>
      <c r="G3274" s="169">
        <f t="shared" si="50"/>
        <v>9</v>
      </c>
    </row>
    <row r="3275" spans="1:7" x14ac:dyDescent="0.2">
      <c r="A3275" s="173" t="s">
        <v>18638</v>
      </c>
      <c r="B3275" s="174" t="s">
        <v>18639</v>
      </c>
      <c r="C3275" s="175" t="s">
        <v>12389</v>
      </c>
      <c r="D3275" s="176">
        <v>278.45</v>
      </c>
      <c r="E3275" s="176">
        <v>21.69</v>
      </c>
      <c r="F3275" s="176">
        <v>300.14</v>
      </c>
      <c r="G3275" s="169">
        <f t="shared" ref="G3275:G3338" si="51">LEN(A3275)</f>
        <v>9</v>
      </c>
    </row>
    <row r="3276" spans="1:7" x14ac:dyDescent="0.2">
      <c r="A3276" s="173" t="s">
        <v>18640</v>
      </c>
      <c r="B3276" s="174" t="s">
        <v>18641</v>
      </c>
      <c r="C3276" s="175" t="s">
        <v>12389</v>
      </c>
      <c r="D3276" s="176">
        <v>291.22000000000003</v>
      </c>
      <c r="E3276" s="176">
        <v>21.69</v>
      </c>
      <c r="F3276" s="176">
        <v>312.91000000000003</v>
      </c>
      <c r="G3276" s="169">
        <f t="shared" si="51"/>
        <v>9</v>
      </c>
    </row>
    <row r="3277" spans="1:7" x14ac:dyDescent="0.2">
      <c r="A3277" s="173" t="s">
        <v>18642</v>
      </c>
      <c r="B3277" s="174" t="s">
        <v>18643</v>
      </c>
      <c r="C3277" s="175" t="s">
        <v>12389</v>
      </c>
      <c r="D3277" s="176">
        <v>628.37</v>
      </c>
      <c r="E3277" s="176">
        <v>21.69</v>
      </c>
      <c r="F3277" s="176">
        <v>650.05999999999995</v>
      </c>
      <c r="G3277" s="169">
        <f t="shared" si="51"/>
        <v>9</v>
      </c>
    </row>
    <row r="3278" spans="1:7" x14ac:dyDescent="0.2">
      <c r="A3278" s="173" t="s">
        <v>18644</v>
      </c>
      <c r="B3278" s="174" t="s">
        <v>18645</v>
      </c>
      <c r="C3278" s="175" t="s">
        <v>12389</v>
      </c>
      <c r="D3278" s="176">
        <v>180.54</v>
      </c>
      <c r="E3278" s="176">
        <v>17.350000000000001</v>
      </c>
      <c r="F3278" s="176">
        <v>197.89</v>
      </c>
      <c r="G3278" s="169">
        <f t="shared" si="51"/>
        <v>9</v>
      </c>
    </row>
    <row r="3279" spans="1:7" x14ac:dyDescent="0.2">
      <c r="A3279" s="173" t="s">
        <v>18646</v>
      </c>
      <c r="B3279" s="174" t="s">
        <v>18647</v>
      </c>
      <c r="C3279" s="175" t="s">
        <v>12389</v>
      </c>
      <c r="D3279" s="176">
        <v>187.58</v>
      </c>
      <c r="E3279" s="176">
        <v>17.350000000000001</v>
      </c>
      <c r="F3279" s="176">
        <v>204.93</v>
      </c>
      <c r="G3279" s="169">
        <f t="shared" si="51"/>
        <v>9</v>
      </c>
    </row>
    <row r="3280" spans="1:7" x14ac:dyDescent="0.2">
      <c r="A3280" s="173" t="s">
        <v>18648</v>
      </c>
      <c r="B3280" s="174" t="s">
        <v>18649</v>
      </c>
      <c r="C3280" s="175" t="s">
        <v>12389</v>
      </c>
      <c r="D3280" s="176">
        <v>203.16</v>
      </c>
      <c r="E3280" s="176">
        <v>21.69</v>
      </c>
      <c r="F3280" s="176">
        <v>224.85</v>
      </c>
      <c r="G3280" s="169">
        <f t="shared" si="51"/>
        <v>9</v>
      </c>
    </row>
    <row r="3281" spans="1:7" x14ac:dyDescent="0.2">
      <c r="A3281" s="173" t="s">
        <v>18650</v>
      </c>
      <c r="B3281" s="174" t="s">
        <v>18651</v>
      </c>
      <c r="C3281" s="175" t="s">
        <v>12389</v>
      </c>
      <c r="D3281" s="176">
        <v>267.04000000000002</v>
      </c>
      <c r="E3281" s="176">
        <v>21.69</v>
      </c>
      <c r="F3281" s="176">
        <v>288.73</v>
      </c>
      <c r="G3281" s="169">
        <f t="shared" si="51"/>
        <v>9</v>
      </c>
    </row>
    <row r="3282" spans="1:7" x14ac:dyDescent="0.2">
      <c r="A3282" s="173" t="s">
        <v>18652</v>
      </c>
      <c r="B3282" s="174" t="s">
        <v>18653</v>
      </c>
      <c r="C3282" s="175" t="s">
        <v>12389</v>
      </c>
      <c r="D3282" s="176">
        <v>455.35</v>
      </c>
      <c r="E3282" s="176">
        <v>21.69</v>
      </c>
      <c r="F3282" s="176">
        <v>477.04</v>
      </c>
      <c r="G3282" s="169">
        <f t="shared" si="51"/>
        <v>9</v>
      </c>
    </row>
    <row r="3283" spans="1:7" x14ac:dyDescent="0.2">
      <c r="A3283" s="173" t="s">
        <v>18654</v>
      </c>
      <c r="B3283" s="174" t="s">
        <v>18655</v>
      </c>
      <c r="C3283" s="175" t="s">
        <v>12389</v>
      </c>
      <c r="D3283" s="176">
        <v>185.18</v>
      </c>
      <c r="E3283" s="176">
        <v>17.350000000000001</v>
      </c>
      <c r="F3283" s="176">
        <v>202.53</v>
      </c>
      <c r="G3283" s="169">
        <f t="shared" si="51"/>
        <v>9</v>
      </c>
    </row>
    <row r="3284" spans="1:7" x14ac:dyDescent="0.2">
      <c r="A3284" s="173" t="s">
        <v>18656</v>
      </c>
      <c r="B3284" s="174" t="s">
        <v>18657</v>
      </c>
      <c r="C3284" s="175" t="s">
        <v>12389</v>
      </c>
      <c r="D3284" s="176">
        <v>227.43</v>
      </c>
      <c r="E3284" s="176">
        <v>17.350000000000001</v>
      </c>
      <c r="F3284" s="176">
        <v>244.78</v>
      </c>
      <c r="G3284" s="169">
        <f t="shared" si="51"/>
        <v>9</v>
      </c>
    </row>
    <row r="3285" spans="1:7" x14ac:dyDescent="0.2">
      <c r="A3285" s="173" t="s">
        <v>18658</v>
      </c>
      <c r="B3285" s="174" t="s">
        <v>18659</v>
      </c>
      <c r="C3285" s="175" t="s">
        <v>12389</v>
      </c>
      <c r="D3285" s="176">
        <v>251.73</v>
      </c>
      <c r="E3285" s="176">
        <v>17.350000000000001</v>
      </c>
      <c r="F3285" s="176">
        <v>269.08</v>
      </c>
      <c r="G3285" s="169">
        <f t="shared" si="51"/>
        <v>9</v>
      </c>
    </row>
    <row r="3286" spans="1:7" x14ac:dyDescent="0.2">
      <c r="A3286" s="173" t="s">
        <v>18660</v>
      </c>
      <c r="B3286" s="174" t="s">
        <v>18661</v>
      </c>
      <c r="C3286" s="175" t="s">
        <v>12389</v>
      </c>
      <c r="D3286" s="176">
        <v>306.64999999999998</v>
      </c>
      <c r="E3286" s="176">
        <v>21.69</v>
      </c>
      <c r="F3286" s="176">
        <v>328.34</v>
      </c>
      <c r="G3286" s="169">
        <f t="shared" si="51"/>
        <v>9</v>
      </c>
    </row>
    <row r="3287" spans="1:7" x14ac:dyDescent="0.2">
      <c r="A3287" s="173" t="s">
        <v>18662</v>
      </c>
      <c r="B3287" s="174" t="s">
        <v>18663</v>
      </c>
      <c r="C3287" s="175" t="s">
        <v>12389</v>
      </c>
      <c r="D3287" s="176">
        <v>342.96</v>
      </c>
      <c r="E3287" s="176">
        <v>21.69</v>
      </c>
      <c r="F3287" s="176">
        <v>364.65</v>
      </c>
      <c r="G3287" s="169">
        <f t="shared" si="51"/>
        <v>9</v>
      </c>
    </row>
    <row r="3288" spans="1:7" x14ac:dyDescent="0.2">
      <c r="A3288" s="173" t="s">
        <v>18664</v>
      </c>
      <c r="B3288" s="174" t="s">
        <v>18665</v>
      </c>
      <c r="C3288" s="175" t="s">
        <v>12389</v>
      </c>
      <c r="D3288" s="176">
        <v>874.81</v>
      </c>
      <c r="E3288" s="176">
        <v>21.69</v>
      </c>
      <c r="F3288" s="176">
        <v>896.5</v>
      </c>
      <c r="G3288" s="169">
        <f t="shared" si="51"/>
        <v>9</v>
      </c>
    </row>
    <row r="3289" spans="1:7" ht="25.5" x14ac:dyDescent="0.2">
      <c r="A3289" s="173" t="s">
        <v>18666</v>
      </c>
      <c r="B3289" s="174" t="s">
        <v>18667</v>
      </c>
      <c r="C3289" s="175" t="s">
        <v>12389</v>
      </c>
      <c r="D3289" s="176">
        <v>152.34</v>
      </c>
      <c r="E3289" s="176">
        <v>21.69</v>
      </c>
      <c r="F3289" s="176">
        <v>174.03</v>
      </c>
      <c r="G3289" s="169">
        <f t="shared" si="51"/>
        <v>9</v>
      </c>
    </row>
    <row r="3290" spans="1:7" ht="25.5" x14ac:dyDescent="0.2">
      <c r="A3290" s="173" t="s">
        <v>18668</v>
      </c>
      <c r="B3290" s="174" t="s">
        <v>18669</v>
      </c>
      <c r="C3290" s="175" t="s">
        <v>12389</v>
      </c>
      <c r="D3290" s="176">
        <v>518.25</v>
      </c>
      <c r="E3290" s="176">
        <v>21.69</v>
      </c>
      <c r="F3290" s="176">
        <v>539.94000000000005</v>
      </c>
      <c r="G3290" s="169">
        <f t="shared" si="51"/>
        <v>9</v>
      </c>
    </row>
    <row r="3291" spans="1:7" ht="25.5" x14ac:dyDescent="0.2">
      <c r="A3291" s="173" t="s">
        <v>18670</v>
      </c>
      <c r="B3291" s="174" t="s">
        <v>18671</v>
      </c>
      <c r="C3291" s="175" t="s">
        <v>12389</v>
      </c>
      <c r="D3291" s="176">
        <v>150.93</v>
      </c>
      <c r="E3291" s="176">
        <v>17.350000000000001</v>
      </c>
      <c r="F3291" s="176">
        <v>168.28</v>
      </c>
      <c r="G3291" s="169">
        <f t="shared" si="51"/>
        <v>9</v>
      </c>
    </row>
    <row r="3292" spans="1:7" ht="25.5" x14ac:dyDescent="0.2">
      <c r="A3292" s="173" t="s">
        <v>18672</v>
      </c>
      <c r="B3292" s="174" t="s">
        <v>18673</v>
      </c>
      <c r="C3292" s="175" t="s">
        <v>12389</v>
      </c>
      <c r="D3292" s="176">
        <v>167.57</v>
      </c>
      <c r="E3292" s="176">
        <v>21.69</v>
      </c>
      <c r="F3292" s="176">
        <v>189.26</v>
      </c>
      <c r="G3292" s="169">
        <f t="shared" si="51"/>
        <v>9</v>
      </c>
    </row>
    <row r="3293" spans="1:7" ht="25.5" x14ac:dyDescent="0.2">
      <c r="A3293" s="173" t="s">
        <v>18674</v>
      </c>
      <c r="B3293" s="174" t="s">
        <v>18675</v>
      </c>
      <c r="C3293" s="175" t="s">
        <v>12389</v>
      </c>
      <c r="D3293" s="176">
        <v>239.04</v>
      </c>
      <c r="E3293" s="176">
        <v>21.69</v>
      </c>
      <c r="F3293" s="176">
        <v>260.73</v>
      </c>
      <c r="G3293" s="169">
        <f t="shared" si="51"/>
        <v>9</v>
      </c>
    </row>
    <row r="3294" spans="1:7" ht="25.5" x14ac:dyDescent="0.2">
      <c r="A3294" s="173" t="s">
        <v>18676</v>
      </c>
      <c r="B3294" s="174" t="s">
        <v>18677</v>
      </c>
      <c r="C3294" s="175" t="s">
        <v>12389</v>
      </c>
      <c r="D3294" s="176">
        <v>220.51</v>
      </c>
      <c r="E3294" s="176">
        <v>21.69</v>
      </c>
      <c r="F3294" s="176">
        <v>242.2</v>
      </c>
      <c r="G3294" s="169">
        <f t="shared" si="51"/>
        <v>9</v>
      </c>
    </row>
    <row r="3295" spans="1:7" ht="25.5" x14ac:dyDescent="0.2">
      <c r="A3295" s="173" t="s">
        <v>18678</v>
      </c>
      <c r="B3295" s="174" t="s">
        <v>18679</v>
      </c>
      <c r="C3295" s="175" t="s">
        <v>12389</v>
      </c>
      <c r="D3295" s="176">
        <v>505.57</v>
      </c>
      <c r="E3295" s="176">
        <v>21.69</v>
      </c>
      <c r="F3295" s="176">
        <v>527.26</v>
      </c>
      <c r="G3295" s="169">
        <f t="shared" si="51"/>
        <v>9</v>
      </c>
    </row>
    <row r="3296" spans="1:7" ht="25.5" x14ac:dyDescent="0.2">
      <c r="A3296" s="173" t="s">
        <v>18680</v>
      </c>
      <c r="B3296" s="174" t="s">
        <v>18681</v>
      </c>
      <c r="C3296" s="175" t="s">
        <v>12389</v>
      </c>
      <c r="D3296" s="176">
        <v>499.15</v>
      </c>
      <c r="E3296" s="176">
        <v>21.69</v>
      </c>
      <c r="F3296" s="176">
        <v>520.84</v>
      </c>
      <c r="G3296" s="169">
        <f t="shared" si="51"/>
        <v>9</v>
      </c>
    </row>
    <row r="3297" spans="1:7" ht="25.5" x14ac:dyDescent="0.2">
      <c r="A3297" s="173" t="s">
        <v>20302</v>
      </c>
      <c r="B3297" s="174" t="s">
        <v>20303</v>
      </c>
      <c r="C3297" s="175" t="s">
        <v>12389</v>
      </c>
      <c r="D3297" s="176">
        <v>532.35</v>
      </c>
      <c r="E3297" s="176">
        <v>21.69</v>
      </c>
      <c r="F3297" s="176">
        <v>554.04</v>
      </c>
      <c r="G3297" s="169">
        <f t="shared" si="51"/>
        <v>9</v>
      </c>
    </row>
    <row r="3298" spans="1:7" ht="25.5" x14ac:dyDescent="0.2">
      <c r="A3298" s="173" t="s">
        <v>18682</v>
      </c>
      <c r="B3298" s="174" t="s">
        <v>18683</v>
      </c>
      <c r="C3298" s="175" t="s">
        <v>12389</v>
      </c>
      <c r="D3298" s="176">
        <v>469.6</v>
      </c>
      <c r="E3298" s="176">
        <v>21.69</v>
      </c>
      <c r="F3298" s="176">
        <v>491.29</v>
      </c>
      <c r="G3298" s="169">
        <f t="shared" si="51"/>
        <v>9</v>
      </c>
    </row>
    <row r="3299" spans="1:7" ht="25.5" x14ac:dyDescent="0.2">
      <c r="A3299" s="173" t="s">
        <v>18684</v>
      </c>
      <c r="B3299" s="174" t="s">
        <v>18685</v>
      </c>
      <c r="C3299" s="175" t="s">
        <v>12389</v>
      </c>
      <c r="D3299" s="176">
        <v>549.48</v>
      </c>
      <c r="E3299" s="176">
        <v>21.69</v>
      </c>
      <c r="F3299" s="176">
        <v>571.16999999999996</v>
      </c>
      <c r="G3299" s="169">
        <f t="shared" si="51"/>
        <v>9</v>
      </c>
    </row>
    <row r="3300" spans="1:7" ht="25.5" x14ac:dyDescent="0.2">
      <c r="A3300" s="173" t="s">
        <v>18686</v>
      </c>
      <c r="B3300" s="174" t="s">
        <v>18687</v>
      </c>
      <c r="C3300" s="175" t="s">
        <v>12389</v>
      </c>
      <c r="D3300" s="176">
        <v>1184.7</v>
      </c>
      <c r="E3300" s="176">
        <v>21.69</v>
      </c>
      <c r="F3300" s="176">
        <v>1206.3900000000001</v>
      </c>
      <c r="G3300" s="169">
        <f t="shared" si="51"/>
        <v>9</v>
      </c>
    </row>
    <row r="3301" spans="1:7" x14ac:dyDescent="0.2">
      <c r="A3301" s="173" t="s">
        <v>18688</v>
      </c>
      <c r="B3301" s="174" t="s">
        <v>18689</v>
      </c>
      <c r="C3301" s="175" t="s">
        <v>12389</v>
      </c>
      <c r="D3301" s="176">
        <v>480.04</v>
      </c>
      <c r="E3301" s="176">
        <v>17.350000000000001</v>
      </c>
      <c r="F3301" s="176">
        <v>497.39</v>
      </c>
      <c r="G3301" s="169">
        <f t="shared" si="51"/>
        <v>9</v>
      </c>
    </row>
    <row r="3302" spans="1:7" x14ac:dyDescent="0.2">
      <c r="A3302" s="173" t="s">
        <v>18690</v>
      </c>
      <c r="B3302" s="174" t="s">
        <v>18691</v>
      </c>
      <c r="C3302" s="175" t="s">
        <v>12389</v>
      </c>
      <c r="D3302" s="176">
        <v>728.05</v>
      </c>
      <c r="E3302" s="176">
        <v>21.69</v>
      </c>
      <c r="F3302" s="176">
        <v>749.74</v>
      </c>
      <c r="G3302" s="169">
        <f t="shared" si="51"/>
        <v>9</v>
      </c>
    </row>
    <row r="3303" spans="1:7" x14ac:dyDescent="0.2">
      <c r="A3303" s="173" t="s">
        <v>18692</v>
      </c>
      <c r="B3303" s="174" t="s">
        <v>18693</v>
      </c>
      <c r="C3303" s="175" t="s">
        <v>12389</v>
      </c>
      <c r="D3303" s="176">
        <v>1159.3800000000001</v>
      </c>
      <c r="E3303" s="176">
        <v>21.69</v>
      </c>
      <c r="F3303" s="176">
        <v>1181.07</v>
      </c>
      <c r="G3303" s="169">
        <f t="shared" si="51"/>
        <v>9</v>
      </c>
    </row>
    <row r="3304" spans="1:7" x14ac:dyDescent="0.2">
      <c r="A3304" s="173" t="s">
        <v>18694</v>
      </c>
      <c r="B3304" s="174" t="s">
        <v>18695</v>
      </c>
      <c r="C3304" s="175" t="s">
        <v>12389</v>
      </c>
      <c r="D3304" s="176">
        <v>1423.44</v>
      </c>
      <c r="E3304" s="176">
        <v>21.69</v>
      </c>
      <c r="F3304" s="176">
        <v>1445.13</v>
      </c>
      <c r="G3304" s="169">
        <f t="shared" si="51"/>
        <v>9</v>
      </c>
    </row>
    <row r="3305" spans="1:7" x14ac:dyDescent="0.2">
      <c r="A3305" s="173" t="s">
        <v>18696</v>
      </c>
      <c r="B3305" s="174" t="s">
        <v>18697</v>
      </c>
      <c r="C3305" s="175" t="s">
        <v>12389</v>
      </c>
      <c r="D3305" s="176">
        <v>2884.06</v>
      </c>
      <c r="E3305" s="176">
        <v>21.69</v>
      </c>
      <c r="F3305" s="176">
        <v>2905.75</v>
      </c>
      <c r="G3305" s="169">
        <f t="shared" si="51"/>
        <v>9</v>
      </c>
    </row>
    <row r="3306" spans="1:7" ht="38.25" x14ac:dyDescent="0.2">
      <c r="A3306" s="173" t="s">
        <v>18698</v>
      </c>
      <c r="B3306" s="174" t="s">
        <v>18699</v>
      </c>
      <c r="C3306" s="175" t="s">
        <v>12389</v>
      </c>
      <c r="D3306" s="176">
        <v>223.75</v>
      </c>
      <c r="E3306" s="176">
        <v>17.350000000000001</v>
      </c>
      <c r="F3306" s="176">
        <v>241.1</v>
      </c>
      <c r="G3306" s="169">
        <f t="shared" si="51"/>
        <v>9</v>
      </c>
    </row>
    <row r="3307" spans="1:7" ht="38.25" x14ac:dyDescent="0.2">
      <c r="A3307" s="173" t="s">
        <v>18700</v>
      </c>
      <c r="B3307" s="174" t="s">
        <v>18701</v>
      </c>
      <c r="C3307" s="175" t="s">
        <v>12389</v>
      </c>
      <c r="D3307" s="176">
        <v>296.36</v>
      </c>
      <c r="E3307" s="176">
        <v>17.350000000000001</v>
      </c>
      <c r="F3307" s="176">
        <v>313.70999999999998</v>
      </c>
      <c r="G3307" s="169">
        <f t="shared" si="51"/>
        <v>9</v>
      </c>
    </row>
    <row r="3308" spans="1:7" ht="38.25" x14ac:dyDescent="0.2">
      <c r="A3308" s="173" t="s">
        <v>18702</v>
      </c>
      <c r="B3308" s="174" t="s">
        <v>18703</v>
      </c>
      <c r="C3308" s="175" t="s">
        <v>12389</v>
      </c>
      <c r="D3308" s="176">
        <v>581.85</v>
      </c>
      <c r="E3308" s="176">
        <v>21.69</v>
      </c>
      <c r="F3308" s="176">
        <v>603.54</v>
      </c>
      <c r="G3308" s="169">
        <f t="shared" si="51"/>
        <v>9</v>
      </c>
    </row>
    <row r="3309" spans="1:7" ht="38.25" x14ac:dyDescent="0.2">
      <c r="A3309" s="173" t="s">
        <v>20304</v>
      </c>
      <c r="B3309" s="174" t="s">
        <v>20305</v>
      </c>
      <c r="C3309" s="175" t="s">
        <v>12389</v>
      </c>
      <c r="D3309" s="176">
        <v>573.83000000000004</v>
      </c>
      <c r="E3309" s="176">
        <v>21.69</v>
      </c>
      <c r="F3309" s="176">
        <v>595.52</v>
      </c>
      <c r="G3309" s="169">
        <f t="shared" si="51"/>
        <v>9</v>
      </c>
    </row>
    <row r="3310" spans="1:7" ht="38.25" x14ac:dyDescent="0.2">
      <c r="A3310" s="173" t="s">
        <v>18704</v>
      </c>
      <c r="B3310" s="174" t="s">
        <v>18705</v>
      </c>
      <c r="C3310" s="175" t="s">
        <v>12389</v>
      </c>
      <c r="D3310" s="176">
        <v>673.64</v>
      </c>
      <c r="E3310" s="176">
        <v>21.69</v>
      </c>
      <c r="F3310" s="176">
        <v>695.33</v>
      </c>
      <c r="G3310" s="169">
        <f t="shared" si="51"/>
        <v>9</v>
      </c>
    </row>
    <row r="3311" spans="1:7" x14ac:dyDescent="0.2">
      <c r="A3311" s="173" t="s">
        <v>18706</v>
      </c>
      <c r="B3311" s="174" t="s">
        <v>18707</v>
      </c>
      <c r="C3311" s="175" t="s">
        <v>12389</v>
      </c>
      <c r="D3311" s="176">
        <v>277.64999999999998</v>
      </c>
      <c r="E3311" s="176">
        <v>21.69</v>
      </c>
      <c r="F3311" s="176">
        <v>299.33999999999997</v>
      </c>
      <c r="G3311" s="169">
        <f t="shared" si="51"/>
        <v>9</v>
      </c>
    </row>
    <row r="3312" spans="1:7" x14ac:dyDescent="0.2">
      <c r="A3312" s="173" t="s">
        <v>18708</v>
      </c>
      <c r="B3312" s="174" t="s">
        <v>18709</v>
      </c>
      <c r="C3312" s="175" t="s">
        <v>12389</v>
      </c>
      <c r="D3312" s="176">
        <v>575.16</v>
      </c>
      <c r="E3312" s="176">
        <v>21.69</v>
      </c>
      <c r="F3312" s="176">
        <v>596.85</v>
      </c>
      <c r="G3312" s="169">
        <f t="shared" si="51"/>
        <v>9</v>
      </c>
    </row>
    <row r="3313" spans="1:7" x14ac:dyDescent="0.2">
      <c r="A3313" s="173" t="s">
        <v>18710</v>
      </c>
      <c r="B3313" s="174" t="s">
        <v>18711</v>
      </c>
      <c r="C3313" s="175" t="s">
        <v>12389</v>
      </c>
      <c r="D3313" s="176">
        <v>517.29</v>
      </c>
      <c r="E3313" s="176">
        <v>21.69</v>
      </c>
      <c r="F3313" s="176">
        <v>538.98</v>
      </c>
      <c r="G3313" s="169">
        <f t="shared" si="51"/>
        <v>9</v>
      </c>
    </row>
    <row r="3314" spans="1:7" x14ac:dyDescent="0.2">
      <c r="A3314" s="173" t="s">
        <v>18712</v>
      </c>
      <c r="B3314" s="174" t="s">
        <v>18713</v>
      </c>
      <c r="C3314" s="175" t="s">
        <v>12389</v>
      </c>
      <c r="D3314" s="176">
        <v>771.51</v>
      </c>
      <c r="E3314" s="176">
        <v>21.69</v>
      </c>
      <c r="F3314" s="176">
        <v>793.2</v>
      </c>
      <c r="G3314" s="169">
        <f t="shared" si="51"/>
        <v>9</v>
      </c>
    </row>
    <row r="3315" spans="1:7" x14ac:dyDescent="0.2">
      <c r="A3315" s="173" t="s">
        <v>18714</v>
      </c>
      <c r="B3315" s="174" t="s">
        <v>18715</v>
      </c>
      <c r="C3315" s="175" t="s">
        <v>12389</v>
      </c>
      <c r="D3315" s="176">
        <v>1290.8399999999999</v>
      </c>
      <c r="E3315" s="176">
        <v>21.69</v>
      </c>
      <c r="F3315" s="176">
        <v>1312.53</v>
      </c>
      <c r="G3315" s="169">
        <f t="shared" si="51"/>
        <v>9</v>
      </c>
    </row>
    <row r="3316" spans="1:7" x14ac:dyDescent="0.2">
      <c r="A3316" s="173" t="s">
        <v>18716</v>
      </c>
      <c r="B3316" s="174" t="s">
        <v>18717</v>
      </c>
      <c r="C3316" s="175" t="s">
        <v>12389</v>
      </c>
      <c r="D3316" s="176">
        <v>2976.26</v>
      </c>
      <c r="E3316" s="176">
        <v>21.69</v>
      </c>
      <c r="F3316" s="176">
        <v>2997.95</v>
      </c>
      <c r="G3316" s="169">
        <f t="shared" si="51"/>
        <v>9</v>
      </c>
    </row>
    <row r="3317" spans="1:7" x14ac:dyDescent="0.2">
      <c r="A3317" s="173" t="s">
        <v>18718</v>
      </c>
      <c r="B3317" s="174" t="s">
        <v>18719</v>
      </c>
      <c r="C3317" s="175"/>
      <c r="D3317" s="176"/>
      <c r="E3317" s="176"/>
      <c r="F3317" s="176"/>
      <c r="G3317" s="169">
        <f t="shared" si="51"/>
        <v>5</v>
      </c>
    </row>
    <row r="3318" spans="1:7" ht="25.5" x14ac:dyDescent="0.2">
      <c r="A3318" s="173" t="s">
        <v>18720</v>
      </c>
      <c r="B3318" s="174" t="s">
        <v>18721</v>
      </c>
      <c r="C3318" s="175" t="s">
        <v>12497</v>
      </c>
      <c r="D3318" s="176">
        <v>9.3000000000000007</v>
      </c>
      <c r="E3318" s="176">
        <v>7.16</v>
      </c>
      <c r="F3318" s="176">
        <v>16.46</v>
      </c>
      <c r="G3318" s="169">
        <f t="shared" si="51"/>
        <v>9</v>
      </c>
    </row>
    <row r="3319" spans="1:7" ht="25.5" x14ac:dyDescent="0.2">
      <c r="A3319" s="173" t="s">
        <v>18722</v>
      </c>
      <c r="B3319" s="174" t="s">
        <v>18723</v>
      </c>
      <c r="C3319" s="175" t="s">
        <v>12497</v>
      </c>
      <c r="D3319" s="176">
        <v>11.92</v>
      </c>
      <c r="E3319" s="176">
        <v>7.16</v>
      </c>
      <c r="F3319" s="176">
        <v>19.079999999999998</v>
      </c>
      <c r="G3319" s="169">
        <f t="shared" si="51"/>
        <v>9</v>
      </c>
    </row>
    <row r="3320" spans="1:7" ht="25.5" x14ac:dyDescent="0.2">
      <c r="A3320" s="173" t="s">
        <v>18724</v>
      </c>
      <c r="B3320" s="174" t="s">
        <v>18725</v>
      </c>
      <c r="C3320" s="175" t="s">
        <v>12497</v>
      </c>
      <c r="D3320" s="176">
        <v>15.44</v>
      </c>
      <c r="E3320" s="176">
        <v>7.16</v>
      </c>
      <c r="F3320" s="176">
        <v>22.6</v>
      </c>
      <c r="G3320" s="169">
        <f t="shared" si="51"/>
        <v>9</v>
      </c>
    </row>
    <row r="3321" spans="1:7" ht="25.5" x14ac:dyDescent="0.2">
      <c r="A3321" s="173" t="s">
        <v>18726</v>
      </c>
      <c r="B3321" s="174" t="s">
        <v>18727</v>
      </c>
      <c r="C3321" s="175" t="s">
        <v>12497</v>
      </c>
      <c r="D3321" s="176">
        <v>20.010000000000002</v>
      </c>
      <c r="E3321" s="176">
        <v>10.84</v>
      </c>
      <c r="F3321" s="176">
        <v>30.85</v>
      </c>
      <c r="G3321" s="169">
        <f t="shared" si="51"/>
        <v>9</v>
      </c>
    </row>
    <row r="3322" spans="1:7" ht="25.5" x14ac:dyDescent="0.2">
      <c r="A3322" s="173" t="s">
        <v>18728</v>
      </c>
      <c r="B3322" s="174" t="s">
        <v>18729</v>
      </c>
      <c r="C3322" s="175" t="s">
        <v>12497</v>
      </c>
      <c r="D3322" s="176">
        <v>25.96</v>
      </c>
      <c r="E3322" s="176">
        <v>10.84</v>
      </c>
      <c r="F3322" s="176">
        <v>36.799999999999997</v>
      </c>
      <c r="G3322" s="169">
        <f t="shared" si="51"/>
        <v>9</v>
      </c>
    </row>
    <row r="3323" spans="1:7" ht="25.5" x14ac:dyDescent="0.2">
      <c r="A3323" s="173" t="s">
        <v>18730</v>
      </c>
      <c r="B3323" s="174" t="s">
        <v>18731</v>
      </c>
      <c r="C3323" s="175" t="s">
        <v>12497</v>
      </c>
      <c r="D3323" s="176">
        <v>32.700000000000003</v>
      </c>
      <c r="E3323" s="176">
        <v>10.84</v>
      </c>
      <c r="F3323" s="176">
        <v>43.54</v>
      </c>
      <c r="G3323" s="169">
        <f t="shared" si="51"/>
        <v>9</v>
      </c>
    </row>
    <row r="3324" spans="1:7" ht="25.5" x14ac:dyDescent="0.2">
      <c r="A3324" s="173" t="s">
        <v>18732</v>
      </c>
      <c r="B3324" s="174" t="s">
        <v>18733</v>
      </c>
      <c r="C3324" s="175" t="s">
        <v>12497</v>
      </c>
      <c r="D3324" s="176">
        <v>39.11</v>
      </c>
      <c r="E3324" s="176">
        <v>10.84</v>
      </c>
      <c r="F3324" s="176">
        <v>49.95</v>
      </c>
      <c r="G3324" s="169">
        <f t="shared" si="51"/>
        <v>9</v>
      </c>
    </row>
    <row r="3325" spans="1:7" x14ac:dyDescent="0.2">
      <c r="A3325" s="173" t="s">
        <v>18734</v>
      </c>
      <c r="B3325" s="174" t="s">
        <v>18735</v>
      </c>
      <c r="C3325" s="175"/>
      <c r="D3325" s="176"/>
      <c r="E3325" s="176"/>
      <c r="F3325" s="176"/>
      <c r="G3325" s="169">
        <f t="shared" si="51"/>
        <v>5</v>
      </c>
    </row>
    <row r="3326" spans="1:7" ht="25.5" x14ac:dyDescent="0.2">
      <c r="A3326" s="173" t="s">
        <v>18736</v>
      </c>
      <c r="B3326" s="174" t="s">
        <v>18737</v>
      </c>
      <c r="C3326" s="175" t="s">
        <v>12497</v>
      </c>
      <c r="D3326" s="176">
        <v>45.73</v>
      </c>
      <c r="E3326" s="176">
        <v>15.61</v>
      </c>
      <c r="F3326" s="176">
        <v>61.34</v>
      </c>
      <c r="G3326" s="169">
        <f t="shared" si="51"/>
        <v>9</v>
      </c>
    </row>
    <row r="3327" spans="1:7" ht="25.5" x14ac:dyDescent="0.2">
      <c r="A3327" s="173" t="s">
        <v>18738</v>
      </c>
      <c r="B3327" s="174" t="s">
        <v>18739</v>
      </c>
      <c r="C3327" s="175" t="s">
        <v>12497</v>
      </c>
      <c r="D3327" s="176">
        <v>68.17</v>
      </c>
      <c r="E3327" s="176">
        <v>15.61</v>
      </c>
      <c r="F3327" s="176">
        <v>83.78</v>
      </c>
      <c r="G3327" s="169">
        <f t="shared" si="51"/>
        <v>9</v>
      </c>
    </row>
    <row r="3328" spans="1:7" ht="25.5" x14ac:dyDescent="0.2">
      <c r="A3328" s="173" t="s">
        <v>18740</v>
      </c>
      <c r="B3328" s="174" t="s">
        <v>18741</v>
      </c>
      <c r="C3328" s="175" t="s">
        <v>12497</v>
      </c>
      <c r="D3328" s="176">
        <v>79.23</v>
      </c>
      <c r="E3328" s="176">
        <v>15.61</v>
      </c>
      <c r="F3328" s="176">
        <v>94.84</v>
      </c>
      <c r="G3328" s="169">
        <f t="shared" si="51"/>
        <v>9</v>
      </c>
    </row>
    <row r="3329" spans="1:7" ht="25.5" x14ac:dyDescent="0.2">
      <c r="A3329" s="173" t="s">
        <v>18742</v>
      </c>
      <c r="B3329" s="174" t="s">
        <v>18743</v>
      </c>
      <c r="C3329" s="175" t="s">
        <v>12497</v>
      </c>
      <c r="D3329" s="176">
        <v>98.22</v>
      </c>
      <c r="E3329" s="176">
        <v>15.61</v>
      </c>
      <c r="F3329" s="176">
        <v>113.83</v>
      </c>
      <c r="G3329" s="169">
        <f t="shared" si="51"/>
        <v>9</v>
      </c>
    </row>
    <row r="3330" spans="1:7" ht="25.5" x14ac:dyDescent="0.2">
      <c r="A3330" s="173" t="s">
        <v>18744</v>
      </c>
      <c r="B3330" s="174" t="s">
        <v>18745</v>
      </c>
      <c r="C3330" s="175" t="s">
        <v>12497</v>
      </c>
      <c r="D3330" s="176">
        <v>123.17</v>
      </c>
      <c r="E3330" s="176">
        <v>15.61</v>
      </c>
      <c r="F3330" s="176">
        <v>138.78</v>
      </c>
      <c r="G3330" s="169">
        <f t="shared" si="51"/>
        <v>9</v>
      </c>
    </row>
    <row r="3331" spans="1:7" ht="25.5" x14ac:dyDescent="0.2">
      <c r="A3331" s="173" t="s">
        <v>18746</v>
      </c>
      <c r="B3331" s="174" t="s">
        <v>18747</v>
      </c>
      <c r="C3331" s="175" t="s">
        <v>12497</v>
      </c>
      <c r="D3331" s="176">
        <v>140.58000000000001</v>
      </c>
      <c r="E3331" s="176">
        <v>15.61</v>
      </c>
      <c r="F3331" s="176">
        <v>156.19</v>
      </c>
      <c r="G3331" s="169">
        <f t="shared" si="51"/>
        <v>9</v>
      </c>
    </row>
    <row r="3332" spans="1:7" ht="25.5" x14ac:dyDescent="0.2">
      <c r="A3332" s="173" t="s">
        <v>18748</v>
      </c>
      <c r="B3332" s="174" t="s">
        <v>18749</v>
      </c>
      <c r="C3332" s="175" t="s">
        <v>12497</v>
      </c>
      <c r="D3332" s="176">
        <v>154.29</v>
      </c>
      <c r="E3332" s="176">
        <v>15.61</v>
      </c>
      <c r="F3332" s="176">
        <v>169.9</v>
      </c>
      <c r="G3332" s="169">
        <f t="shared" si="51"/>
        <v>9</v>
      </c>
    </row>
    <row r="3333" spans="1:7" ht="25.5" x14ac:dyDescent="0.2">
      <c r="A3333" s="173" t="s">
        <v>18750</v>
      </c>
      <c r="B3333" s="174" t="s">
        <v>18751</v>
      </c>
      <c r="C3333" s="175" t="s">
        <v>12497</v>
      </c>
      <c r="D3333" s="176">
        <v>166.22</v>
      </c>
      <c r="E3333" s="176">
        <v>15.61</v>
      </c>
      <c r="F3333" s="176">
        <v>181.83</v>
      </c>
      <c r="G3333" s="169">
        <f t="shared" si="51"/>
        <v>9</v>
      </c>
    </row>
    <row r="3334" spans="1:7" ht="25.5" x14ac:dyDescent="0.2">
      <c r="A3334" s="173" t="s">
        <v>18752</v>
      </c>
      <c r="B3334" s="174" t="s">
        <v>18753</v>
      </c>
      <c r="C3334" s="175" t="s">
        <v>12497</v>
      </c>
      <c r="D3334" s="176">
        <v>197.53</v>
      </c>
      <c r="E3334" s="176">
        <v>15.61</v>
      </c>
      <c r="F3334" s="176">
        <v>213.14</v>
      </c>
      <c r="G3334" s="169">
        <f t="shared" si="51"/>
        <v>9</v>
      </c>
    </row>
    <row r="3335" spans="1:7" ht="25.5" x14ac:dyDescent="0.2">
      <c r="A3335" s="173" t="s">
        <v>18754</v>
      </c>
      <c r="B3335" s="174" t="s">
        <v>18755</v>
      </c>
      <c r="C3335" s="175" t="s">
        <v>12497</v>
      </c>
      <c r="D3335" s="176">
        <v>217.06</v>
      </c>
      <c r="E3335" s="176">
        <v>15.61</v>
      </c>
      <c r="F3335" s="176">
        <v>232.67</v>
      </c>
      <c r="G3335" s="169">
        <f t="shared" si="51"/>
        <v>9</v>
      </c>
    </row>
    <row r="3336" spans="1:7" ht="25.5" x14ac:dyDescent="0.2">
      <c r="A3336" s="173" t="s">
        <v>18756</v>
      </c>
      <c r="B3336" s="174" t="s">
        <v>18757</v>
      </c>
      <c r="C3336" s="175" t="s">
        <v>12497</v>
      </c>
      <c r="D3336" s="176">
        <v>241.91</v>
      </c>
      <c r="E3336" s="176">
        <v>15.61</v>
      </c>
      <c r="F3336" s="176">
        <v>257.52</v>
      </c>
      <c r="G3336" s="169">
        <f t="shared" si="51"/>
        <v>9</v>
      </c>
    </row>
    <row r="3337" spans="1:7" x14ac:dyDescent="0.2">
      <c r="A3337" s="173" t="s">
        <v>18758</v>
      </c>
      <c r="B3337" s="174" t="s">
        <v>18759</v>
      </c>
      <c r="C3337" s="175"/>
      <c r="D3337" s="176"/>
      <c r="E3337" s="176"/>
      <c r="F3337" s="176"/>
      <c r="G3337" s="169">
        <f t="shared" si="51"/>
        <v>5</v>
      </c>
    </row>
    <row r="3338" spans="1:7" ht="38.25" x14ac:dyDescent="0.2">
      <c r="A3338" s="173" t="s">
        <v>18760</v>
      </c>
      <c r="B3338" s="174" t="s">
        <v>18761</v>
      </c>
      <c r="C3338" s="175" t="s">
        <v>12497</v>
      </c>
      <c r="D3338" s="176">
        <v>29.34</v>
      </c>
      <c r="E3338" s="176">
        <v>15.25</v>
      </c>
      <c r="F3338" s="176">
        <v>44.59</v>
      </c>
      <c r="G3338" s="169">
        <f t="shared" si="51"/>
        <v>9</v>
      </c>
    </row>
    <row r="3339" spans="1:7" ht="38.25" x14ac:dyDescent="0.2">
      <c r="A3339" s="173" t="s">
        <v>18762</v>
      </c>
      <c r="B3339" s="174" t="s">
        <v>18763</v>
      </c>
      <c r="C3339" s="175" t="s">
        <v>12497</v>
      </c>
      <c r="D3339" s="176">
        <v>36.369999999999997</v>
      </c>
      <c r="E3339" s="176">
        <v>15.25</v>
      </c>
      <c r="F3339" s="176">
        <v>51.62</v>
      </c>
      <c r="G3339" s="169">
        <f t="shared" ref="G3339:G3402" si="52">LEN(A3339)</f>
        <v>9</v>
      </c>
    </row>
    <row r="3340" spans="1:7" ht="38.25" x14ac:dyDescent="0.2">
      <c r="A3340" s="173" t="s">
        <v>18764</v>
      </c>
      <c r="B3340" s="174" t="s">
        <v>18765</v>
      </c>
      <c r="C3340" s="175" t="s">
        <v>12497</v>
      </c>
      <c r="D3340" s="176">
        <v>41.45</v>
      </c>
      <c r="E3340" s="176">
        <v>15.25</v>
      </c>
      <c r="F3340" s="176">
        <v>56.7</v>
      </c>
      <c r="G3340" s="169">
        <f t="shared" si="52"/>
        <v>9</v>
      </c>
    </row>
    <row r="3341" spans="1:7" ht="38.25" x14ac:dyDescent="0.2">
      <c r="A3341" s="173" t="s">
        <v>18766</v>
      </c>
      <c r="B3341" s="174" t="s">
        <v>18767</v>
      </c>
      <c r="C3341" s="175" t="s">
        <v>12497</v>
      </c>
      <c r="D3341" s="176">
        <v>99.03</v>
      </c>
      <c r="E3341" s="176">
        <v>22.88</v>
      </c>
      <c r="F3341" s="176">
        <v>121.91</v>
      </c>
      <c r="G3341" s="169">
        <f t="shared" si="52"/>
        <v>9</v>
      </c>
    </row>
    <row r="3342" spans="1:7" ht="25.5" x14ac:dyDescent="0.2">
      <c r="A3342" s="173" t="s">
        <v>18768</v>
      </c>
      <c r="B3342" s="174" t="s">
        <v>18769</v>
      </c>
      <c r="C3342" s="175" t="s">
        <v>12389</v>
      </c>
      <c r="D3342" s="176">
        <v>10.4</v>
      </c>
      <c r="E3342" s="176">
        <v>9.98</v>
      </c>
      <c r="F3342" s="176">
        <v>20.38</v>
      </c>
      <c r="G3342" s="169">
        <f t="shared" si="52"/>
        <v>9</v>
      </c>
    </row>
    <row r="3343" spans="1:7" ht="25.5" x14ac:dyDescent="0.2">
      <c r="A3343" s="173" t="s">
        <v>18770</v>
      </c>
      <c r="B3343" s="174" t="s">
        <v>18771</v>
      </c>
      <c r="C3343" s="175" t="s">
        <v>12389</v>
      </c>
      <c r="D3343" s="176">
        <v>15.82</v>
      </c>
      <c r="E3343" s="176">
        <v>9.98</v>
      </c>
      <c r="F3343" s="176">
        <v>25.8</v>
      </c>
      <c r="G3343" s="169">
        <f t="shared" si="52"/>
        <v>9</v>
      </c>
    </row>
    <row r="3344" spans="1:7" ht="25.5" x14ac:dyDescent="0.2">
      <c r="A3344" s="173" t="s">
        <v>18772</v>
      </c>
      <c r="B3344" s="174" t="s">
        <v>18773</v>
      </c>
      <c r="C3344" s="175" t="s">
        <v>12389</v>
      </c>
      <c r="D3344" s="176">
        <v>16.53</v>
      </c>
      <c r="E3344" s="176">
        <v>15.18</v>
      </c>
      <c r="F3344" s="176">
        <v>31.71</v>
      </c>
      <c r="G3344" s="169">
        <f t="shared" si="52"/>
        <v>9</v>
      </c>
    </row>
    <row r="3345" spans="1:7" ht="25.5" x14ac:dyDescent="0.2">
      <c r="A3345" s="173" t="s">
        <v>18774</v>
      </c>
      <c r="B3345" s="174" t="s">
        <v>18775</v>
      </c>
      <c r="C3345" s="175" t="s">
        <v>12389</v>
      </c>
      <c r="D3345" s="176">
        <v>17.43</v>
      </c>
      <c r="E3345" s="176">
        <v>17.350000000000001</v>
      </c>
      <c r="F3345" s="176">
        <v>34.78</v>
      </c>
      <c r="G3345" s="169">
        <f t="shared" si="52"/>
        <v>9</v>
      </c>
    </row>
    <row r="3346" spans="1:7" ht="25.5" x14ac:dyDescent="0.2">
      <c r="A3346" s="173" t="s">
        <v>18776</v>
      </c>
      <c r="B3346" s="174" t="s">
        <v>18777</v>
      </c>
      <c r="C3346" s="175" t="s">
        <v>12389</v>
      </c>
      <c r="D3346" s="176">
        <v>10.84</v>
      </c>
      <c r="E3346" s="176">
        <v>9.98</v>
      </c>
      <c r="F3346" s="176">
        <v>20.82</v>
      </c>
      <c r="G3346" s="169">
        <f t="shared" si="52"/>
        <v>9</v>
      </c>
    </row>
    <row r="3347" spans="1:7" ht="25.5" x14ac:dyDescent="0.2">
      <c r="A3347" s="173" t="s">
        <v>18778</v>
      </c>
      <c r="B3347" s="174" t="s">
        <v>18779</v>
      </c>
      <c r="C3347" s="175" t="s">
        <v>12389</v>
      </c>
      <c r="D3347" s="176">
        <v>14.39</v>
      </c>
      <c r="E3347" s="176">
        <v>9.98</v>
      </c>
      <c r="F3347" s="176">
        <v>24.37</v>
      </c>
      <c r="G3347" s="169">
        <f t="shared" si="52"/>
        <v>9</v>
      </c>
    </row>
    <row r="3348" spans="1:7" ht="25.5" x14ac:dyDescent="0.2">
      <c r="A3348" s="173" t="s">
        <v>18780</v>
      </c>
      <c r="B3348" s="174" t="s">
        <v>18781</v>
      </c>
      <c r="C3348" s="175" t="s">
        <v>12389</v>
      </c>
      <c r="D3348" s="176">
        <v>19.29</v>
      </c>
      <c r="E3348" s="176">
        <v>15.18</v>
      </c>
      <c r="F3348" s="176">
        <v>34.47</v>
      </c>
      <c r="G3348" s="169">
        <f t="shared" si="52"/>
        <v>9</v>
      </c>
    </row>
    <row r="3349" spans="1:7" ht="25.5" x14ac:dyDescent="0.2">
      <c r="A3349" s="173" t="s">
        <v>18782</v>
      </c>
      <c r="B3349" s="174" t="s">
        <v>18783</v>
      </c>
      <c r="C3349" s="175" t="s">
        <v>12389</v>
      </c>
      <c r="D3349" s="176">
        <v>39.590000000000003</v>
      </c>
      <c r="E3349" s="176">
        <v>17.350000000000001</v>
      </c>
      <c r="F3349" s="176">
        <v>56.94</v>
      </c>
      <c r="G3349" s="169">
        <f t="shared" si="52"/>
        <v>9</v>
      </c>
    </row>
    <row r="3350" spans="1:7" ht="25.5" x14ac:dyDescent="0.2">
      <c r="A3350" s="173" t="s">
        <v>18784</v>
      </c>
      <c r="B3350" s="174" t="s">
        <v>18785</v>
      </c>
      <c r="C3350" s="175" t="s">
        <v>12389</v>
      </c>
      <c r="D3350" s="176">
        <v>13.38</v>
      </c>
      <c r="E3350" s="176">
        <v>9.98</v>
      </c>
      <c r="F3350" s="176">
        <v>23.36</v>
      </c>
      <c r="G3350" s="169">
        <f t="shared" si="52"/>
        <v>9</v>
      </c>
    </row>
    <row r="3351" spans="1:7" ht="25.5" x14ac:dyDescent="0.2">
      <c r="A3351" s="173" t="s">
        <v>18786</v>
      </c>
      <c r="B3351" s="174" t="s">
        <v>18787</v>
      </c>
      <c r="C3351" s="175" t="s">
        <v>12389</v>
      </c>
      <c r="D3351" s="176">
        <v>17.14</v>
      </c>
      <c r="E3351" s="176">
        <v>9.98</v>
      </c>
      <c r="F3351" s="176">
        <v>27.12</v>
      </c>
      <c r="G3351" s="169">
        <f t="shared" si="52"/>
        <v>9</v>
      </c>
    </row>
    <row r="3352" spans="1:7" ht="25.5" x14ac:dyDescent="0.2">
      <c r="A3352" s="173" t="s">
        <v>18788</v>
      </c>
      <c r="B3352" s="174" t="s">
        <v>18789</v>
      </c>
      <c r="C3352" s="175" t="s">
        <v>12389</v>
      </c>
      <c r="D3352" s="176">
        <v>19.95</v>
      </c>
      <c r="E3352" s="176">
        <v>15.18</v>
      </c>
      <c r="F3352" s="176">
        <v>35.130000000000003</v>
      </c>
      <c r="G3352" s="169">
        <f t="shared" si="52"/>
        <v>9</v>
      </c>
    </row>
    <row r="3353" spans="1:7" ht="25.5" x14ac:dyDescent="0.2">
      <c r="A3353" s="173" t="s">
        <v>18790</v>
      </c>
      <c r="B3353" s="174" t="s">
        <v>18791</v>
      </c>
      <c r="C3353" s="175" t="s">
        <v>12389</v>
      </c>
      <c r="D3353" s="176">
        <v>30.5</v>
      </c>
      <c r="E3353" s="176">
        <v>17.350000000000001</v>
      </c>
      <c r="F3353" s="176">
        <v>47.85</v>
      </c>
      <c r="G3353" s="169">
        <f t="shared" si="52"/>
        <v>9</v>
      </c>
    </row>
    <row r="3354" spans="1:7" ht="25.5" x14ac:dyDescent="0.2">
      <c r="A3354" s="173" t="s">
        <v>18792</v>
      </c>
      <c r="B3354" s="174" t="s">
        <v>18793</v>
      </c>
      <c r="C3354" s="175" t="s">
        <v>12389</v>
      </c>
      <c r="D3354" s="176">
        <v>9.56</v>
      </c>
      <c r="E3354" s="176">
        <v>9.98</v>
      </c>
      <c r="F3354" s="176">
        <v>19.54</v>
      </c>
      <c r="G3354" s="169">
        <f t="shared" si="52"/>
        <v>9</v>
      </c>
    </row>
    <row r="3355" spans="1:7" ht="25.5" x14ac:dyDescent="0.2">
      <c r="A3355" s="173" t="s">
        <v>18794</v>
      </c>
      <c r="B3355" s="174" t="s">
        <v>18795</v>
      </c>
      <c r="C3355" s="175" t="s">
        <v>12389</v>
      </c>
      <c r="D3355" s="176">
        <v>15.54</v>
      </c>
      <c r="E3355" s="176">
        <v>15.18</v>
      </c>
      <c r="F3355" s="176">
        <v>30.72</v>
      </c>
      <c r="G3355" s="169">
        <f t="shared" si="52"/>
        <v>9</v>
      </c>
    </row>
    <row r="3356" spans="1:7" ht="25.5" x14ac:dyDescent="0.2">
      <c r="A3356" s="173" t="s">
        <v>18796</v>
      </c>
      <c r="B3356" s="174" t="s">
        <v>18797</v>
      </c>
      <c r="C3356" s="175" t="s">
        <v>12389</v>
      </c>
      <c r="D3356" s="176">
        <v>24.84</v>
      </c>
      <c r="E3356" s="176">
        <v>17.350000000000001</v>
      </c>
      <c r="F3356" s="176">
        <v>42.19</v>
      </c>
      <c r="G3356" s="169">
        <f t="shared" si="52"/>
        <v>9</v>
      </c>
    </row>
    <row r="3357" spans="1:7" ht="25.5" x14ac:dyDescent="0.2">
      <c r="A3357" s="173" t="s">
        <v>18798</v>
      </c>
      <c r="B3357" s="174" t="s">
        <v>18799</v>
      </c>
      <c r="C3357" s="175" t="s">
        <v>12389</v>
      </c>
      <c r="D3357" s="176">
        <v>30.81</v>
      </c>
      <c r="E3357" s="176">
        <v>9.98</v>
      </c>
      <c r="F3357" s="176">
        <v>40.79</v>
      </c>
      <c r="G3357" s="169">
        <f t="shared" si="52"/>
        <v>9</v>
      </c>
    </row>
    <row r="3358" spans="1:7" ht="25.5" x14ac:dyDescent="0.2">
      <c r="A3358" s="173" t="s">
        <v>18800</v>
      </c>
      <c r="B3358" s="174" t="s">
        <v>18801</v>
      </c>
      <c r="C3358" s="175" t="s">
        <v>12389</v>
      </c>
      <c r="D3358" s="176">
        <v>39.21</v>
      </c>
      <c r="E3358" s="176">
        <v>15.18</v>
      </c>
      <c r="F3358" s="176">
        <v>54.39</v>
      </c>
      <c r="G3358" s="169">
        <f t="shared" si="52"/>
        <v>9</v>
      </c>
    </row>
    <row r="3359" spans="1:7" ht="25.5" x14ac:dyDescent="0.2">
      <c r="A3359" s="173" t="s">
        <v>18802</v>
      </c>
      <c r="B3359" s="174" t="s">
        <v>18803</v>
      </c>
      <c r="C3359" s="175" t="s">
        <v>12389</v>
      </c>
      <c r="D3359" s="176">
        <v>71.180000000000007</v>
      </c>
      <c r="E3359" s="176">
        <v>17.350000000000001</v>
      </c>
      <c r="F3359" s="176">
        <v>88.53</v>
      </c>
      <c r="G3359" s="169">
        <f t="shared" si="52"/>
        <v>9</v>
      </c>
    </row>
    <row r="3360" spans="1:7" ht="25.5" x14ac:dyDescent="0.2">
      <c r="A3360" s="173" t="s">
        <v>18804</v>
      </c>
      <c r="B3360" s="174" t="s">
        <v>18805</v>
      </c>
      <c r="C3360" s="175" t="s">
        <v>12389</v>
      </c>
      <c r="D3360" s="176">
        <v>56.47</v>
      </c>
      <c r="E3360" s="176">
        <v>17.350000000000001</v>
      </c>
      <c r="F3360" s="176">
        <v>73.819999999999993</v>
      </c>
      <c r="G3360" s="169">
        <f t="shared" si="52"/>
        <v>9</v>
      </c>
    </row>
    <row r="3361" spans="1:7" ht="25.5" x14ac:dyDescent="0.2">
      <c r="A3361" s="173" t="s">
        <v>18806</v>
      </c>
      <c r="B3361" s="174" t="s">
        <v>18807</v>
      </c>
      <c r="C3361" s="175" t="s">
        <v>12389</v>
      </c>
      <c r="D3361" s="176">
        <v>174.17</v>
      </c>
      <c r="E3361" s="176">
        <v>15.18</v>
      </c>
      <c r="F3361" s="176">
        <v>189.35</v>
      </c>
      <c r="G3361" s="169">
        <f t="shared" si="52"/>
        <v>9</v>
      </c>
    </row>
    <row r="3362" spans="1:7" ht="25.5" x14ac:dyDescent="0.2">
      <c r="A3362" s="173" t="s">
        <v>18808</v>
      </c>
      <c r="B3362" s="174" t="s">
        <v>18809</v>
      </c>
      <c r="C3362" s="175" t="s">
        <v>12389</v>
      </c>
      <c r="D3362" s="176">
        <v>28.83</v>
      </c>
      <c r="E3362" s="176">
        <v>9.98</v>
      </c>
      <c r="F3362" s="176">
        <v>38.81</v>
      </c>
      <c r="G3362" s="169">
        <f t="shared" si="52"/>
        <v>9</v>
      </c>
    </row>
    <row r="3363" spans="1:7" ht="25.5" x14ac:dyDescent="0.2">
      <c r="A3363" s="173" t="s">
        <v>18810</v>
      </c>
      <c r="B3363" s="174" t="s">
        <v>18811</v>
      </c>
      <c r="C3363" s="175" t="s">
        <v>12389</v>
      </c>
      <c r="D3363" s="176">
        <v>31.26</v>
      </c>
      <c r="E3363" s="176">
        <v>15.18</v>
      </c>
      <c r="F3363" s="176">
        <v>46.44</v>
      </c>
      <c r="G3363" s="169">
        <f t="shared" si="52"/>
        <v>9</v>
      </c>
    </row>
    <row r="3364" spans="1:7" ht="25.5" x14ac:dyDescent="0.2">
      <c r="A3364" s="173" t="s">
        <v>18812</v>
      </c>
      <c r="B3364" s="174" t="s">
        <v>18813</v>
      </c>
      <c r="C3364" s="175" t="s">
        <v>12389</v>
      </c>
      <c r="D3364" s="176">
        <v>63.4</v>
      </c>
      <c r="E3364" s="176">
        <v>17.350000000000001</v>
      </c>
      <c r="F3364" s="176">
        <v>80.75</v>
      </c>
      <c r="G3364" s="169">
        <f t="shared" si="52"/>
        <v>9</v>
      </c>
    </row>
    <row r="3365" spans="1:7" ht="25.5" x14ac:dyDescent="0.2">
      <c r="A3365" s="173" t="s">
        <v>18814</v>
      </c>
      <c r="B3365" s="174" t="s">
        <v>18815</v>
      </c>
      <c r="C3365" s="175" t="s">
        <v>12389</v>
      </c>
      <c r="D3365" s="176">
        <v>28</v>
      </c>
      <c r="E3365" s="176">
        <v>15.18</v>
      </c>
      <c r="F3365" s="176">
        <v>43.18</v>
      </c>
      <c r="G3365" s="169">
        <f t="shared" si="52"/>
        <v>9</v>
      </c>
    </row>
    <row r="3366" spans="1:7" ht="25.5" x14ac:dyDescent="0.2">
      <c r="A3366" s="173" t="s">
        <v>18816</v>
      </c>
      <c r="B3366" s="174" t="s">
        <v>18817</v>
      </c>
      <c r="C3366" s="175" t="s">
        <v>12389</v>
      </c>
      <c r="D3366" s="176">
        <v>50.83</v>
      </c>
      <c r="E3366" s="176">
        <v>17.350000000000001</v>
      </c>
      <c r="F3366" s="176">
        <v>68.180000000000007</v>
      </c>
      <c r="G3366" s="169">
        <f t="shared" si="52"/>
        <v>9</v>
      </c>
    </row>
    <row r="3367" spans="1:7" ht="25.5" x14ac:dyDescent="0.2">
      <c r="A3367" s="173" t="s">
        <v>18818</v>
      </c>
      <c r="B3367" s="174" t="s">
        <v>18819</v>
      </c>
      <c r="C3367" s="175" t="s">
        <v>12389</v>
      </c>
      <c r="D3367" s="176">
        <v>49.36</v>
      </c>
      <c r="E3367" s="176">
        <v>17.350000000000001</v>
      </c>
      <c r="F3367" s="176">
        <v>66.709999999999994</v>
      </c>
      <c r="G3367" s="169">
        <f t="shared" si="52"/>
        <v>9</v>
      </c>
    </row>
    <row r="3368" spans="1:7" ht="25.5" x14ac:dyDescent="0.2">
      <c r="A3368" s="173" t="s">
        <v>18820</v>
      </c>
      <c r="B3368" s="174" t="s">
        <v>18821</v>
      </c>
      <c r="C3368" s="175" t="s">
        <v>12389</v>
      </c>
      <c r="D3368" s="176">
        <v>60.36</v>
      </c>
      <c r="E3368" s="176">
        <v>17.350000000000001</v>
      </c>
      <c r="F3368" s="176">
        <v>77.709999999999994</v>
      </c>
      <c r="G3368" s="169">
        <f t="shared" si="52"/>
        <v>9</v>
      </c>
    </row>
    <row r="3369" spans="1:7" ht="25.5" x14ac:dyDescent="0.2">
      <c r="A3369" s="173" t="s">
        <v>18822</v>
      </c>
      <c r="B3369" s="174" t="s">
        <v>18823</v>
      </c>
      <c r="C3369" s="175" t="s">
        <v>12389</v>
      </c>
      <c r="D3369" s="176">
        <v>90.46</v>
      </c>
      <c r="E3369" s="176">
        <v>15.18</v>
      </c>
      <c r="F3369" s="176">
        <v>105.64</v>
      </c>
      <c r="G3369" s="169">
        <f t="shared" si="52"/>
        <v>9</v>
      </c>
    </row>
    <row r="3370" spans="1:7" ht="25.5" x14ac:dyDescent="0.2">
      <c r="A3370" s="173" t="s">
        <v>18824</v>
      </c>
      <c r="B3370" s="174" t="s">
        <v>18825</v>
      </c>
      <c r="C3370" s="175" t="s">
        <v>12389</v>
      </c>
      <c r="D3370" s="176">
        <v>65.34</v>
      </c>
      <c r="E3370" s="176">
        <v>17.350000000000001</v>
      </c>
      <c r="F3370" s="176">
        <v>82.69</v>
      </c>
      <c r="G3370" s="169">
        <f t="shared" si="52"/>
        <v>9</v>
      </c>
    </row>
    <row r="3371" spans="1:7" ht="25.5" x14ac:dyDescent="0.2">
      <c r="A3371" s="173" t="s">
        <v>18826</v>
      </c>
      <c r="B3371" s="174" t="s">
        <v>18827</v>
      </c>
      <c r="C3371" s="175" t="s">
        <v>12389</v>
      </c>
      <c r="D3371" s="176">
        <v>55.57</v>
      </c>
      <c r="E3371" s="176">
        <v>9.98</v>
      </c>
      <c r="F3371" s="176">
        <v>65.55</v>
      </c>
      <c r="G3371" s="169">
        <f t="shared" si="52"/>
        <v>9</v>
      </c>
    </row>
    <row r="3372" spans="1:7" ht="25.5" x14ac:dyDescent="0.2">
      <c r="A3372" s="173" t="s">
        <v>18828</v>
      </c>
      <c r="B3372" s="174" t="s">
        <v>18829</v>
      </c>
      <c r="C3372" s="175" t="s">
        <v>12389</v>
      </c>
      <c r="D3372" s="176">
        <v>8.42</v>
      </c>
      <c r="E3372" s="176">
        <v>9.98</v>
      </c>
      <c r="F3372" s="176">
        <v>18.399999999999999</v>
      </c>
      <c r="G3372" s="169">
        <f t="shared" si="52"/>
        <v>9</v>
      </c>
    </row>
    <row r="3373" spans="1:7" ht="25.5" x14ac:dyDescent="0.2">
      <c r="A3373" s="173" t="s">
        <v>18830</v>
      </c>
      <c r="B3373" s="174" t="s">
        <v>18831</v>
      </c>
      <c r="C3373" s="175" t="s">
        <v>12389</v>
      </c>
      <c r="D3373" s="176">
        <v>25.75</v>
      </c>
      <c r="E3373" s="176">
        <v>9.98</v>
      </c>
      <c r="F3373" s="176">
        <v>35.729999999999997</v>
      </c>
      <c r="G3373" s="169">
        <f t="shared" si="52"/>
        <v>9</v>
      </c>
    </row>
    <row r="3374" spans="1:7" ht="25.5" x14ac:dyDescent="0.2">
      <c r="A3374" s="173" t="s">
        <v>18832</v>
      </c>
      <c r="B3374" s="174" t="s">
        <v>18833</v>
      </c>
      <c r="C3374" s="175" t="s">
        <v>12389</v>
      </c>
      <c r="D3374" s="176">
        <v>39.729999999999997</v>
      </c>
      <c r="E3374" s="176">
        <v>15.18</v>
      </c>
      <c r="F3374" s="176">
        <v>54.91</v>
      </c>
      <c r="G3374" s="169">
        <f t="shared" si="52"/>
        <v>9</v>
      </c>
    </row>
    <row r="3375" spans="1:7" x14ac:dyDescent="0.2">
      <c r="A3375" s="173" t="s">
        <v>18834</v>
      </c>
      <c r="B3375" s="174" t="s">
        <v>18835</v>
      </c>
      <c r="C3375" s="175" t="s">
        <v>12690</v>
      </c>
      <c r="D3375" s="176">
        <v>73.98</v>
      </c>
      <c r="E3375" s="176">
        <v>4.33</v>
      </c>
      <c r="F3375" s="176">
        <v>78.31</v>
      </c>
      <c r="G3375" s="169">
        <f t="shared" si="52"/>
        <v>9</v>
      </c>
    </row>
    <row r="3376" spans="1:7" ht="25.5" x14ac:dyDescent="0.2">
      <c r="A3376" s="173" t="s">
        <v>18836</v>
      </c>
      <c r="B3376" s="174" t="s">
        <v>18837</v>
      </c>
      <c r="C3376" s="175"/>
      <c r="D3376" s="176"/>
      <c r="E3376" s="176"/>
      <c r="F3376" s="176"/>
      <c r="G3376" s="169">
        <f t="shared" si="52"/>
        <v>2</v>
      </c>
    </row>
    <row r="3377" spans="1:7" x14ac:dyDescent="0.2">
      <c r="A3377" s="173" t="s">
        <v>18838</v>
      </c>
      <c r="B3377" s="174" t="s">
        <v>18839</v>
      </c>
      <c r="C3377" s="175"/>
      <c r="D3377" s="176"/>
      <c r="E3377" s="176"/>
      <c r="F3377" s="176"/>
      <c r="G3377" s="169">
        <f t="shared" si="52"/>
        <v>5</v>
      </c>
    </row>
    <row r="3378" spans="1:7" x14ac:dyDescent="0.2">
      <c r="A3378" s="173" t="s">
        <v>18840</v>
      </c>
      <c r="B3378" s="174" t="s">
        <v>18841</v>
      </c>
      <c r="C3378" s="175" t="s">
        <v>12389</v>
      </c>
      <c r="D3378" s="176">
        <v>38.78</v>
      </c>
      <c r="E3378" s="176">
        <v>19.52</v>
      </c>
      <c r="F3378" s="176">
        <v>58.3</v>
      </c>
      <c r="G3378" s="169">
        <f t="shared" si="52"/>
        <v>9</v>
      </c>
    </row>
    <row r="3379" spans="1:7" x14ac:dyDescent="0.2">
      <c r="A3379" s="173" t="s">
        <v>18842</v>
      </c>
      <c r="B3379" s="174" t="s">
        <v>18843</v>
      </c>
      <c r="C3379" s="175" t="s">
        <v>12389</v>
      </c>
      <c r="D3379" s="176">
        <v>52.96</v>
      </c>
      <c r="E3379" s="176">
        <v>26.02</v>
      </c>
      <c r="F3379" s="176">
        <v>78.98</v>
      </c>
      <c r="G3379" s="169">
        <f t="shared" si="52"/>
        <v>9</v>
      </c>
    </row>
    <row r="3380" spans="1:7" x14ac:dyDescent="0.2">
      <c r="A3380" s="173" t="s">
        <v>18844</v>
      </c>
      <c r="B3380" s="174" t="s">
        <v>18845</v>
      </c>
      <c r="C3380" s="175" t="s">
        <v>12389</v>
      </c>
      <c r="D3380" s="176">
        <v>70.239999999999995</v>
      </c>
      <c r="E3380" s="176">
        <v>32.53</v>
      </c>
      <c r="F3380" s="176">
        <v>102.77</v>
      </c>
      <c r="G3380" s="169">
        <f t="shared" si="52"/>
        <v>9</v>
      </c>
    </row>
    <row r="3381" spans="1:7" x14ac:dyDescent="0.2">
      <c r="A3381" s="173" t="s">
        <v>18846</v>
      </c>
      <c r="B3381" s="174" t="s">
        <v>18847</v>
      </c>
      <c r="C3381" s="175" t="s">
        <v>12389</v>
      </c>
      <c r="D3381" s="176">
        <v>80.819999999999993</v>
      </c>
      <c r="E3381" s="176">
        <v>39.04</v>
      </c>
      <c r="F3381" s="176">
        <v>119.86</v>
      </c>
      <c r="G3381" s="169">
        <f t="shared" si="52"/>
        <v>9</v>
      </c>
    </row>
    <row r="3382" spans="1:7" x14ac:dyDescent="0.2">
      <c r="A3382" s="173" t="s">
        <v>18848</v>
      </c>
      <c r="B3382" s="174" t="s">
        <v>18849</v>
      </c>
      <c r="C3382" s="175" t="s">
        <v>12389</v>
      </c>
      <c r="D3382" s="176">
        <v>99.63</v>
      </c>
      <c r="E3382" s="176">
        <v>43.37</v>
      </c>
      <c r="F3382" s="176">
        <v>143</v>
      </c>
      <c r="G3382" s="169">
        <f t="shared" si="52"/>
        <v>9</v>
      </c>
    </row>
    <row r="3383" spans="1:7" x14ac:dyDescent="0.2">
      <c r="A3383" s="173" t="s">
        <v>18850</v>
      </c>
      <c r="B3383" s="174" t="s">
        <v>18851</v>
      </c>
      <c r="C3383" s="175" t="s">
        <v>12389</v>
      </c>
      <c r="D3383" s="176">
        <v>138.41</v>
      </c>
      <c r="E3383" s="176">
        <v>54.21</v>
      </c>
      <c r="F3383" s="176">
        <v>192.62</v>
      </c>
      <c r="G3383" s="169">
        <f t="shared" si="52"/>
        <v>9</v>
      </c>
    </row>
    <row r="3384" spans="1:7" x14ac:dyDescent="0.2">
      <c r="A3384" s="173" t="s">
        <v>18852</v>
      </c>
      <c r="B3384" s="174" t="s">
        <v>18853</v>
      </c>
      <c r="C3384" s="175" t="s">
        <v>12389</v>
      </c>
      <c r="D3384" s="176">
        <v>354.81</v>
      </c>
      <c r="E3384" s="176">
        <v>65.06</v>
      </c>
      <c r="F3384" s="176">
        <v>419.87</v>
      </c>
      <c r="G3384" s="169">
        <f t="shared" si="52"/>
        <v>9</v>
      </c>
    </row>
    <row r="3385" spans="1:7" x14ac:dyDescent="0.2">
      <c r="A3385" s="173" t="s">
        <v>18854</v>
      </c>
      <c r="B3385" s="174" t="s">
        <v>18855</v>
      </c>
      <c r="C3385" s="175" t="s">
        <v>12389</v>
      </c>
      <c r="D3385" s="176">
        <v>557.41</v>
      </c>
      <c r="E3385" s="176">
        <v>86.74</v>
      </c>
      <c r="F3385" s="176">
        <v>644.15</v>
      </c>
      <c r="G3385" s="169">
        <f t="shared" si="52"/>
        <v>9</v>
      </c>
    </row>
    <row r="3386" spans="1:7" x14ac:dyDescent="0.2">
      <c r="A3386" s="173" t="s">
        <v>18856</v>
      </c>
      <c r="B3386" s="174" t="s">
        <v>18857</v>
      </c>
      <c r="C3386" s="175" t="s">
        <v>12389</v>
      </c>
      <c r="D3386" s="176">
        <v>974.47</v>
      </c>
      <c r="E3386" s="176">
        <v>130.11000000000001</v>
      </c>
      <c r="F3386" s="176">
        <v>1104.58</v>
      </c>
      <c r="G3386" s="169">
        <f t="shared" si="52"/>
        <v>9</v>
      </c>
    </row>
    <row r="3387" spans="1:7" x14ac:dyDescent="0.2">
      <c r="A3387" s="173" t="s">
        <v>18858</v>
      </c>
      <c r="B3387" s="174" t="s">
        <v>18859</v>
      </c>
      <c r="C3387" s="175" t="s">
        <v>12389</v>
      </c>
      <c r="D3387" s="176">
        <v>80.91</v>
      </c>
      <c r="E3387" s="176">
        <v>26.02</v>
      </c>
      <c r="F3387" s="176">
        <v>106.93</v>
      </c>
      <c r="G3387" s="169">
        <f t="shared" si="52"/>
        <v>9</v>
      </c>
    </row>
    <row r="3388" spans="1:7" ht="25.5" x14ac:dyDescent="0.2">
      <c r="A3388" s="173" t="s">
        <v>18860</v>
      </c>
      <c r="B3388" s="174" t="s">
        <v>18861</v>
      </c>
      <c r="C3388" s="175" t="s">
        <v>12389</v>
      </c>
      <c r="D3388" s="176">
        <v>31.22</v>
      </c>
      <c r="E3388" s="176">
        <v>19.52</v>
      </c>
      <c r="F3388" s="176">
        <v>50.74</v>
      </c>
      <c r="G3388" s="169">
        <f t="shared" si="52"/>
        <v>9</v>
      </c>
    </row>
    <row r="3389" spans="1:7" ht="25.5" x14ac:dyDescent="0.2">
      <c r="A3389" s="173" t="s">
        <v>18862</v>
      </c>
      <c r="B3389" s="174" t="s">
        <v>18863</v>
      </c>
      <c r="C3389" s="175" t="s">
        <v>12389</v>
      </c>
      <c r="D3389" s="176">
        <v>63.89</v>
      </c>
      <c r="E3389" s="176">
        <v>19.52</v>
      </c>
      <c r="F3389" s="176">
        <v>83.41</v>
      </c>
      <c r="G3389" s="169">
        <f t="shared" si="52"/>
        <v>9</v>
      </c>
    </row>
    <row r="3390" spans="1:7" ht="25.5" x14ac:dyDescent="0.2">
      <c r="A3390" s="173" t="s">
        <v>18864</v>
      </c>
      <c r="B3390" s="174" t="s">
        <v>18865</v>
      </c>
      <c r="C3390" s="175" t="s">
        <v>12389</v>
      </c>
      <c r="D3390" s="176">
        <v>76.3</v>
      </c>
      <c r="E3390" s="176">
        <v>19.52</v>
      </c>
      <c r="F3390" s="176">
        <v>95.82</v>
      </c>
      <c r="G3390" s="169">
        <f t="shared" si="52"/>
        <v>9</v>
      </c>
    </row>
    <row r="3391" spans="1:7" ht="25.5" x14ac:dyDescent="0.2">
      <c r="A3391" s="173" t="s">
        <v>18866</v>
      </c>
      <c r="B3391" s="174" t="s">
        <v>18867</v>
      </c>
      <c r="C3391" s="175" t="s">
        <v>12389</v>
      </c>
      <c r="D3391" s="176">
        <v>96.75</v>
      </c>
      <c r="E3391" s="176">
        <v>21.69</v>
      </c>
      <c r="F3391" s="176">
        <v>118.44</v>
      </c>
      <c r="G3391" s="169">
        <f t="shared" si="52"/>
        <v>9</v>
      </c>
    </row>
    <row r="3392" spans="1:7" ht="25.5" x14ac:dyDescent="0.2">
      <c r="A3392" s="173" t="s">
        <v>18868</v>
      </c>
      <c r="B3392" s="174" t="s">
        <v>18869</v>
      </c>
      <c r="C3392" s="175" t="s">
        <v>12389</v>
      </c>
      <c r="D3392" s="176">
        <v>254.33</v>
      </c>
      <c r="E3392" s="176">
        <v>19.52</v>
      </c>
      <c r="F3392" s="176">
        <v>273.85000000000002</v>
      </c>
      <c r="G3392" s="169">
        <f t="shared" si="52"/>
        <v>9</v>
      </c>
    </row>
    <row r="3393" spans="1:7" ht="25.5" x14ac:dyDescent="0.2">
      <c r="A3393" s="173" t="s">
        <v>18870</v>
      </c>
      <c r="B3393" s="174" t="s">
        <v>18871</v>
      </c>
      <c r="C3393" s="175" t="s">
        <v>12389</v>
      </c>
      <c r="D3393" s="176">
        <v>1264.9100000000001</v>
      </c>
      <c r="E3393" s="176">
        <v>43.37</v>
      </c>
      <c r="F3393" s="176">
        <v>1308.28</v>
      </c>
      <c r="G3393" s="169">
        <f t="shared" si="52"/>
        <v>9</v>
      </c>
    </row>
    <row r="3394" spans="1:7" x14ac:dyDescent="0.2">
      <c r="A3394" s="173" t="s">
        <v>18872</v>
      </c>
      <c r="B3394" s="174" t="s">
        <v>18873</v>
      </c>
      <c r="C3394" s="175"/>
      <c r="D3394" s="176"/>
      <c r="E3394" s="176"/>
      <c r="F3394" s="176"/>
      <c r="G3394" s="169">
        <f t="shared" si="52"/>
        <v>5</v>
      </c>
    </row>
    <row r="3395" spans="1:7" ht="25.5" x14ac:dyDescent="0.2">
      <c r="A3395" s="173" t="s">
        <v>18874</v>
      </c>
      <c r="B3395" s="174" t="s">
        <v>18875</v>
      </c>
      <c r="C3395" s="175" t="s">
        <v>12389</v>
      </c>
      <c r="D3395" s="176">
        <v>98.12</v>
      </c>
      <c r="E3395" s="176">
        <v>19.52</v>
      </c>
      <c r="F3395" s="176">
        <v>117.64</v>
      </c>
      <c r="G3395" s="169">
        <f t="shared" si="52"/>
        <v>9</v>
      </c>
    </row>
    <row r="3396" spans="1:7" ht="25.5" x14ac:dyDescent="0.2">
      <c r="A3396" s="173" t="s">
        <v>18876</v>
      </c>
      <c r="B3396" s="174" t="s">
        <v>18877</v>
      </c>
      <c r="C3396" s="175" t="s">
        <v>12389</v>
      </c>
      <c r="D3396" s="176">
        <v>85.77</v>
      </c>
      <c r="E3396" s="176">
        <v>19.52</v>
      </c>
      <c r="F3396" s="176">
        <v>105.29</v>
      </c>
      <c r="G3396" s="169">
        <f t="shared" si="52"/>
        <v>9</v>
      </c>
    </row>
    <row r="3397" spans="1:7" ht="25.5" x14ac:dyDescent="0.2">
      <c r="A3397" s="173" t="s">
        <v>18878</v>
      </c>
      <c r="B3397" s="174" t="s">
        <v>18879</v>
      </c>
      <c r="C3397" s="175" t="s">
        <v>12389</v>
      </c>
      <c r="D3397" s="176">
        <v>123.43</v>
      </c>
      <c r="E3397" s="176">
        <v>19.52</v>
      </c>
      <c r="F3397" s="176">
        <v>142.94999999999999</v>
      </c>
      <c r="G3397" s="169">
        <f t="shared" si="52"/>
        <v>9</v>
      </c>
    </row>
    <row r="3398" spans="1:7" ht="25.5" x14ac:dyDescent="0.2">
      <c r="A3398" s="173" t="s">
        <v>18880</v>
      </c>
      <c r="B3398" s="174" t="s">
        <v>18881</v>
      </c>
      <c r="C3398" s="175" t="s">
        <v>12389</v>
      </c>
      <c r="D3398" s="176">
        <v>153.63999999999999</v>
      </c>
      <c r="E3398" s="176">
        <v>19.52</v>
      </c>
      <c r="F3398" s="176">
        <v>173.16</v>
      </c>
      <c r="G3398" s="169">
        <f t="shared" si="52"/>
        <v>9</v>
      </c>
    </row>
    <row r="3399" spans="1:7" ht="25.5" x14ac:dyDescent="0.2">
      <c r="A3399" s="173" t="s">
        <v>18882</v>
      </c>
      <c r="B3399" s="174" t="s">
        <v>18883</v>
      </c>
      <c r="C3399" s="175" t="s">
        <v>12389</v>
      </c>
      <c r="D3399" s="176">
        <v>158.47999999999999</v>
      </c>
      <c r="E3399" s="176">
        <v>19.52</v>
      </c>
      <c r="F3399" s="176">
        <v>178</v>
      </c>
      <c r="G3399" s="169">
        <f t="shared" si="52"/>
        <v>9</v>
      </c>
    </row>
    <row r="3400" spans="1:7" ht="25.5" x14ac:dyDescent="0.2">
      <c r="A3400" s="173" t="s">
        <v>18884</v>
      </c>
      <c r="B3400" s="174" t="s">
        <v>18885</v>
      </c>
      <c r="C3400" s="175" t="s">
        <v>12389</v>
      </c>
      <c r="D3400" s="176">
        <v>88.55</v>
      </c>
      <c r="E3400" s="176">
        <v>19.52</v>
      </c>
      <c r="F3400" s="176">
        <v>108.07</v>
      </c>
      <c r="G3400" s="169">
        <f t="shared" si="52"/>
        <v>9</v>
      </c>
    </row>
    <row r="3401" spans="1:7" ht="25.5" x14ac:dyDescent="0.2">
      <c r="A3401" s="173" t="s">
        <v>18886</v>
      </c>
      <c r="B3401" s="174" t="s">
        <v>18887</v>
      </c>
      <c r="C3401" s="175" t="s">
        <v>12389</v>
      </c>
      <c r="D3401" s="176">
        <v>92.31</v>
      </c>
      <c r="E3401" s="176">
        <v>19.52</v>
      </c>
      <c r="F3401" s="176">
        <v>111.83</v>
      </c>
      <c r="G3401" s="169">
        <f t="shared" si="52"/>
        <v>9</v>
      </c>
    </row>
    <row r="3402" spans="1:7" ht="25.5" x14ac:dyDescent="0.2">
      <c r="A3402" s="173" t="s">
        <v>18888</v>
      </c>
      <c r="B3402" s="174" t="s">
        <v>18889</v>
      </c>
      <c r="C3402" s="175" t="s">
        <v>12389</v>
      </c>
      <c r="D3402" s="176">
        <v>58.18</v>
      </c>
      <c r="E3402" s="176">
        <v>19.52</v>
      </c>
      <c r="F3402" s="176">
        <v>77.7</v>
      </c>
      <c r="G3402" s="169">
        <f t="shared" si="52"/>
        <v>9</v>
      </c>
    </row>
    <row r="3403" spans="1:7" ht="25.5" x14ac:dyDescent="0.2">
      <c r="A3403" s="173" t="s">
        <v>18890</v>
      </c>
      <c r="B3403" s="174" t="s">
        <v>18891</v>
      </c>
      <c r="C3403" s="175" t="s">
        <v>12389</v>
      </c>
      <c r="D3403" s="176">
        <v>75.53</v>
      </c>
      <c r="E3403" s="176">
        <v>19.52</v>
      </c>
      <c r="F3403" s="176">
        <v>95.05</v>
      </c>
      <c r="G3403" s="169">
        <f t="shared" ref="G3403:G3466" si="53">LEN(A3403)</f>
        <v>9</v>
      </c>
    </row>
    <row r="3404" spans="1:7" x14ac:dyDescent="0.2">
      <c r="A3404" s="173" t="s">
        <v>18892</v>
      </c>
      <c r="B3404" s="174" t="s">
        <v>18893</v>
      </c>
      <c r="C3404" s="175"/>
      <c r="D3404" s="176"/>
      <c r="E3404" s="176"/>
      <c r="F3404" s="176"/>
      <c r="G3404" s="169">
        <f t="shared" si="53"/>
        <v>5</v>
      </c>
    </row>
    <row r="3405" spans="1:7" ht="25.5" x14ac:dyDescent="0.2">
      <c r="A3405" s="173" t="s">
        <v>18894</v>
      </c>
      <c r="B3405" s="174" t="s">
        <v>18895</v>
      </c>
      <c r="C3405" s="175" t="s">
        <v>12389</v>
      </c>
      <c r="D3405" s="176">
        <v>362.85</v>
      </c>
      <c r="E3405" s="176">
        <v>65.06</v>
      </c>
      <c r="F3405" s="176">
        <v>427.91</v>
      </c>
      <c r="G3405" s="169">
        <f t="shared" si="53"/>
        <v>9</v>
      </c>
    </row>
    <row r="3406" spans="1:7" x14ac:dyDescent="0.2">
      <c r="A3406" s="173" t="s">
        <v>18896</v>
      </c>
      <c r="B3406" s="174" t="s">
        <v>18897</v>
      </c>
      <c r="C3406" s="175" t="s">
        <v>12389</v>
      </c>
      <c r="D3406" s="176">
        <v>259.19</v>
      </c>
      <c r="E3406" s="176">
        <v>65.06</v>
      </c>
      <c r="F3406" s="176">
        <v>324.25</v>
      </c>
      <c r="G3406" s="169">
        <f t="shared" si="53"/>
        <v>9</v>
      </c>
    </row>
    <row r="3407" spans="1:7" x14ac:dyDescent="0.2">
      <c r="A3407" s="173" t="s">
        <v>18898</v>
      </c>
      <c r="B3407" s="174" t="s">
        <v>18899</v>
      </c>
      <c r="C3407" s="175" t="s">
        <v>12389</v>
      </c>
      <c r="D3407" s="176">
        <v>284.10000000000002</v>
      </c>
      <c r="E3407" s="176">
        <v>65.06</v>
      </c>
      <c r="F3407" s="176">
        <v>349.16</v>
      </c>
      <c r="G3407" s="169">
        <f t="shared" si="53"/>
        <v>9</v>
      </c>
    </row>
    <row r="3408" spans="1:7" x14ac:dyDescent="0.2">
      <c r="A3408" s="173" t="s">
        <v>18900</v>
      </c>
      <c r="B3408" s="174" t="s">
        <v>18901</v>
      </c>
      <c r="C3408" s="175" t="s">
        <v>12389</v>
      </c>
      <c r="D3408" s="176">
        <v>392.69</v>
      </c>
      <c r="E3408" s="176">
        <v>65.06</v>
      </c>
      <c r="F3408" s="176">
        <v>457.75</v>
      </c>
      <c r="G3408" s="169">
        <f t="shared" si="53"/>
        <v>9</v>
      </c>
    </row>
    <row r="3409" spans="1:7" ht="25.5" x14ac:dyDescent="0.2">
      <c r="A3409" s="173" t="s">
        <v>18902</v>
      </c>
      <c r="B3409" s="174" t="s">
        <v>18903</v>
      </c>
      <c r="C3409" s="175" t="s">
        <v>12389</v>
      </c>
      <c r="D3409" s="176">
        <v>1480.95</v>
      </c>
      <c r="E3409" s="176">
        <v>65.06</v>
      </c>
      <c r="F3409" s="176">
        <v>1546.01</v>
      </c>
      <c r="G3409" s="169">
        <f t="shared" si="53"/>
        <v>9</v>
      </c>
    </row>
    <row r="3410" spans="1:7" x14ac:dyDescent="0.2">
      <c r="A3410" s="173" t="s">
        <v>18904</v>
      </c>
      <c r="B3410" s="174" t="s">
        <v>18905</v>
      </c>
      <c r="C3410" s="175" t="s">
        <v>12389</v>
      </c>
      <c r="D3410" s="176">
        <v>523.78</v>
      </c>
      <c r="E3410" s="176">
        <v>26.02</v>
      </c>
      <c r="F3410" s="176">
        <v>549.79999999999995</v>
      </c>
      <c r="G3410" s="169">
        <f t="shared" si="53"/>
        <v>9</v>
      </c>
    </row>
    <row r="3411" spans="1:7" x14ac:dyDescent="0.2">
      <c r="A3411" s="173" t="s">
        <v>18906</v>
      </c>
      <c r="B3411" s="174" t="s">
        <v>18907</v>
      </c>
      <c r="C3411" s="175" t="s">
        <v>12389</v>
      </c>
      <c r="D3411" s="176">
        <v>369.31</v>
      </c>
      <c r="E3411" s="176">
        <v>26.02</v>
      </c>
      <c r="F3411" s="176">
        <v>395.33</v>
      </c>
      <c r="G3411" s="169">
        <f t="shared" si="53"/>
        <v>9</v>
      </c>
    </row>
    <row r="3412" spans="1:7" x14ac:dyDescent="0.2">
      <c r="A3412" s="173" t="s">
        <v>18908</v>
      </c>
      <c r="B3412" s="174" t="s">
        <v>18909</v>
      </c>
      <c r="C3412" s="175" t="s">
        <v>12389</v>
      </c>
      <c r="D3412" s="176">
        <v>1000.75</v>
      </c>
      <c r="E3412" s="176">
        <v>65.06</v>
      </c>
      <c r="F3412" s="176">
        <v>1065.81</v>
      </c>
      <c r="G3412" s="169">
        <f t="shared" si="53"/>
        <v>9</v>
      </c>
    </row>
    <row r="3413" spans="1:7" ht="25.5" x14ac:dyDescent="0.2">
      <c r="A3413" s="173" t="s">
        <v>18910</v>
      </c>
      <c r="B3413" s="174" t="s">
        <v>18911</v>
      </c>
      <c r="C3413" s="175" t="s">
        <v>12389</v>
      </c>
      <c r="D3413" s="176">
        <v>531.42999999999995</v>
      </c>
      <c r="E3413" s="176">
        <v>19.52</v>
      </c>
      <c r="F3413" s="176">
        <v>550.95000000000005</v>
      </c>
      <c r="G3413" s="169">
        <f t="shared" si="53"/>
        <v>9</v>
      </c>
    </row>
    <row r="3414" spans="1:7" ht="25.5" x14ac:dyDescent="0.2">
      <c r="A3414" s="173" t="s">
        <v>18912</v>
      </c>
      <c r="B3414" s="174" t="s">
        <v>18913</v>
      </c>
      <c r="C3414" s="175" t="s">
        <v>12389</v>
      </c>
      <c r="D3414" s="176">
        <v>335.61</v>
      </c>
      <c r="E3414" s="176">
        <v>65.06</v>
      </c>
      <c r="F3414" s="176">
        <v>400.67</v>
      </c>
      <c r="G3414" s="169">
        <f t="shared" si="53"/>
        <v>9</v>
      </c>
    </row>
    <row r="3415" spans="1:7" x14ac:dyDescent="0.2">
      <c r="A3415" s="173" t="s">
        <v>18914</v>
      </c>
      <c r="B3415" s="174" t="s">
        <v>18915</v>
      </c>
      <c r="C3415" s="175"/>
      <c r="D3415" s="176"/>
      <c r="E3415" s="176"/>
      <c r="F3415" s="176"/>
      <c r="G3415" s="169">
        <f t="shared" si="53"/>
        <v>5</v>
      </c>
    </row>
    <row r="3416" spans="1:7" x14ac:dyDescent="0.2">
      <c r="A3416" s="173" t="s">
        <v>18916</v>
      </c>
      <c r="B3416" s="174" t="s">
        <v>18917</v>
      </c>
      <c r="C3416" s="175" t="s">
        <v>12389</v>
      </c>
      <c r="D3416" s="176">
        <v>105.38</v>
      </c>
      <c r="E3416" s="176">
        <v>19.52</v>
      </c>
      <c r="F3416" s="176">
        <v>124.9</v>
      </c>
      <c r="G3416" s="169">
        <f t="shared" si="53"/>
        <v>9</v>
      </c>
    </row>
    <row r="3417" spans="1:7" x14ac:dyDescent="0.2">
      <c r="A3417" s="173" t="s">
        <v>18918</v>
      </c>
      <c r="B3417" s="174" t="s">
        <v>18919</v>
      </c>
      <c r="C3417" s="175" t="s">
        <v>12389</v>
      </c>
      <c r="D3417" s="176">
        <v>133.32</v>
      </c>
      <c r="E3417" s="176">
        <v>19.52</v>
      </c>
      <c r="F3417" s="176">
        <v>152.84</v>
      </c>
      <c r="G3417" s="169">
        <f t="shared" si="53"/>
        <v>9</v>
      </c>
    </row>
    <row r="3418" spans="1:7" x14ac:dyDescent="0.2">
      <c r="A3418" s="173" t="s">
        <v>18920</v>
      </c>
      <c r="B3418" s="174" t="s">
        <v>18921</v>
      </c>
      <c r="C3418" s="175" t="s">
        <v>12389</v>
      </c>
      <c r="D3418" s="176">
        <v>184.71</v>
      </c>
      <c r="E3418" s="176">
        <v>19.52</v>
      </c>
      <c r="F3418" s="176">
        <v>204.23</v>
      </c>
      <c r="G3418" s="169">
        <f t="shared" si="53"/>
        <v>9</v>
      </c>
    </row>
    <row r="3419" spans="1:7" x14ac:dyDescent="0.2">
      <c r="A3419" s="173" t="s">
        <v>18922</v>
      </c>
      <c r="B3419" s="174" t="s">
        <v>18923</v>
      </c>
      <c r="C3419" s="175" t="s">
        <v>12389</v>
      </c>
      <c r="D3419" s="176">
        <v>221.08</v>
      </c>
      <c r="E3419" s="176">
        <v>19.52</v>
      </c>
      <c r="F3419" s="176">
        <v>240.6</v>
      </c>
      <c r="G3419" s="169">
        <f t="shared" si="53"/>
        <v>9</v>
      </c>
    </row>
    <row r="3420" spans="1:7" x14ac:dyDescent="0.2">
      <c r="A3420" s="173" t="s">
        <v>18924</v>
      </c>
      <c r="B3420" s="174" t="s">
        <v>18925</v>
      </c>
      <c r="C3420" s="175" t="s">
        <v>12389</v>
      </c>
      <c r="D3420" s="176">
        <v>307.81</v>
      </c>
      <c r="E3420" s="176">
        <v>19.52</v>
      </c>
      <c r="F3420" s="176">
        <v>327.33</v>
      </c>
      <c r="G3420" s="169">
        <f t="shared" si="53"/>
        <v>9</v>
      </c>
    </row>
    <row r="3421" spans="1:7" x14ac:dyDescent="0.2">
      <c r="A3421" s="173" t="s">
        <v>18926</v>
      </c>
      <c r="B3421" s="174" t="s">
        <v>18927</v>
      </c>
      <c r="C3421" s="175" t="s">
        <v>12389</v>
      </c>
      <c r="D3421" s="176">
        <v>534.33000000000004</v>
      </c>
      <c r="E3421" s="176">
        <v>19.52</v>
      </c>
      <c r="F3421" s="176">
        <v>553.85</v>
      </c>
      <c r="G3421" s="169">
        <f t="shared" si="53"/>
        <v>9</v>
      </c>
    </row>
    <row r="3422" spans="1:7" x14ac:dyDescent="0.2">
      <c r="A3422" s="173" t="s">
        <v>18928</v>
      </c>
      <c r="B3422" s="174" t="s">
        <v>18929</v>
      </c>
      <c r="C3422" s="175" t="s">
        <v>12389</v>
      </c>
      <c r="D3422" s="176">
        <v>645.83000000000004</v>
      </c>
      <c r="E3422" s="176">
        <v>19.52</v>
      </c>
      <c r="F3422" s="176">
        <v>665.35</v>
      </c>
      <c r="G3422" s="169">
        <f t="shared" si="53"/>
        <v>9</v>
      </c>
    </row>
    <row r="3423" spans="1:7" x14ac:dyDescent="0.2">
      <c r="A3423" s="173" t="s">
        <v>18930</v>
      </c>
      <c r="B3423" s="174" t="s">
        <v>18931</v>
      </c>
      <c r="C3423" s="175" t="s">
        <v>12389</v>
      </c>
      <c r="D3423" s="176">
        <v>1116.74</v>
      </c>
      <c r="E3423" s="176">
        <v>26.02</v>
      </c>
      <c r="F3423" s="176">
        <v>1142.76</v>
      </c>
      <c r="G3423" s="169">
        <f t="shared" si="53"/>
        <v>9</v>
      </c>
    </row>
    <row r="3424" spans="1:7" x14ac:dyDescent="0.2">
      <c r="A3424" s="173" t="s">
        <v>18932</v>
      </c>
      <c r="B3424" s="174" t="s">
        <v>18933</v>
      </c>
      <c r="C3424" s="175" t="s">
        <v>12389</v>
      </c>
      <c r="D3424" s="176">
        <v>95.23</v>
      </c>
      <c r="E3424" s="176">
        <v>19.52</v>
      </c>
      <c r="F3424" s="176">
        <v>114.75</v>
      </c>
      <c r="G3424" s="169">
        <f t="shared" si="53"/>
        <v>9</v>
      </c>
    </row>
    <row r="3425" spans="1:7" x14ac:dyDescent="0.2">
      <c r="A3425" s="173" t="s">
        <v>18934</v>
      </c>
      <c r="B3425" s="174" t="s">
        <v>18935</v>
      </c>
      <c r="C3425" s="175" t="s">
        <v>12389</v>
      </c>
      <c r="D3425" s="176">
        <v>128</v>
      </c>
      <c r="E3425" s="176">
        <v>19.52</v>
      </c>
      <c r="F3425" s="176">
        <v>147.52000000000001</v>
      </c>
      <c r="G3425" s="169">
        <f t="shared" si="53"/>
        <v>9</v>
      </c>
    </row>
    <row r="3426" spans="1:7" x14ac:dyDescent="0.2">
      <c r="A3426" s="173" t="s">
        <v>18936</v>
      </c>
      <c r="B3426" s="174" t="s">
        <v>18937</v>
      </c>
      <c r="C3426" s="175" t="s">
        <v>12389</v>
      </c>
      <c r="D3426" s="176">
        <v>162.91999999999999</v>
      </c>
      <c r="E3426" s="176">
        <v>19.52</v>
      </c>
      <c r="F3426" s="176">
        <v>182.44</v>
      </c>
      <c r="G3426" s="169">
        <f t="shared" si="53"/>
        <v>9</v>
      </c>
    </row>
    <row r="3427" spans="1:7" x14ac:dyDescent="0.2">
      <c r="A3427" s="173" t="s">
        <v>18938</v>
      </c>
      <c r="B3427" s="174" t="s">
        <v>18939</v>
      </c>
      <c r="C3427" s="175" t="s">
        <v>12389</v>
      </c>
      <c r="D3427" s="176">
        <v>228.84</v>
      </c>
      <c r="E3427" s="176">
        <v>19.52</v>
      </c>
      <c r="F3427" s="176">
        <v>248.36</v>
      </c>
      <c r="G3427" s="169">
        <f t="shared" si="53"/>
        <v>9</v>
      </c>
    </row>
    <row r="3428" spans="1:7" x14ac:dyDescent="0.2">
      <c r="A3428" s="173" t="s">
        <v>18940</v>
      </c>
      <c r="B3428" s="174" t="s">
        <v>18941</v>
      </c>
      <c r="C3428" s="175" t="s">
        <v>12389</v>
      </c>
      <c r="D3428" s="176">
        <v>374.83</v>
      </c>
      <c r="E3428" s="176">
        <v>19.52</v>
      </c>
      <c r="F3428" s="176">
        <v>394.35</v>
      </c>
      <c r="G3428" s="169">
        <f t="shared" si="53"/>
        <v>9</v>
      </c>
    </row>
    <row r="3429" spans="1:7" x14ac:dyDescent="0.2">
      <c r="A3429" s="173" t="s">
        <v>18942</v>
      </c>
      <c r="B3429" s="174" t="s">
        <v>18943</v>
      </c>
      <c r="C3429" s="175" t="s">
        <v>12389</v>
      </c>
      <c r="D3429" s="176">
        <v>560.23</v>
      </c>
      <c r="E3429" s="176">
        <v>19.52</v>
      </c>
      <c r="F3429" s="176">
        <v>579.75</v>
      </c>
      <c r="G3429" s="169">
        <f t="shared" si="53"/>
        <v>9</v>
      </c>
    </row>
    <row r="3430" spans="1:7" x14ac:dyDescent="0.2">
      <c r="A3430" s="173" t="s">
        <v>18944</v>
      </c>
      <c r="B3430" s="174" t="s">
        <v>18945</v>
      </c>
      <c r="C3430" s="175" t="s">
        <v>12389</v>
      </c>
      <c r="D3430" s="176">
        <v>986.9</v>
      </c>
      <c r="E3430" s="176">
        <v>26.02</v>
      </c>
      <c r="F3430" s="176">
        <v>1012.92</v>
      </c>
      <c r="G3430" s="169">
        <f t="shared" si="53"/>
        <v>9</v>
      </c>
    </row>
    <row r="3431" spans="1:7" x14ac:dyDescent="0.2">
      <c r="A3431" s="173" t="s">
        <v>18946</v>
      </c>
      <c r="B3431" s="174" t="s">
        <v>18947</v>
      </c>
      <c r="C3431" s="175" t="s">
        <v>12389</v>
      </c>
      <c r="D3431" s="176">
        <v>89.33</v>
      </c>
      <c r="E3431" s="176">
        <v>19.52</v>
      </c>
      <c r="F3431" s="176">
        <v>108.85</v>
      </c>
      <c r="G3431" s="169">
        <f t="shared" si="53"/>
        <v>9</v>
      </c>
    </row>
    <row r="3432" spans="1:7" x14ac:dyDescent="0.2">
      <c r="A3432" s="173" t="s">
        <v>18948</v>
      </c>
      <c r="B3432" s="174" t="s">
        <v>18949</v>
      </c>
      <c r="C3432" s="175" t="s">
        <v>12389</v>
      </c>
      <c r="D3432" s="176">
        <v>123.24</v>
      </c>
      <c r="E3432" s="176">
        <v>19.52</v>
      </c>
      <c r="F3432" s="176">
        <v>142.76</v>
      </c>
      <c r="G3432" s="169">
        <f t="shared" si="53"/>
        <v>9</v>
      </c>
    </row>
    <row r="3433" spans="1:7" x14ac:dyDescent="0.2">
      <c r="A3433" s="173" t="s">
        <v>18950</v>
      </c>
      <c r="B3433" s="174" t="s">
        <v>18951</v>
      </c>
      <c r="C3433" s="175" t="s">
        <v>12389</v>
      </c>
      <c r="D3433" s="176">
        <v>151</v>
      </c>
      <c r="E3433" s="176">
        <v>19.52</v>
      </c>
      <c r="F3433" s="176">
        <v>170.52</v>
      </c>
      <c r="G3433" s="169">
        <f t="shared" si="53"/>
        <v>9</v>
      </c>
    </row>
    <row r="3434" spans="1:7" x14ac:dyDescent="0.2">
      <c r="A3434" s="173" t="s">
        <v>18952</v>
      </c>
      <c r="B3434" s="174" t="s">
        <v>18953</v>
      </c>
      <c r="C3434" s="175" t="s">
        <v>12389</v>
      </c>
      <c r="D3434" s="176">
        <v>207.41</v>
      </c>
      <c r="E3434" s="176">
        <v>19.52</v>
      </c>
      <c r="F3434" s="176">
        <v>226.93</v>
      </c>
      <c r="G3434" s="169">
        <f t="shared" si="53"/>
        <v>9</v>
      </c>
    </row>
    <row r="3435" spans="1:7" x14ac:dyDescent="0.2">
      <c r="A3435" s="173" t="s">
        <v>18954</v>
      </c>
      <c r="B3435" s="174" t="s">
        <v>18955</v>
      </c>
      <c r="C3435" s="175" t="s">
        <v>12389</v>
      </c>
      <c r="D3435" s="176">
        <v>345.4</v>
      </c>
      <c r="E3435" s="176">
        <v>19.52</v>
      </c>
      <c r="F3435" s="176">
        <v>364.92</v>
      </c>
      <c r="G3435" s="169">
        <f t="shared" si="53"/>
        <v>9</v>
      </c>
    </row>
    <row r="3436" spans="1:7" ht="38.25" x14ac:dyDescent="0.2">
      <c r="A3436" s="173" t="s">
        <v>18956</v>
      </c>
      <c r="B3436" s="174" t="s">
        <v>18957</v>
      </c>
      <c r="C3436" s="175" t="s">
        <v>12389</v>
      </c>
      <c r="D3436" s="176">
        <v>7135.32</v>
      </c>
      <c r="E3436" s="176">
        <v>32.53</v>
      </c>
      <c r="F3436" s="176">
        <v>7167.85</v>
      </c>
      <c r="G3436" s="169">
        <f t="shared" si="53"/>
        <v>9</v>
      </c>
    </row>
    <row r="3437" spans="1:7" ht="38.25" x14ac:dyDescent="0.2">
      <c r="A3437" s="173" t="s">
        <v>18958</v>
      </c>
      <c r="B3437" s="174" t="s">
        <v>18959</v>
      </c>
      <c r="C3437" s="175" t="s">
        <v>12389</v>
      </c>
      <c r="D3437" s="176">
        <v>172.82</v>
      </c>
      <c r="E3437" s="176">
        <v>19.52</v>
      </c>
      <c r="F3437" s="176">
        <v>192.34</v>
      </c>
      <c r="G3437" s="169">
        <f t="shared" si="53"/>
        <v>9</v>
      </c>
    </row>
    <row r="3438" spans="1:7" ht="25.5" x14ac:dyDescent="0.2">
      <c r="A3438" s="173" t="s">
        <v>18960</v>
      </c>
      <c r="B3438" s="174" t="s">
        <v>18961</v>
      </c>
      <c r="C3438" s="175" t="s">
        <v>12389</v>
      </c>
      <c r="D3438" s="176">
        <v>537.66999999999996</v>
      </c>
      <c r="E3438" s="176">
        <v>19.52</v>
      </c>
      <c r="F3438" s="176">
        <v>557.19000000000005</v>
      </c>
      <c r="G3438" s="169">
        <f t="shared" si="53"/>
        <v>9</v>
      </c>
    </row>
    <row r="3439" spans="1:7" x14ac:dyDescent="0.2">
      <c r="A3439" s="173" t="s">
        <v>18962</v>
      </c>
      <c r="B3439" s="174" t="s">
        <v>18963</v>
      </c>
      <c r="C3439" s="175" t="s">
        <v>12389</v>
      </c>
      <c r="D3439" s="176">
        <v>508.05</v>
      </c>
      <c r="E3439" s="176">
        <v>19.52</v>
      </c>
      <c r="F3439" s="176">
        <v>527.57000000000005</v>
      </c>
      <c r="G3439" s="169">
        <f t="shared" si="53"/>
        <v>9</v>
      </c>
    </row>
    <row r="3440" spans="1:7" x14ac:dyDescent="0.2">
      <c r="A3440" s="173" t="s">
        <v>18964</v>
      </c>
      <c r="B3440" s="174" t="s">
        <v>18965</v>
      </c>
      <c r="C3440" s="175" t="s">
        <v>12389</v>
      </c>
      <c r="D3440" s="176">
        <v>938.51</v>
      </c>
      <c r="E3440" s="176">
        <v>26.02</v>
      </c>
      <c r="F3440" s="176">
        <v>964.53</v>
      </c>
      <c r="G3440" s="169">
        <f t="shared" si="53"/>
        <v>9</v>
      </c>
    </row>
    <row r="3441" spans="1:7" x14ac:dyDescent="0.2">
      <c r="A3441" s="173" t="s">
        <v>18966</v>
      </c>
      <c r="B3441" s="174" t="s">
        <v>18967</v>
      </c>
      <c r="C3441" s="175" t="s">
        <v>12389</v>
      </c>
      <c r="D3441" s="176">
        <v>383.79</v>
      </c>
      <c r="E3441" s="176">
        <v>19.52</v>
      </c>
      <c r="F3441" s="176">
        <v>403.31</v>
      </c>
      <c r="G3441" s="169">
        <f t="shared" si="53"/>
        <v>9</v>
      </c>
    </row>
    <row r="3442" spans="1:7" ht="25.5" x14ac:dyDescent="0.2">
      <c r="A3442" s="173" t="s">
        <v>18968</v>
      </c>
      <c r="B3442" s="174" t="s">
        <v>18969</v>
      </c>
      <c r="C3442" s="175" t="s">
        <v>12389</v>
      </c>
      <c r="D3442" s="176">
        <v>146.38999999999999</v>
      </c>
      <c r="E3442" s="176">
        <v>10.84</v>
      </c>
      <c r="F3442" s="176">
        <v>157.22999999999999</v>
      </c>
      <c r="G3442" s="169">
        <f t="shared" si="53"/>
        <v>9</v>
      </c>
    </row>
    <row r="3443" spans="1:7" ht="25.5" x14ac:dyDescent="0.2">
      <c r="A3443" s="173" t="s">
        <v>18970</v>
      </c>
      <c r="B3443" s="174" t="s">
        <v>18971</v>
      </c>
      <c r="C3443" s="175" t="s">
        <v>12389</v>
      </c>
      <c r="D3443" s="176">
        <v>5988.18</v>
      </c>
      <c r="E3443" s="176">
        <v>26.02</v>
      </c>
      <c r="F3443" s="176">
        <v>6014.2</v>
      </c>
      <c r="G3443" s="169">
        <f t="shared" si="53"/>
        <v>9</v>
      </c>
    </row>
    <row r="3444" spans="1:7" ht="38.25" x14ac:dyDescent="0.2">
      <c r="A3444" s="173" t="s">
        <v>18972</v>
      </c>
      <c r="B3444" s="174" t="s">
        <v>18973</v>
      </c>
      <c r="C3444" s="175" t="s">
        <v>12389</v>
      </c>
      <c r="D3444" s="176">
        <v>1862.74</v>
      </c>
      <c r="E3444" s="176">
        <v>26.02</v>
      </c>
      <c r="F3444" s="176">
        <v>1888.76</v>
      </c>
      <c r="G3444" s="169">
        <f t="shared" si="53"/>
        <v>9</v>
      </c>
    </row>
    <row r="3445" spans="1:7" ht="38.25" x14ac:dyDescent="0.2">
      <c r="A3445" s="173" t="s">
        <v>18974</v>
      </c>
      <c r="B3445" s="174" t="s">
        <v>18975</v>
      </c>
      <c r="C3445" s="175" t="s">
        <v>12389</v>
      </c>
      <c r="D3445" s="176">
        <v>397.82</v>
      </c>
      <c r="E3445" s="176">
        <v>19.52</v>
      </c>
      <c r="F3445" s="176">
        <v>417.34</v>
      </c>
      <c r="G3445" s="169">
        <f t="shared" si="53"/>
        <v>9</v>
      </c>
    </row>
    <row r="3446" spans="1:7" ht="25.5" x14ac:dyDescent="0.2">
      <c r="A3446" s="173" t="s">
        <v>18976</v>
      </c>
      <c r="B3446" s="174" t="s">
        <v>18977</v>
      </c>
      <c r="C3446" s="175" t="s">
        <v>12389</v>
      </c>
      <c r="D3446" s="176">
        <v>207.4</v>
      </c>
      <c r="E3446" s="176">
        <v>19.52</v>
      </c>
      <c r="F3446" s="176">
        <v>226.92</v>
      </c>
      <c r="G3446" s="169">
        <f t="shared" si="53"/>
        <v>9</v>
      </c>
    </row>
    <row r="3447" spans="1:7" ht="25.5" x14ac:dyDescent="0.2">
      <c r="A3447" s="173" t="s">
        <v>18978</v>
      </c>
      <c r="B3447" s="174" t="s">
        <v>18979</v>
      </c>
      <c r="C3447" s="175" t="s">
        <v>12389</v>
      </c>
      <c r="D3447" s="176">
        <v>290.26</v>
      </c>
      <c r="E3447" s="176">
        <v>19.52</v>
      </c>
      <c r="F3447" s="176">
        <v>309.77999999999997</v>
      </c>
      <c r="G3447" s="169">
        <f t="shared" si="53"/>
        <v>9</v>
      </c>
    </row>
    <row r="3448" spans="1:7" ht="25.5" x14ac:dyDescent="0.2">
      <c r="A3448" s="173" t="s">
        <v>18980</v>
      </c>
      <c r="B3448" s="174" t="s">
        <v>18981</v>
      </c>
      <c r="C3448" s="175" t="s">
        <v>12389</v>
      </c>
      <c r="D3448" s="176">
        <v>560.11</v>
      </c>
      <c r="E3448" s="176">
        <v>19.52</v>
      </c>
      <c r="F3448" s="176">
        <v>579.63</v>
      </c>
      <c r="G3448" s="169">
        <f t="shared" si="53"/>
        <v>9</v>
      </c>
    </row>
    <row r="3449" spans="1:7" ht="25.5" x14ac:dyDescent="0.2">
      <c r="A3449" s="173" t="s">
        <v>18982</v>
      </c>
      <c r="B3449" s="174" t="s">
        <v>18983</v>
      </c>
      <c r="C3449" s="175" t="s">
        <v>12389</v>
      </c>
      <c r="D3449" s="176">
        <v>679.13</v>
      </c>
      <c r="E3449" s="176">
        <v>19.52</v>
      </c>
      <c r="F3449" s="176">
        <v>698.65</v>
      </c>
      <c r="G3449" s="169">
        <f t="shared" si="53"/>
        <v>9</v>
      </c>
    </row>
    <row r="3450" spans="1:7" ht="25.5" x14ac:dyDescent="0.2">
      <c r="A3450" s="173" t="s">
        <v>18984</v>
      </c>
      <c r="B3450" s="174" t="s">
        <v>18985</v>
      </c>
      <c r="C3450" s="175" t="s">
        <v>12389</v>
      </c>
      <c r="D3450" s="176">
        <v>1176.06</v>
      </c>
      <c r="E3450" s="176">
        <v>19.52</v>
      </c>
      <c r="F3450" s="176">
        <v>1195.58</v>
      </c>
      <c r="G3450" s="169">
        <f t="shared" si="53"/>
        <v>9</v>
      </c>
    </row>
    <row r="3451" spans="1:7" ht="25.5" x14ac:dyDescent="0.2">
      <c r="A3451" s="173" t="s">
        <v>18986</v>
      </c>
      <c r="B3451" s="174" t="s">
        <v>18987</v>
      </c>
      <c r="C3451" s="175" t="s">
        <v>12389</v>
      </c>
      <c r="D3451" s="176">
        <v>2083.23</v>
      </c>
      <c r="E3451" s="176">
        <v>26.02</v>
      </c>
      <c r="F3451" s="176">
        <v>2109.25</v>
      </c>
      <c r="G3451" s="169">
        <f t="shared" si="53"/>
        <v>9</v>
      </c>
    </row>
    <row r="3452" spans="1:7" ht="25.5" x14ac:dyDescent="0.2">
      <c r="A3452" s="173" t="s">
        <v>18988</v>
      </c>
      <c r="B3452" s="174" t="s">
        <v>18989</v>
      </c>
      <c r="C3452" s="175" t="s">
        <v>12389</v>
      </c>
      <c r="D3452" s="176">
        <v>5680.51</v>
      </c>
      <c r="E3452" s="176">
        <v>26.02</v>
      </c>
      <c r="F3452" s="176">
        <v>5706.53</v>
      </c>
      <c r="G3452" s="169">
        <f t="shared" si="53"/>
        <v>9</v>
      </c>
    </row>
    <row r="3453" spans="1:7" ht="38.25" x14ac:dyDescent="0.2">
      <c r="A3453" s="173" t="s">
        <v>18990</v>
      </c>
      <c r="B3453" s="174" t="s">
        <v>18991</v>
      </c>
      <c r="C3453" s="175" t="s">
        <v>12389</v>
      </c>
      <c r="D3453" s="176">
        <v>68.2</v>
      </c>
      <c r="E3453" s="176">
        <v>13.01</v>
      </c>
      <c r="F3453" s="176">
        <v>81.209999999999994</v>
      </c>
      <c r="G3453" s="169">
        <f t="shared" si="53"/>
        <v>9</v>
      </c>
    </row>
    <row r="3454" spans="1:7" ht="38.25" x14ac:dyDescent="0.2">
      <c r="A3454" s="173" t="s">
        <v>18992</v>
      </c>
      <c r="B3454" s="174" t="s">
        <v>18993</v>
      </c>
      <c r="C3454" s="175" t="s">
        <v>12389</v>
      </c>
      <c r="D3454" s="176">
        <v>88.2</v>
      </c>
      <c r="E3454" s="176">
        <v>19.52</v>
      </c>
      <c r="F3454" s="176">
        <v>107.72</v>
      </c>
      <c r="G3454" s="169">
        <f t="shared" si="53"/>
        <v>9</v>
      </c>
    </row>
    <row r="3455" spans="1:7" ht="38.25" x14ac:dyDescent="0.2">
      <c r="A3455" s="173" t="s">
        <v>18994</v>
      </c>
      <c r="B3455" s="174" t="s">
        <v>18995</v>
      </c>
      <c r="C3455" s="175" t="s">
        <v>12389</v>
      </c>
      <c r="D3455" s="176">
        <v>108.11</v>
      </c>
      <c r="E3455" s="176">
        <v>17.350000000000001</v>
      </c>
      <c r="F3455" s="176">
        <v>125.46</v>
      </c>
      <c r="G3455" s="169">
        <f t="shared" si="53"/>
        <v>9</v>
      </c>
    </row>
    <row r="3456" spans="1:7" ht="38.25" x14ac:dyDescent="0.2">
      <c r="A3456" s="173" t="s">
        <v>18996</v>
      </c>
      <c r="B3456" s="174" t="s">
        <v>18997</v>
      </c>
      <c r="C3456" s="175" t="s">
        <v>12389</v>
      </c>
      <c r="D3456" s="176">
        <v>111.69</v>
      </c>
      <c r="E3456" s="176">
        <v>19.52</v>
      </c>
      <c r="F3456" s="176">
        <v>131.21</v>
      </c>
      <c r="G3456" s="169">
        <f t="shared" si="53"/>
        <v>9</v>
      </c>
    </row>
    <row r="3457" spans="1:7" ht="38.25" x14ac:dyDescent="0.2">
      <c r="A3457" s="173" t="s">
        <v>18998</v>
      </c>
      <c r="B3457" s="174" t="s">
        <v>18999</v>
      </c>
      <c r="C3457" s="175" t="s">
        <v>12389</v>
      </c>
      <c r="D3457" s="176">
        <v>455.43</v>
      </c>
      <c r="E3457" s="176">
        <v>19.52</v>
      </c>
      <c r="F3457" s="176">
        <v>474.95</v>
      </c>
      <c r="G3457" s="169">
        <f t="shared" si="53"/>
        <v>9</v>
      </c>
    </row>
    <row r="3458" spans="1:7" ht="38.25" x14ac:dyDescent="0.2">
      <c r="A3458" s="173" t="s">
        <v>19000</v>
      </c>
      <c r="B3458" s="174" t="s">
        <v>19001</v>
      </c>
      <c r="C3458" s="175" t="s">
        <v>12389</v>
      </c>
      <c r="D3458" s="176">
        <v>652.86</v>
      </c>
      <c r="E3458" s="176">
        <v>19.52</v>
      </c>
      <c r="F3458" s="176">
        <v>672.38</v>
      </c>
      <c r="G3458" s="169">
        <f t="shared" si="53"/>
        <v>9</v>
      </c>
    </row>
    <row r="3459" spans="1:7" ht="38.25" x14ac:dyDescent="0.2">
      <c r="A3459" s="173" t="s">
        <v>19002</v>
      </c>
      <c r="B3459" s="174" t="s">
        <v>19003</v>
      </c>
      <c r="C3459" s="175" t="s">
        <v>12389</v>
      </c>
      <c r="D3459" s="176">
        <v>6315.07</v>
      </c>
      <c r="E3459" s="176">
        <v>86.74</v>
      </c>
      <c r="F3459" s="176">
        <v>6401.81</v>
      </c>
      <c r="G3459" s="169">
        <f t="shared" si="53"/>
        <v>9</v>
      </c>
    </row>
    <row r="3460" spans="1:7" ht="38.25" x14ac:dyDescent="0.2">
      <c r="A3460" s="173" t="s">
        <v>19004</v>
      </c>
      <c r="B3460" s="174" t="s">
        <v>19005</v>
      </c>
      <c r="C3460" s="175" t="s">
        <v>12389</v>
      </c>
      <c r="D3460" s="176">
        <v>6526.78</v>
      </c>
      <c r="E3460" s="176">
        <v>86.74</v>
      </c>
      <c r="F3460" s="176">
        <v>6613.52</v>
      </c>
      <c r="G3460" s="169">
        <f t="shared" si="53"/>
        <v>9</v>
      </c>
    </row>
    <row r="3461" spans="1:7" x14ac:dyDescent="0.2">
      <c r="A3461" s="173" t="s">
        <v>19006</v>
      </c>
      <c r="B3461" s="174" t="s">
        <v>19007</v>
      </c>
      <c r="C3461" s="175" t="s">
        <v>12389</v>
      </c>
      <c r="D3461" s="176">
        <v>509.65</v>
      </c>
      <c r="E3461" s="176">
        <v>43.37</v>
      </c>
      <c r="F3461" s="176">
        <v>553.02</v>
      </c>
      <c r="G3461" s="169">
        <f t="shared" si="53"/>
        <v>9</v>
      </c>
    </row>
    <row r="3462" spans="1:7" x14ac:dyDescent="0.2">
      <c r="A3462" s="173" t="s">
        <v>19008</v>
      </c>
      <c r="B3462" s="174" t="s">
        <v>19009</v>
      </c>
      <c r="C3462" s="175"/>
      <c r="D3462" s="176"/>
      <c r="E3462" s="176"/>
      <c r="F3462" s="176"/>
      <c r="G3462" s="169">
        <f t="shared" si="53"/>
        <v>5</v>
      </c>
    </row>
    <row r="3463" spans="1:7" ht="25.5" x14ac:dyDescent="0.2">
      <c r="A3463" s="173" t="s">
        <v>19010</v>
      </c>
      <c r="B3463" s="174" t="s">
        <v>19011</v>
      </c>
      <c r="C3463" s="175" t="s">
        <v>12389</v>
      </c>
      <c r="D3463" s="176">
        <v>1331.45</v>
      </c>
      <c r="E3463" s="176">
        <v>54.21</v>
      </c>
      <c r="F3463" s="176">
        <v>1385.66</v>
      </c>
      <c r="G3463" s="169">
        <f t="shared" si="53"/>
        <v>9</v>
      </c>
    </row>
    <row r="3464" spans="1:7" ht="25.5" x14ac:dyDescent="0.2">
      <c r="A3464" s="173" t="s">
        <v>19012</v>
      </c>
      <c r="B3464" s="174" t="s">
        <v>19013</v>
      </c>
      <c r="C3464" s="175" t="s">
        <v>12389</v>
      </c>
      <c r="D3464" s="176">
        <v>1587.42</v>
      </c>
      <c r="E3464" s="176">
        <v>151.80000000000001</v>
      </c>
      <c r="F3464" s="176">
        <v>1739.22</v>
      </c>
      <c r="G3464" s="169">
        <f t="shared" si="53"/>
        <v>9</v>
      </c>
    </row>
    <row r="3465" spans="1:7" x14ac:dyDescent="0.2">
      <c r="A3465" s="173" t="s">
        <v>19014</v>
      </c>
      <c r="B3465" s="174" t="s">
        <v>19015</v>
      </c>
      <c r="C3465" s="175" t="s">
        <v>12389</v>
      </c>
      <c r="D3465" s="176">
        <v>1201.46</v>
      </c>
      <c r="E3465" s="176">
        <v>151.80000000000001</v>
      </c>
      <c r="F3465" s="176">
        <v>1353.26</v>
      </c>
      <c r="G3465" s="169">
        <f t="shared" si="53"/>
        <v>9</v>
      </c>
    </row>
    <row r="3466" spans="1:7" ht="25.5" x14ac:dyDescent="0.2">
      <c r="A3466" s="173" t="s">
        <v>19016</v>
      </c>
      <c r="B3466" s="174" t="s">
        <v>19017</v>
      </c>
      <c r="C3466" s="175" t="s">
        <v>12389</v>
      </c>
      <c r="D3466" s="176">
        <v>2634.63</v>
      </c>
      <c r="E3466" s="176">
        <v>151.80000000000001</v>
      </c>
      <c r="F3466" s="176">
        <v>2786.43</v>
      </c>
      <c r="G3466" s="169">
        <f t="shared" si="53"/>
        <v>9</v>
      </c>
    </row>
    <row r="3467" spans="1:7" x14ac:dyDescent="0.2">
      <c r="A3467" s="173" t="s">
        <v>19018</v>
      </c>
      <c r="B3467" s="174" t="s">
        <v>19019</v>
      </c>
      <c r="C3467" s="175" t="s">
        <v>12389</v>
      </c>
      <c r="D3467" s="176">
        <v>1508.46</v>
      </c>
      <c r="E3467" s="176">
        <v>86.74</v>
      </c>
      <c r="F3467" s="176">
        <v>1595.2</v>
      </c>
      <c r="G3467" s="169">
        <f t="shared" ref="G3467:G3530" si="54">LEN(A3467)</f>
        <v>9</v>
      </c>
    </row>
    <row r="3468" spans="1:7" x14ac:dyDescent="0.2">
      <c r="A3468" s="173" t="s">
        <v>19020</v>
      </c>
      <c r="B3468" s="174" t="s">
        <v>19021</v>
      </c>
      <c r="C3468" s="175" t="s">
        <v>12389</v>
      </c>
      <c r="D3468" s="176">
        <v>2916.13</v>
      </c>
      <c r="E3468" s="176">
        <v>86.74</v>
      </c>
      <c r="F3468" s="176">
        <v>3002.87</v>
      </c>
      <c r="G3468" s="169">
        <f t="shared" si="54"/>
        <v>9</v>
      </c>
    </row>
    <row r="3469" spans="1:7" ht="25.5" x14ac:dyDescent="0.2">
      <c r="A3469" s="173" t="s">
        <v>19022</v>
      </c>
      <c r="B3469" s="174" t="s">
        <v>19023</v>
      </c>
      <c r="C3469" s="175" t="s">
        <v>12389</v>
      </c>
      <c r="D3469" s="176">
        <v>848.87</v>
      </c>
      <c r="E3469" s="176">
        <v>86.74</v>
      </c>
      <c r="F3469" s="176">
        <v>935.61</v>
      </c>
      <c r="G3469" s="169">
        <f t="shared" si="54"/>
        <v>9</v>
      </c>
    </row>
    <row r="3470" spans="1:7" x14ac:dyDescent="0.2">
      <c r="A3470" s="173" t="s">
        <v>19024</v>
      </c>
      <c r="B3470" s="174" t="s">
        <v>19025</v>
      </c>
      <c r="C3470" s="175" t="s">
        <v>12389</v>
      </c>
      <c r="D3470" s="176">
        <v>666.15</v>
      </c>
      <c r="E3470" s="176">
        <v>86.74</v>
      </c>
      <c r="F3470" s="176">
        <v>752.89</v>
      </c>
      <c r="G3470" s="169">
        <f t="shared" si="54"/>
        <v>9</v>
      </c>
    </row>
    <row r="3471" spans="1:7" ht="25.5" x14ac:dyDescent="0.2">
      <c r="A3471" s="173" t="s">
        <v>19026</v>
      </c>
      <c r="B3471" s="174" t="s">
        <v>19027</v>
      </c>
      <c r="C3471" s="175" t="s">
        <v>12389</v>
      </c>
      <c r="D3471" s="176">
        <v>5700.11</v>
      </c>
      <c r="E3471" s="176">
        <v>54.21</v>
      </c>
      <c r="F3471" s="176">
        <v>5754.32</v>
      </c>
      <c r="G3471" s="169">
        <f t="shared" si="54"/>
        <v>9</v>
      </c>
    </row>
    <row r="3472" spans="1:7" ht="25.5" x14ac:dyDescent="0.2">
      <c r="A3472" s="173" t="s">
        <v>19028</v>
      </c>
      <c r="B3472" s="174" t="s">
        <v>19029</v>
      </c>
      <c r="C3472" s="175" t="s">
        <v>12389</v>
      </c>
      <c r="D3472" s="176">
        <v>2711.78</v>
      </c>
      <c r="E3472" s="176">
        <v>26.02</v>
      </c>
      <c r="F3472" s="176">
        <v>2737.8</v>
      </c>
      <c r="G3472" s="169">
        <f t="shared" si="54"/>
        <v>9</v>
      </c>
    </row>
    <row r="3473" spans="1:7" x14ac:dyDescent="0.2">
      <c r="A3473" s="173" t="s">
        <v>19030</v>
      </c>
      <c r="B3473" s="174" t="s">
        <v>19031</v>
      </c>
      <c r="C3473" s="175" t="s">
        <v>12389</v>
      </c>
      <c r="D3473" s="176">
        <v>1011.61</v>
      </c>
      <c r="E3473" s="176">
        <v>86.74</v>
      </c>
      <c r="F3473" s="176">
        <v>1098.3499999999999</v>
      </c>
      <c r="G3473" s="169">
        <f t="shared" si="54"/>
        <v>9</v>
      </c>
    </row>
    <row r="3474" spans="1:7" ht="25.5" x14ac:dyDescent="0.2">
      <c r="A3474" s="173" t="s">
        <v>19032</v>
      </c>
      <c r="B3474" s="174" t="s">
        <v>19033</v>
      </c>
      <c r="C3474" s="175" t="s">
        <v>12389</v>
      </c>
      <c r="D3474" s="176">
        <v>933.32</v>
      </c>
      <c r="E3474" s="176">
        <v>32.53</v>
      </c>
      <c r="F3474" s="176">
        <v>965.85</v>
      </c>
      <c r="G3474" s="169">
        <f t="shared" si="54"/>
        <v>9</v>
      </c>
    </row>
    <row r="3475" spans="1:7" ht="25.5" x14ac:dyDescent="0.2">
      <c r="A3475" s="173" t="s">
        <v>19034</v>
      </c>
      <c r="B3475" s="174" t="s">
        <v>19035</v>
      </c>
      <c r="C3475" s="175" t="s">
        <v>12389</v>
      </c>
      <c r="D3475" s="176">
        <v>6011.81</v>
      </c>
      <c r="E3475" s="176">
        <v>130.11000000000001</v>
      </c>
      <c r="F3475" s="176">
        <v>6141.92</v>
      </c>
      <c r="G3475" s="169">
        <f t="shared" si="54"/>
        <v>9</v>
      </c>
    </row>
    <row r="3476" spans="1:7" ht="25.5" x14ac:dyDescent="0.2">
      <c r="A3476" s="173" t="s">
        <v>19036</v>
      </c>
      <c r="B3476" s="174" t="s">
        <v>19037</v>
      </c>
      <c r="C3476" s="175" t="s">
        <v>12389</v>
      </c>
      <c r="D3476" s="176">
        <v>1972.08</v>
      </c>
      <c r="E3476" s="176">
        <v>86.74</v>
      </c>
      <c r="F3476" s="176">
        <v>2058.8200000000002</v>
      </c>
      <c r="G3476" s="169">
        <f t="shared" si="54"/>
        <v>9</v>
      </c>
    </row>
    <row r="3477" spans="1:7" ht="25.5" x14ac:dyDescent="0.2">
      <c r="A3477" s="173" t="s">
        <v>19038</v>
      </c>
      <c r="B3477" s="174" t="s">
        <v>19039</v>
      </c>
      <c r="C3477" s="175" t="s">
        <v>12389</v>
      </c>
      <c r="D3477" s="176">
        <v>3170.22</v>
      </c>
      <c r="E3477" s="176">
        <v>86.74</v>
      </c>
      <c r="F3477" s="176">
        <v>3256.96</v>
      </c>
      <c r="G3477" s="169">
        <f t="shared" si="54"/>
        <v>9</v>
      </c>
    </row>
    <row r="3478" spans="1:7" ht="25.5" x14ac:dyDescent="0.2">
      <c r="A3478" s="173" t="s">
        <v>19040</v>
      </c>
      <c r="B3478" s="174" t="s">
        <v>19041</v>
      </c>
      <c r="C3478" s="175" t="s">
        <v>12389</v>
      </c>
      <c r="D3478" s="176">
        <v>1720.74</v>
      </c>
      <c r="E3478" s="176">
        <v>86.74</v>
      </c>
      <c r="F3478" s="176">
        <v>1807.48</v>
      </c>
      <c r="G3478" s="169">
        <f t="shared" si="54"/>
        <v>9</v>
      </c>
    </row>
    <row r="3479" spans="1:7" x14ac:dyDescent="0.2">
      <c r="A3479" s="173" t="s">
        <v>19042</v>
      </c>
      <c r="B3479" s="174" t="s">
        <v>19043</v>
      </c>
      <c r="C3479" s="175"/>
      <c r="D3479" s="176"/>
      <c r="E3479" s="176"/>
      <c r="F3479" s="176"/>
      <c r="G3479" s="169">
        <f t="shared" si="54"/>
        <v>5</v>
      </c>
    </row>
    <row r="3480" spans="1:7" ht="38.25" x14ac:dyDescent="0.2">
      <c r="A3480" s="173" t="s">
        <v>19044</v>
      </c>
      <c r="B3480" s="174" t="s">
        <v>20500</v>
      </c>
      <c r="C3480" s="175" t="s">
        <v>12389</v>
      </c>
      <c r="D3480" s="176">
        <v>80.569999999999993</v>
      </c>
      <c r="E3480" s="176">
        <v>19.52</v>
      </c>
      <c r="F3480" s="176">
        <v>100.09</v>
      </c>
      <c r="G3480" s="169">
        <f t="shared" si="54"/>
        <v>9</v>
      </c>
    </row>
    <row r="3481" spans="1:7" ht="38.25" x14ac:dyDescent="0.2">
      <c r="A3481" s="173" t="s">
        <v>19045</v>
      </c>
      <c r="B3481" s="174" t="s">
        <v>20501</v>
      </c>
      <c r="C3481" s="175" t="s">
        <v>12389</v>
      </c>
      <c r="D3481" s="176">
        <v>103.25</v>
      </c>
      <c r="E3481" s="176">
        <v>26.02</v>
      </c>
      <c r="F3481" s="176">
        <v>129.27000000000001</v>
      </c>
      <c r="G3481" s="169">
        <f t="shared" si="54"/>
        <v>9</v>
      </c>
    </row>
    <row r="3482" spans="1:7" ht="38.25" x14ac:dyDescent="0.2">
      <c r="A3482" s="173" t="s">
        <v>19046</v>
      </c>
      <c r="B3482" s="174" t="s">
        <v>20502</v>
      </c>
      <c r="C3482" s="175" t="s">
        <v>12389</v>
      </c>
      <c r="D3482" s="176">
        <v>149.21</v>
      </c>
      <c r="E3482" s="176">
        <v>32.53</v>
      </c>
      <c r="F3482" s="176">
        <v>181.74</v>
      </c>
      <c r="G3482" s="169">
        <f t="shared" si="54"/>
        <v>9</v>
      </c>
    </row>
    <row r="3483" spans="1:7" ht="38.25" x14ac:dyDescent="0.2">
      <c r="A3483" s="173" t="s">
        <v>19047</v>
      </c>
      <c r="B3483" s="174" t="s">
        <v>20503</v>
      </c>
      <c r="C3483" s="175" t="s">
        <v>12389</v>
      </c>
      <c r="D3483" s="176">
        <v>236.47</v>
      </c>
      <c r="E3483" s="176">
        <v>34.69</v>
      </c>
      <c r="F3483" s="176">
        <v>271.16000000000003</v>
      </c>
      <c r="G3483" s="169">
        <f t="shared" si="54"/>
        <v>9</v>
      </c>
    </row>
    <row r="3484" spans="1:7" ht="38.25" x14ac:dyDescent="0.2">
      <c r="A3484" s="173" t="s">
        <v>19048</v>
      </c>
      <c r="B3484" s="174" t="s">
        <v>20504</v>
      </c>
      <c r="C3484" s="175" t="s">
        <v>12389</v>
      </c>
      <c r="D3484" s="176">
        <v>403.86</v>
      </c>
      <c r="E3484" s="176">
        <v>54.21</v>
      </c>
      <c r="F3484" s="176">
        <v>458.07</v>
      </c>
      <c r="G3484" s="169">
        <f t="shared" si="54"/>
        <v>9</v>
      </c>
    </row>
    <row r="3485" spans="1:7" x14ac:dyDescent="0.2">
      <c r="A3485" s="173" t="s">
        <v>19049</v>
      </c>
      <c r="B3485" s="174" t="s">
        <v>19050</v>
      </c>
      <c r="C3485" s="175"/>
      <c r="D3485" s="176"/>
      <c r="E3485" s="176"/>
      <c r="F3485" s="176"/>
      <c r="G3485" s="169">
        <f t="shared" si="54"/>
        <v>5</v>
      </c>
    </row>
    <row r="3486" spans="1:7" ht="25.5" x14ac:dyDescent="0.2">
      <c r="A3486" s="173" t="s">
        <v>19051</v>
      </c>
      <c r="B3486" s="174" t="s">
        <v>19052</v>
      </c>
      <c r="C3486" s="175" t="s">
        <v>12389</v>
      </c>
      <c r="D3486" s="176">
        <v>323.36</v>
      </c>
      <c r="E3486" s="176">
        <v>26.02</v>
      </c>
      <c r="F3486" s="176">
        <v>349.38</v>
      </c>
      <c r="G3486" s="169">
        <f t="shared" si="54"/>
        <v>9</v>
      </c>
    </row>
    <row r="3487" spans="1:7" ht="25.5" x14ac:dyDescent="0.2">
      <c r="A3487" s="173" t="s">
        <v>19053</v>
      </c>
      <c r="B3487" s="174" t="s">
        <v>19054</v>
      </c>
      <c r="C3487" s="175" t="s">
        <v>12389</v>
      </c>
      <c r="D3487" s="176">
        <v>475.5</v>
      </c>
      <c r="E3487" s="176">
        <v>32.53</v>
      </c>
      <c r="F3487" s="176">
        <v>508.03</v>
      </c>
      <c r="G3487" s="169">
        <f t="shared" si="54"/>
        <v>9</v>
      </c>
    </row>
    <row r="3488" spans="1:7" ht="25.5" x14ac:dyDescent="0.2">
      <c r="A3488" s="173" t="s">
        <v>19055</v>
      </c>
      <c r="B3488" s="174" t="s">
        <v>19056</v>
      </c>
      <c r="C3488" s="175" t="s">
        <v>12389</v>
      </c>
      <c r="D3488" s="176">
        <v>810.9</v>
      </c>
      <c r="E3488" s="176">
        <v>43.37</v>
      </c>
      <c r="F3488" s="176">
        <v>854.27</v>
      </c>
      <c r="G3488" s="169">
        <f t="shared" si="54"/>
        <v>9</v>
      </c>
    </row>
    <row r="3489" spans="1:7" ht="25.5" x14ac:dyDescent="0.2">
      <c r="A3489" s="173" t="s">
        <v>19057</v>
      </c>
      <c r="B3489" s="174" t="s">
        <v>19058</v>
      </c>
      <c r="C3489" s="175" t="s">
        <v>12389</v>
      </c>
      <c r="D3489" s="176">
        <v>1130.23</v>
      </c>
      <c r="E3489" s="176">
        <v>54.21</v>
      </c>
      <c r="F3489" s="176">
        <v>1184.44</v>
      </c>
      <c r="G3489" s="169">
        <f t="shared" si="54"/>
        <v>9</v>
      </c>
    </row>
    <row r="3490" spans="1:7" x14ac:dyDescent="0.2">
      <c r="A3490" s="173" t="s">
        <v>19059</v>
      </c>
      <c r="B3490" s="174" t="s">
        <v>19060</v>
      </c>
      <c r="C3490" s="175"/>
      <c r="D3490" s="176"/>
      <c r="E3490" s="176"/>
      <c r="F3490" s="176"/>
      <c r="G3490" s="169">
        <f t="shared" si="54"/>
        <v>5</v>
      </c>
    </row>
    <row r="3491" spans="1:7" ht="38.25" x14ac:dyDescent="0.2">
      <c r="A3491" s="173" t="s">
        <v>19061</v>
      </c>
      <c r="B3491" s="174" t="s">
        <v>19062</v>
      </c>
      <c r="C3491" s="175" t="s">
        <v>12389</v>
      </c>
      <c r="D3491" s="176">
        <v>446.65</v>
      </c>
      <c r="E3491" s="176">
        <v>19.52</v>
      </c>
      <c r="F3491" s="176">
        <v>466.17</v>
      </c>
      <c r="G3491" s="169">
        <f t="shared" si="54"/>
        <v>9</v>
      </c>
    </row>
    <row r="3492" spans="1:7" x14ac:dyDescent="0.2">
      <c r="A3492" s="173" t="s">
        <v>19063</v>
      </c>
      <c r="B3492" s="174" t="s">
        <v>19064</v>
      </c>
      <c r="C3492" s="175"/>
      <c r="D3492" s="176"/>
      <c r="E3492" s="176"/>
      <c r="F3492" s="176"/>
      <c r="G3492" s="169">
        <f t="shared" si="54"/>
        <v>5</v>
      </c>
    </row>
    <row r="3493" spans="1:7" ht="25.5" x14ac:dyDescent="0.2">
      <c r="A3493" s="173" t="s">
        <v>19065</v>
      </c>
      <c r="B3493" s="174" t="s">
        <v>19066</v>
      </c>
      <c r="C3493" s="175" t="s">
        <v>12389</v>
      </c>
      <c r="D3493" s="176">
        <v>472.74</v>
      </c>
      <c r="E3493" s="176">
        <v>90.79</v>
      </c>
      <c r="F3493" s="176">
        <v>563.53</v>
      </c>
      <c r="G3493" s="169">
        <f t="shared" si="54"/>
        <v>9</v>
      </c>
    </row>
    <row r="3494" spans="1:7" ht="25.5" x14ac:dyDescent="0.2">
      <c r="A3494" s="173" t="s">
        <v>19067</v>
      </c>
      <c r="B3494" s="174" t="s">
        <v>19068</v>
      </c>
      <c r="C3494" s="175" t="s">
        <v>12389</v>
      </c>
      <c r="D3494" s="176">
        <v>185.28</v>
      </c>
      <c r="E3494" s="176">
        <v>8.68</v>
      </c>
      <c r="F3494" s="176">
        <v>193.96</v>
      </c>
      <c r="G3494" s="169">
        <f t="shared" si="54"/>
        <v>9</v>
      </c>
    </row>
    <row r="3495" spans="1:7" ht="25.5" x14ac:dyDescent="0.2">
      <c r="A3495" s="173" t="s">
        <v>19069</v>
      </c>
      <c r="B3495" s="174" t="s">
        <v>19070</v>
      </c>
      <c r="C3495" s="175" t="s">
        <v>12389</v>
      </c>
      <c r="D3495" s="176">
        <v>214.42</v>
      </c>
      <c r="E3495" s="176">
        <v>21.69</v>
      </c>
      <c r="F3495" s="176">
        <v>236.11</v>
      </c>
      <c r="G3495" s="169">
        <f t="shared" si="54"/>
        <v>9</v>
      </c>
    </row>
    <row r="3496" spans="1:7" ht="38.25" x14ac:dyDescent="0.2">
      <c r="A3496" s="173" t="s">
        <v>19071</v>
      </c>
      <c r="B3496" s="174" t="s">
        <v>19072</v>
      </c>
      <c r="C3496" s="175" t="s">
        <v>12389</v>
      </c>
      <c r="D3496" s="176">
        <v>9042.1</v>
      </c>
      <c r="E3496" s="176">
        <v>90.79</v>
      </c>
      <c r="F3496" s="176">
        <v>9132.89</v>
      </c>
      <c r="G3496" s="169">
        <f t="shared" si="54"/>
        <v>9</v>
      </c>
    </row>
    <row r="3497" spans="1:7" x14ac:dyDescent="0.2">
      <c r="A3497" s="173" t="s">
        <v>19073</v>
      </c>
      <c r="B3497" s="174" t="s">
        <v>19074</v>
      </c>
      <c r="C3497" s="175"/>
      <c r="D3497" s="176"/>
      <c r="E3497" s="176"/>
      <c r="F3497" s="176"/>
      <c r="G3497" s="169">
        <f t="shared" si="54"/>
        <v>5</v>
      </c>
    </row>
    <row r="3498" spans="1:7" ht="25.5" x14ac:dyDescent="0.2">
      <c r="A3498" s="173" t="s">
        <v>19075</v>
      </c>
      <c r="B3498" s="174" t="s">
        <v>19076</v>
      </c>
      <c r="C3498" s="175" t="s">
        <v>12389</v>
      </c>
      <c r="D3498" s="176">
        <v>2778.62</v>
      </c>
      <c r="E3498" s="176">
        <v>150.13999999999999</v>
      </c>
      <c r="F3498" s="176">
        <v>2928.76</v>
      </c>
      <c r="G3498" s="169">
        <f t="shared" si="54"/>
        <v>9</v>
      </c>
    </row>
    <row r="3499" spans="1:7" ht="25.5" x14ac:dyDescent="0.2">
      <c r="A3499" s="173" t="s">
        <v>19077</v>
      </c>
      <c r="B3499" s="174" t="s">
        <v>19078</v>
      </c>
      <c r="C3499" s="175" t="s">
        <v>12389</v>
      </c>
      <c r="D3499" s="176">
        <v>960.24</v>
      </c>
      <c r="E3499" s="176">
        <v>150.13999999999999</v>
      </c>
      <c r="F3499" s="176">
        <v>1110.3800000000001</v>
      </c>
      <c r="G3499" s="169">
        <f t="shared" si="54"/>
        <v>9</v>
      </c>
    </row>
    <row r="3500" spans="1:7" ht="25.5" x14ac:dyDescent="0.2">
      <c r="A3500" s="173" t="s">
        <v>19079</v>
      </c>
      <c r="B3500" s="174" t="s">
        <v>19080</v>
      </c>
      <c r="C3500" s="175" t="s">
        <v>12389</v>
      </c>
      <c r="D3500" s="176">
        <v>1213.8900000000001</v>
      </c>
      <c r="E3500" s="176">
        <v>54.21</v>
      </c>
      <c r="F3500" s="176">
        <v>1268.0999999999999</v>
      </c>
      <c r="G3500" s="169">
        <f t="shared" si="54"/>
        <v>9</v>
      </c>
    </row>
    <row r="3501" spans="1:7" ht="25.5" x14ac:dyDescent="0.2">
      <c r="A3501" s="173" t="s">
        <v>19081</v>
      </c>
      <c r="B3501" s="174" t="s">
        <v>19082</v>
      </c>
      <c r="C3501" s="175" t="s">
        <v>12389</v>
      </c>
      <c r="D3501" s="176">
        <v>1608.88</v>
      </c>
      <c r="E3501" s="176">
        <v>97.58</v>
      </c>
      <c r="F3501" s="176">
        <v>1706.46</v>
      </c>
      <c r="G3501" s="169">
        <f t="shared" si="54"/>
        <v>9</v>
      </c>
    </row>
    <row r="3502" spans="1:7" ht="25.5" x14ac:dyDescent="0.2">
      <c r="A3502" s="173" t="s">
        <v>19083</v>
      </c>
      <c r="B3502" s="174" t="s">
        <v>19084</v>
      </c>
      <c r="C3502" s="175" t="s">
        <v>12389</v>
      </c>
      <c r="D3502" s="176">
        <v>2374.9899999999998</v>
      </c>
      <c r="E3502" s="176">
        <v>97.58</v>
      </c>
      <c r="F3502" s="176">
        <v>2472.5700000000002</v>
      </c>
      <c r="G3502" s="169">
        <f t="shared" si="54"/>
        <v>9</v>
      </c>
    </row>
    <row r="3503" spans="1:7" ht="25.5" x14ac:dyDescent="0.2">
      <c r="A3503" s="173" t="s">
        <v>19085</v>
      </c>
      <c r="B3503" s="174" t="s">
        <v>19086</v>
      </c>
      <c r="C3503" s="175" t="s">
        <v>12389</v>
      </c>
      <c r="D3503" s="176">
        <v>5879.51</v>
      </c>
      <c r="E3503" s="176">
        <v>150.13999999999999</v>
      </c>
      <c r="F3503" s="176">
        <v>6029.65</v>
      </c>
      <c r="G3503" s="169">
        <f t="shared" si="54"/>
        <v>9</v>
      </c>
    </row>
    <row r="3504" spans="1:7" ht="25.5" x14ac:dyDescent="0.2">
      <c r="A3504" s="173" t="s">
        <v>19087</v>
      </c>
      <c r="B3504" s="174" t="s">
        <v>19088</v>
      </c>
      <c r="C3504" s="175" t="s">
        <v>12389</v>
      </c>
      <c r="D3504" s="176">
        <v>1115.74</v>
      </c>
      <c r="E3504" s="176">
        <v>150.13999999999999</v>
      </c>
      <c r="F3504" s="176">
        <v>1265.8800000000001</v>
      </c>
      <c r="G3504" s="169">
        <f t="shared" si="54"/>
        <v>9</v>
      </c>
    </row>
    <row r="3505" spans="1:7" ht="25.5" x14ac:dyDescent="0.2">
      <c r="A3505" s="173" t="s">
        <v>19089</v>
      </c>
      <c r="B3505" s="174" t="s">
        <v>19090</v>
      </c>
      <c r="C3505" s="175" t="s">
        <v>12389</v>
      </c>
      <c r="D3505" s="176">
        <v>1653.87</v>
      </c>
      <c r="E3505" s="176">
        <v>150.13999999999999</v>
      </c>
      <c r="F3505" s="176">
        <v>1804.01</v>
      </c>
      <c r="G3505" s="169">
        <f t="shared" si="54"/>
        <v>9</v>
      </c>
    </row>
    <row r="3506" spans="1:7" ht="25.5" x14ac:dyDescent="0.2">
      <c r="A3506" s="173" t="s">
        <v>19091</v>
      </c>
      <c r="B3506" s="174" t="s">
        <v>19092</v>
      </c>
      <c r="C3506" s="175" t="s">
        <v>12389</v>
      </c>
      <c r="D3506" s="176">
        <v>789.26</v>
      </c>
      <c r="E3506" s="176">
        <v>13.01</v>
      </c>
      <c r="F3506" s="176">
        <v>802.27</v>
      </c>
      <c r="G3506" s="169">
        <f t="shared" si="54"/>
        <v>9</v>
      </c>
    </row>
    <row r="3507" spans="1:7" ht="25.5" x14ac:dyDescent="0.2">
      <c r="A3507" s="173" t="s">
        <v>19093</v>
      </c>
      <c r="B3507" s="174" t="s">
        <v>19094</v>
      </c>
      <c r="C3507" s="175" t="s">
        <v>12389</v>
      </c>
      <c r="D3507" s="176">
        <v>1961.93</v>
      </c>
      <c r="E3507" s="176">
        <v>19.079999999999998</v>
      </c>
      <c r="F3507" s="176">
        <v>1981.01</v>
      </c>
      <c r="G3507" s="169">
        <f t="shared" si="54"/>
        <v>9</v>
      </c>
    </row>
    <row r="3508" spans="1:7" x14ac:dyDescent="0.2">
      <c r="A3508" s="173" t="s">
        <v>19095</v>
      </c>
      <c r="B3508" s="174" t="s">
        <v>19096</v>
      </c>
      <c r="C3508" s="175"/>
      <c r="D3508" s="176"/>
      <c r="E3508" s="176"/>
      <c r="F3508" s="176"/>
      <c r="G3508" s="169">
        <f t="shared" si="54"/>
        <v>5</v>
      </c>
    </row>
    <row r="3509" spans="1:7" x14ac:dyDescent="0.2">
      <c r="A3509" s="173" t="s">
        <v>19097</v>
      </c>
      <c r="B3509" s="174" t="s">
        <v>19098</v>
      </c>
      <c r="C3509" s="175" t="s">
        <v>12389</v>
      </c>
      <c r="D3509" s="176">
        <v>10.51</v>
      </c>
      <c r="E3509" s="176">
        <v>19.52</v>
      </c>
      <c r="F3509" s="176">
        <v>30.03</v>
      </c>
      <c r="G3509" s="169">
        <f t="shared" si="54"/>
        <v>9</v>
      </c>
    </row>
    <row r="3510" spans="1:7" ht="25.5" x14ac:dyDescent="0.2">
      <c r="A3510" s="173" t="s">
        <v>19099</v>
      </c>
      <c r="B3510" s="174" t="s">
        <v>19100</v>
      </c>
      <c r="C3510" s="175" t="s">
        <v>12389</v>
      </c>
      <c r="D3510" s="176">
        <v>39.25</v>
      </c>
      <c r="E3510" s="176">
        <v>19.52</v>
      </c>
      <c r="F3510" s="176">
        <v>58.77</v>
      </c>
      <c r="G3510" s="169">
        <f t="shared" si="54"/>
        <v>9</v>
      </c>
    </row>
    <row r="3511" spans="1:7" x14ac:dyDescent="0.2">
      <c r="A3511" s="173" t="s">
        <v>19101</v>
      </c>
      <c r="B3511" s="174" t="s">
        <v>19102</v>
      </c>
      <c r="C3511" s="175"/>
      <c r="D3511" s="176"/>
      <c r="E3511" s="176"/>
      <c r="F3511" s="176"/>
      <c r="G3511" s="169">
        <f t="shared" si="54"/>
        <v>5</v>
      </c>
    </row>
    <row r="3512" spans="1:7" x14ac:dyDescent="0.2">
      <c r="A3512" s="173" t="s">
        <v>19103</v>
      </c>
      <c r="B3512" s="174" t="s">
        <v>19104</v>
      </c>
      <c r="C3512" s="175" t="s">
        <v>12389</v>
      </c>
      <c r="D3512" s="176">
        <v>127.84</v>
      </c>
      <c r="E3512" s="176">
        <v>6.51</v>
      </c>
      <c r="F3512" s="176">
        <v>134.35</v>
      </c>
      <c r="G3512" s="169">
        <f t="shared" si="54"/>
        <v>9</v>
      </c>
    </row>
    <row r="3513" spans="1:7" x14ac:dyDescent="0.2">
      <c r="A3513" s="173" t="s">
        <v>19105</v>
      </c>
      <c r="B3513" s="174" t="s">
        <v>19106</v>
      </c>
      <c r="C3513" s="175" t="s">
        <v>12389</v>
      </c>
      <c r="D3513" s="176">
        <v>483.5</v>
      </c>
      <c r="E3513" s="176">
        <v>54.21</v>
      </c>
      <c r="F3513" s="176">
        <v>537.71</v>
      </c>
      <c r="G3513" s="169">
        <f t="shared" si="54"/>
        <v>9</v>
      </c>
    </row>
    <row r="3514" spans="1:7" ht="25.5" x14ac:dyDescent="0.2">
      <c r="A3514" s="173" t="s">
        <v>19107</v>
      </c>
      <c r="B3514" s="174" t="s">
        <v>19108</v>
      </c>
      <c r="C3514" s="175" t="s">
        <v>12389</v>
      </c>
      <c r="D3514" s="176">
        <v>491.31</v>
      </c>
      <c r="E3514" s="176">
        <v>54.21</v>
      </c>
      <c r="F3514" s="176">
        <v>545.52</v>
      </c>
      <c r="G3514" s="169">
        <f t="shared" si="54"/>
        <v>9</v>
      </c>
    </row>
    <row r="3515" spans="1:7" ht="25.5" x14ac:dyDescent="0.2">
      <c r="A3515" s="173" t="s">
        <v>19109</v>
      </c>
      <c r="B3515" s="174" t="s">
        <v>19110</v>
      </c>
      <c r="C3515" s="175" t="s">
        <v>12389</v>
      </c>
      <c r="D3515" s="176">
        <v>34.99</v>
      </c>
      <c r="E3515" s="176">
        <v>9.15</v>
      </c>
      <c r="F3515" s="176">
        <v>44.14</v>
      </c>
      <c r="G3515" s="169">
        <f t="shared" si="54"/>
        <v>9</v>
      </c>
    </row>
    <row r="3516" spans="1:7" ht="25.5" x14ac:dyDescent="0.2">
      <c r="A3516" s="173" t="s">
        <v>19111</v>
      </c>
      <c r="B3516" s="174" t="s">
        <v>19112</v>
      </c>
      <c r="C3516" s="175" t="s">
        <v>12389</v>
      </c>
      <c r="D3516" s="176">
        <v>726.18</v>
      </c>
      <c r="E3516" s="176">
        <v>30.51</v>
      </c>
      <c r="F3516" s="176">
        <v>756.69</v>
      </c>
      <c r="G3516" s="169">
        <f t="shared" si="54"/>
        <v>9</v>
      </c>
    </row>
    <row r="3517" spans="1:7" ht="25.5" x14ac:dyDescent="0.2">
      <c r="A3517" s="173" t="s">
        <v>19113</v>
      </c>
      <c r="B3517" s="174" t="s">
        <v>19114</v>
      </c>
      <c r="C3517" s="175" t="s">
        <v>12389</v>
      </c>
      <c r="D3517" s="176">
        <v>360.02</v>
      </c>
      <c r="E3517" s="176">
        <v>30.51</v>
      </c>
      <c r="F3517" s="176">
        <v>390.53</v>
      </c>
      <c r="G3517" s="169">
        <f t="shared" si="54"/>
        <v>9</v>
      </c>
    </row>
    <row r="3518" spans="1:7" ht="25.5" x14ac:dyDescent="0.2">
      <c r="A3518" s="173" t="s">
        <v>19115</v>
      </c>
      <c r="B3518" s="174" t="s">
        <v>19116</v>
      </c>
      <c r="C3518" s="175" t="s">
        <v>12389</v>
      </c>
      <c r="D3518" s="176">
        <v>92.28</v>
      </c>
      <c r="E3518" s="176">
        <v>21.69</v>
      </c>
      <c r="F3518" s="176">
        <v>113.97</v>
      </c>
      <c r="G3518" s="169">
        <f t="shared" si="54"/>
        <v>9</v>
      </c>
    </row>
    <row r="3519" spans="1:7" ht="25.5" x14ac:dyDescent="0.2">
      <c r="A3519" s="173" t="s">
        <v>19117</v>
      </c>
      <c r="B3519" s="174" t="s">
        <v>20422</v>
      </c>
      <c r="C3519" s="175" t="s">
        <v>12389</v>
      </c>
      <c r="D3519" s="176">
        <v>3276.84</v>
      </c>
      <c r="E3519" s="176">
        <v>130.11000000000001</v>
      </c>
      <c r="F3519" s="176">
        <v>3406.95</v>
      </c>
      <c r="G3519" s="169">
        <f t="shared" si="54"/>
        <v>9</v>
      </c>
    </row>
    <row r="3520" spans="1:7" x14ac:dyDescent="0.2">
      <c r="A3520" s="173" t="s">
        <v>19118</v>
      </c>
      <c r="B3520" s="174" t="s">
        <v>19119</v>
      </c>
      <c r="C3520" s="175" t="s">
        <v>12389</v>
      </c>
      <c r="D3520" s="176">
        <v>112.3</v>
      </c>
      <c r="E3520" s="176">
        <v>17.350000000000001</v>
      </c>
      <c r="F3520" s="176">
        <v>129.65</v>
      </c>
      <c r="G3520" s="169">
        <f t="shared" si="54"/>
        <v>9</v>
      </c>
    </row>
    <row r="3521" spans="1:7" ht="25.5" x14ac:dyDescent="0.2">
      <c r="A3521" s="173" t="s">
        <v>19120</v>
      </c>
      <c r="B3521" s="174" t="s">
        <v>20423</v>
      </c>
      <c r="C3521" s="175" t="s">
        <v>12389</v>
      </c>
      <c r="D3521" s="176">
        <v>457.96</v>
      </c>
      <c r="E3521" s="176">
        <v>51.46</v>
      </c>
      <c r="F3521" s="176">
        <v>509.42</v>
      </c>
      <c r="G3521" s="169">
        <f t="shared" si="54"/>
        <v>9</v>
      </c>
    </row>
    <row r="3522" spans="1:7" ht="25.5" x14ac:dyDescent="0.2">
      <c r="A3522" s="173" t="s">
        <v>19121</v>
      </c>
      <c r="B3522" s="174" t="s">
        <v>19122</v>
      </c>
      <c r="C3522" s="175" t="s">
        <v>12389</v>
      </c>
      <c r="D3522" s="176">
        <v>330.16</v>
      </c>
      <c r="E3522" s="176">
        <v>54.21</v>
      </c>
      <c r="F3522" s="176">
        <v>384.37</v>
      </c>
      <c r="G3522" s="169">
        <f t="shared" si="54"/>
        <v>9</v>
      </c>
    </row>
    <row r="3523" spans="1:7" ht="25.5" x14ac:dyDescent="0.2">
      <c r="A3523" s="173" t="s">
        <v>19123</v>
      </c>
      <c r="B3523" s="174" t="s">
        <v>19124</v>
      </c>
      <c r="C3523" s="175" t="s">
        <v>12389</v>
      </c>
      <c r="D3523" s="176">
        <v>384.61</v>
      </c>
      <c r="E3523" s="176">
        <v>54.21</v>
      </c>
      <c r="F3523" s="176">
        <v>438.82</v>
      </c>
      <c r="G3523" s="169">
        <f t="shared" si="54"/>
        <v>9</v>
      </c>
    </row>
    <row r="3524" spans="1:7" x14ac:dyDescent="0.2">
      <c r="A3524" s="173" t="s">
        <v>19125</v>
      </c>
      <c r="B3524" s="174" t="s">
        <v>19126</v>
      </c>
      <c r="C3524" s="175"/>
      <c r="D3524" s="176"/>
      <c r="E3524" s="176"/>
      <c r="F3524" s="176"/>
      <c r="G3524" s="169">
        <f t="shared" si="54"/>
        <v>2</v>
      </c>
    </row>
    <row r="3525" spans="1:7" x14ac:dyDescent="0.2">
      <c r="A3525" s="173" t="s">
        <v>19127</v>
      </c>
      <c r="B3525" s="174" t="s">
        <v>19128</v>
      </c>
      <c r="C3525" s="175"/>
      <c r="D3525" s="176"/>
      <c r="E3525" s="176"/>
      <c r="F3525" s="176"/>
      <c r="G3525" s="169">
        <f t="shared" si="54"/>
        <v>5</v>
      </c>
    </row>
    <row r="3526" spans="1:7" x14ac:dyDescent="0.2">
      <c r="A3526" s="173" t="s">
        <v>19129</v>
      </c>
      <c r="B3526" s="174" t="s">
        <v>19130</v>
      </c>
      <c r="C3526" s="175" t="s">
        <v>12389</v>
      </c>
      <c r="D3526" s="176">
        <v>9299.3799999999992</v>
      </c>
      <c r="E3526" s="176">
        <v>96.29</v>
      </c>
      <c r="F3526" s="176">
        <v>9395.67</v>
      </c>
      <c r="G3526" s="169">
        <f t="shared" si="54"/>
        <v>9</v>
      </c>
    </row>
    <row r="3527" spans="1:7" x14ac:dyDescent="0.2">
      <c r="A3527" s="173" t="s">
        <v>19131</v>
      </c>
      <c r="B3527" s="174" t="s">
        <v>19132</v>
      </c>
      <c r="C3527" s="175" t="s">
        <v>12389</v>
      </c>
      <c r="D3527" s="176">
        <v>11975.96</v>
      </c>
      <c r="E3527" s="176">
        <v>131.57</v>
      </c>
      <c r="F3527" s="176">
        <v>12107.53</v>
      </c>
      <c r="G3527" s="169">
        <f t="shared" si="54"/>
        <v>9</v>
      </c>
    </row>
    <row r="3528" spans="1:7" ht="25.5" x14ac:dyDescent="0.2">
      <c r="A3528" s="173" t="s">
        <v>19133</v>
      </c>
      <c r="B3528" s="174" t="s">
        <v>19134</v>
      </c>
      <c r="C3528" s="175" t="s">
        <v>12389</v>
      </c>
      <c r="D3528" s="176">
        <v>1083.8399999999999</v>
      </c>
      <c r="E3528" s="176">
        <v>52.19</v>
      </c>
      <c r="F3528" s="176">
        <v>1136.03</v>
      </c>
      <c r="G3528" s="169">
        <f t="shared" si="54"/>
        <v>9</v>
      </c>
    </row>
    <row r="3529" spans="1:7" ht="25.5" x14ac:dyDescent="0.2">
      <c r="A3529" s="173" t="s">
        <v>19135</v>
      </c>
      <c r="B3529" s="174" t="s">
        <v>19136</v>
      </c>
      <c r="C3529" s="175" t="s">
        <v>12389</v>
      </c>
      <c r="D3529" s="176">
        <v>1940.99</v>
      </c>
      <c r="E3529" s="176">
        <v>52.19</v>
      </c>
      <c r="F3529" s="176">
        <v>1993.18</v>
      </c>
      <c r="G3529" s="169">
        <f t="shared" si="54"/>
        <v>9</v>
      </c>
    </row>
    <row r="3530" spans="1:7" ht="25.5" x14ac:dyDescent="0.2">
      <c r="A3530" s="173" t="s">
        <v>19137</v>
      </c>
      <c r="B3530" s="174" t="s">
        <v>19138</v>
      </c>
      <c r="C3530" s="175" t="s">
        <v>12389</v>
      </c>
      <c r="D3530" s="176">
        <v>3100.71</v>
      </c>
      <c r="E3530" s="176">
        <v>61.01</v>
      </c>
      <c r="F3530" s="176">
        <v>3161.72</v>
      </c>
      <c r="G3530" s="169">
        <f t="shared" si="54"/>
        <v>9</v>
      </c>
    </row>
    <row r="3531" spans="1:7" ht="25.5" x14ac:dyDescent="0.2">
      <c r="A3531" s="173" t="s">
        <v>19139</v>
      </c>
      <c r="B3531" s="174" t="s">
        <v>19140</v>
      </c>
      <c r="C3531" s="175" t="s">
        <v>12389</v>
      </c>
      <c r="D3531" s="176">
        <v>5561.6</v>
      </c>
      <c r="E3531" s="176">
        <v>78.650000000000006</v>
      </c>
      <c r="F3531" s="176">
        <v>5640.25</v>
      </c>
      <c r="G3531" s="169">
        <f t="shared" ref="G3531:G3594" si="55">LEN(A3531)</f>
        <v>9</v>
      </c>
    </row>
    <row r="3532" spans="1:7" ht="38.25" x14ac:dyDescent="0.2">
      <c r="A3532" s="173" t="s">
        <v>19141</v>
      </c>
      <c r="B3532" s="174" t="s">
        <v>19142</v>
      </c>
      <c r="C3532" s="175" t="s">
        <v>12389</v>
      </c>
      <c r="D3532" s="176">
        <v>7488.9</v>
      </c>
      <c r="E3532" s="176">
        <v>69.83</v>
      </c>
      <c r="F3532" s="176">
        <v>7558.73</v>
      </c>
      <c r="G3532" s="169">
        <f t="shared" si="55"/>
        <v>9</v>
      </c>
    </row>
    <row r="3533" spans="1:7" ht="38.25" x14ac:dyDescent="0.2">
      <c r="A3533" s="173" t="s">
        <v>19143</v>
      </c>
      <c r="B3533" s="174" t="s">
        <v>19144</v>
      </c>
      <c r="C3533" s="175" t="s">
        <v>12389</v>
      </c>
      <c r="D3533" s="176">
        <v>13639.59</v>
      </c>
      <c r="E3533" s="176">
        <v>96.29</v>
      </c>
      <c r="F3533" s="176">
        <v>13735.88</v>
      </c>
      <c r="G3533" s="169">
        <f t="shared" si="55"/>
        <v>9</v>
      </c>
    </row>
    <row r="3534" spans="1:7" ht="25.5" x14ac:dyDescent="0.2">
      <c r="A3534" s="173" t="s">
        <v>19145</v>
      </c>
      <c r="B3534" s="174" t="s">
        <v>19146</v>
      </c>
      <c r="C3534" s="175" t="s">
        <v>12389</v>
      </c>
      <c r="D3534" s="176">
        <v>888.3</v>
      </c>
      <c r="E3534" s="176">
        <v>61.01</v>
      </c>
      <c r="F3534" s="176">
        <v>949.31</v>
      </c>
      <c r="G3534" s="169">
        <f t="shared" si="55"/>
        <v>9</v>
      </c>
    </row>
    <row r="3535" spans="1:7" ht="25.5" x14ac:dyDescent="0.2">
      <c r="A3535" s="173" t="s">
        <v>19147</v>
      </c>
      <c r="B3535" s="174" t="s">
        <v>19148</v>
      </c>
      <c r="C3535" s="175" t="s">
        <v>12389</v>
      </c>
      <c r="D3535" s="176">
        <v>572.57000000000005</v>
      </c>
      <c r="E3535" s="176">
        <v>61.01</v>
      </c>
      <c r="F3535" s="176">
        <v>633.58000000000004</v>
      </c>
      <c r="G3535" s="169">
        <f t="shared" si="55"/>
        <v>9</v>
      </c>
    </row>
    <row r="3536" spans="1:7" x14ac:dyDescent="0.2">
      <c r="A3536" s="173" t="s">
        <v>19149</v>
      </c>
      <c r="B3536" s="174" t="s">
        <v>19150</v>
      </c>
      <c r="C3536" s="175"/>
      <c r="D3536" s="176"/>
      <c r="E3536" s="176"/>
      <c r="F3536" s="176"/>
      <c r="G3536" s="169">
        <f t="shared" si="55"/>
        <v>5</v>
      </c>
    </row>
    <row r="3537" spans="1:7" ht="25.5" x14ac:dyDescent="0.2">
      <c r="A3537" s="173" t="s">
        <v>19151</v>
      </c>
      <c r="B3537" s="174" t="s">
        <v>19152</v>
      </c>
      <c r="C3537" s="175" t="s">
        <v>12690</v>
      </c>
      <c r="D3537" s="176">
        <v>6051.71</v>
      </c>
      <c r="E3537" s="176">
        <v>61.01</v>
      </c>
      <c r="F3537" s="176">
        <v>6112.72</v>
      </c>
      <c r="G3537" s="169">
        <f t="shared" si="55"/>
        <v>9</v>
      </c>
    </row>
    <row r="3538" spans="1:7" ht="25.5" x14ac:dyDescent="0.2">
      <c r="A3538" s="173" t="s">
        <v>19153</v>
      </c>
      <c r="B3538" s="174" t="s">
        <v>19154</v>
      </c>
      <c r="C3538" s="175" t="s">
        <v>12690</v>
      </c>
      <c r="D3538" s="176">
        <v>10815.53</v>
      </c>
      <c r="E3538" s="176">
        <v>61.01</v>
      </c>
      <c r="F3538" s="176">
        <v>10876.54</v>
      </c>
      <c r="G3538" s="169">
        <f t="shared" si="55"/>
        <v>9</v>
      </c>
    </row>
    <row r="3539" spans="1:7" ht="25.5" x14ac:dyDescent="0.2">
      <c r="A3539" s="173" t="s">
        <v>19155</v>
      </c>
      <c r="B3539" s="174" t="s">
        <v>19156</v>
      </c>
      <c r="C3539" s="175" t="s">
        <v>12690</v>
      </c>
      <c r="D3539" s="176">
        <v>19935.16</v>
      </c>
      <c r="E3539" s="176">
        <v>61.01</v>
      </c>
      <c r="F3539" s="176">
        <v>19996.169999999998</v>
      </c>
      <c r="G3539" s="169">
        <f t="shared" si="55"/>
        <v>9</v>
      </c>
    </row>
    <row r="3540" spans="1:7" x14ac:dyDescent="0.2">
      <c r="A3540" s="173" t="s">
        <v>19157</v>
      </c>
      <c r="B3540" s="174" t="s">
        <v>19158</v>
      </c>
      <c r="C3540" s="175"/>
      <c r="D3540" s="176"/>
      <c r="E3540" s="176"/>
      <c r="F3540" s="176"/>
      <c r="G3540" s="169">
        <f t="shared" si="55"/>
        <v>5</v>
      </c>
    </row>
    <row r="3541" spans="1:7" ht="38.25" x14ac:dyDescent="0.2">
      <c r="A3541" s="173" t="s">
        <v>19159</v>
      </c>
      <c r="B3541" s="174" t="s">
        <v>19160</v>
      </c>
      <c r="C3541" s="175" t="s">
        <v>12497</v>
      </c>
      <c r="D3541" s="176">
        <v>17699.89</v>
      </c>
      <c r="E3541" s="176">
        <v>3258.45</v>
      </c>
      <c r="F3541" s="176">
        <v>20958.34</v>
      </c>
      <c r="G3541" s="169">
        <f t="shared" si="55"/>
        <v>9</v>
      </c>
    </row>
    <row r="3542" spans="1:7" ht="38.25" x14ac:dyDescent="0.2">
      <c r="A3542" s="173" t="s">
        <v>19161</v>
      </c>
      <c r="B3542" s="174" t="s">
        <v>19162</v>
      </c>
      <c r="C3542" s="175" t="s">
        <v>12497</v>
      </c>
      <c r="D3542" s="176">
        <v>34485.300000000003</v>
      </c>
      <c r="E3542" s="176">
        <v>6973.44</v>
      </c>
      <c r="F3542" s="176">
        <v>41458.74</v>
      </c>
      <c r="G3542" s="169">
        <f t="shared" si="55"/>
        <v>9</v>
      </c>
    </row>
    <row r="3543" spans="1:7" x14ac:dyDescent="0.2">
      <c r="A3543" s="173" t="s">
        <v>19163</v>
      </c>
      <c r="B3543" s="174" t="s">
        <v>19164</v>
      </c>
      <c r="C3543" s="175"/>
      <c r="D3543" s="176"/>
      <c r="E3543" s="176"/>
      <c r="F3543" s="176"/>
      <c r="G3543" s="169">
        <f t="shared" si="55"/>
        <v>5</v>
      </c>
    </row>
    <row r="3544" spans="1:7" x14ac:dyDescent="0.2">
      <c r="A3544" s="173" t="s">
        <v>19165</v>
      </c>
      <c r="B3544" s="174" t="s">
        <v>19166</v>
      </c>
      <c r="C3544" s="175" t="s">
        <v>12389</v>
      </c>
      <c r="D3544" s="176">
        <v>88.5</v>
      </c>
      <c r="E3544" s="176">
        <v>13.01</v>
      </c>
      <c r="F3544" s="176">
        <v>101.51</v>
      </c>
      <c r="G3544" s="169">
        <f t="shared" si="55"/>
        <v>9</v>
      </c>
    </row>
    <row r="3545" spans="1:7" x14ac:dyDescent="0.2">
      <c r="A3545" s="173" t="s">
        <v>19167</v>
      </c>
      <c r="B3545" s="174" t="s">
        <v>19168</v>
      </c>
      <c r="C3545" s="175" t="s">
        <v>12389</v>
      </c>
      <c r="D3545" s="176">
        <v>116.38</v>
      </c>
      <c r="E3545" s="176">
        <v>17.350000000000001</v>
      </c>
      <c r="F3545" s="176">
        <v>133.72999999999999</v>
      </c>
      <c r="G3545" s="169">
        <f t="shared" si="55"/>
        <v>9</v>
      </c>
    </row>
    <row r="3546" spans="1:7" x14ac:dyDescent="0.2">
      <c r="A3546" s="173" t="s">
        <v>19169</v>
      </c>
      <c r="B3546" s="174" t="s">
        <v>19170</v>
      </c>
      <c r="C3546" s="175" t="s">
        <v>12389</v>
      </c>
      <c r="D3546" s="176">
        <v>236.84</v>
      </c>
      <c r="E3546" s="176">
        <v>19.52</v>
      </c>
      <c r="F3546" s="176">
        <v>256.36</v>
      </c>
      <c r="G3546" s="169">
        <f t="shared" si="55"/>
        <v>9</v>
      </c>
    </row>
    <row r="3547" spans="1:7" x14ac:dyDescent="0.2">
      <c r="A3547" s="173" t="s">
        <v>19171</v>
      </c>
      <c r="B3547" s="174" t="s">
        <v>19172</v>
      </c>
      <c r="C3547" s="175" t="s">
        <v>12389</v>
      </c>
      <c r="D3547" s="176">
        <v>239.29</v>
      </c>
      <c r="E3547" s="176">
        <v>19.52</v>
      </c>
      <c r="F3547" s="176">
        <v>258.81</v>
      </c>
      <c r="G3547" s="169">
        <f t="shared" si="55"/>
        <v>9</v>
      </c>
    </row>
    <row r="3548" spans="1:7" x14ac:dyDescent="0.2">
      <c r="A3548" s="173" t="s">
        <v>19173</v>
      </c>
      <c r="B3548" s="174" t="s">
        <v>19174</v>
      </c>
      <c r="C3548" s="175" t="s">
        <v>12389</v>
      </c>
      <c r="D3548" s="176">
        <v>302.95</v>
      </c>
      <c r="E3548" s="176">
        <v>26.02</v>
      </c>
      <c r="F3548" s="176">
        <v>328.97</v>
      </c>
      <c r="G3548" s="169">
        <f t="shared" si="55"/>
        <v>9</v>
      </c>
    </row>
    <row r="3549" spans="1:7" x14ac:dyDescent="0.2">
      <c r="A3549" s="173" t="s">
        <v>19175</v>
      </c>
      <c r="B3549" s="174" t="s">
        <v>19176</v>
      </c>
      <c r="C3549" s="175" t="s">
        <v>12389</v>
      </c>
      <c r="D3549" s="176">
        <v>1487.2</v>
      </c>
      <c r="E3549" s="176">
        <v>19.52</v>
      </c>
      <c r="F3549" s="176">
        <v>1506.72</v>
      </c>
      <c r="G3549" s="169">
        <f t="shared" si="55"/>
        <v>9</v>
      </c>
    </row>
    <row r="3550" spans="1:7" x14ac:dyDescent="0.2">
      <c r="A3550" s="173" t="s">
        <v>19177</v>
      </c>
      <c r="B3550" s="174" t="s">
        <v>19178</v>
      </c>
      <c r="C3550" s="175" t="s">
        <v>12389</v>
      </c>
      <c r="D3550" s="176">
        <v>1869.57</v>
      </c>
      <c r="E3550" s="176">
        <v>86.74</v>
      </c>
      <c r="F3550" s="176">
        <v>1956.31</v>
      </c>
      <c r="G3550" s="169">
        <f t="shared" si="55"/>
        <v>9</v>
      </c>
    </row>
    <row r="3551" spans="1:7" x14ac:dyDescent="0.2">
      <c r="A3551" s="173" t="s">
        <v>19179</v>
      </c>
      <c r="B3551" s="174" t="s">
        <v>19180</v>
      </c>
      <c r="C3551" s="175"/>
      <c r="D3551" s="176"/>
      <c r="E3551" s="176"/>
      <c r="F3551" s="176"/>
      <c r="G3551" s="169">
        <f t="shared" si="55"/>
        <v>5</v>
      </c>
    </row>
    <row r="3552" spans="1:7" x14ac:dyDescent="0.2">
      <c r="A3552" s="173" t="s">
        <v>19181</v>
      </c>
      <c r="B3552" s="174" t="s">
        <v>19182</v>
      </c>
      <c r="C3552" s="175" t="s">
        <v>12389</v>
      </c>
      <c r="D3552" s="176"/>
      <c r="E3552" s="176">
        <v>52.92</v>
      </c>
      <c r="F3552" s="176">
        <v>52.92</v>
      </c>
      <c r="G3552" s="169">
        <f t="shared" si="55"/>
        <v>9</v>
      </c>
    </row>
    <row r="3553" spans="1:7" x14ac:dyDescent="0.2">
      <c r="A3553" s="173" t="s">
        <v>19183</v>
      </c>
      <c r="B3553" s="174" t="s">
        <v>19184</v>
      </c>
      <c r="C3553" s="175" t="s">
        <v>12389</v>
      </c>
      <c r="D3553" s="176"/>
      <c r="E3553" s="176">
        <v>141.12</v>
      </c>
      <c r="F3553" s="176">
        <v>141.12</v>
      </c>
      <c r="G3553" s="169">
        <f t="shared" si="55"/>
        <v>9</v>
      </c>
    </row>
    <row r="3554" spans="1:7" x14ac:dyDescent="0.2">
      <c r="A3554" s="173" t="s">
        <v>19185</v>
      </c>
      <c r="B3554" s="174" t="s">
        <v>19186</v>
      </c>
      <c r="C3554" s="175" t="s">
        <v>12389</v>
      </c>
      <c r="D3554" s="176"/>
      <c r="E3554" s="176">
        <v>317.52</v>
      </c>
      <c r="F3554" s="176">
        <v>317.52</v>
      </c>
      <c r="G3554" s="169">
        <f t="shared" si="55"/>
        <v>9</v>
      </c>
    </row>
    <row r="3555" spans="1:7" x14ac:dyDescent="0.2">
      <c r="A3555" s="173" t="s">
        <v>19187</v>
      </c>
      <c r="B3555" s="174" t="s">
        <v>19188</v>
      </c>
      <c r="C3555" s="175"/>
      <c r="D3555" s="176"/>
      <c r="E3555" s="176"/>
      <c r="F3555" s="176"/>
      <c r="G3555" s="169">
        <f t="shared" si="55"/>
        <v>2</v>
      </c>
    </row>
    <row r="3556" spans="1:7" x14ac:dyDescent="0.2">
      <c r="A3556" s="173" t="s">
        <v>19189</v>
      </c>
      <c r="B3556" s="174" t="s">
        <v>19190</v>
      </c>
      <c r="C3556" s="175"/>
      <c r="D3556" s="176"/>
      <c r="E3556" s="176"/>
      <c r="F3556" s="176"/>
      <c r="G3556" s="169">
        <f t="shared" si="55"/>
        <v>5</v>
      </c>
    </row>
    <row r="3557" spans="1:7" x14ac:dyDescent="0.2">
      <c r="A3557" s="173" t="s">
        <v>19191</v>
      </c>
      <c r="B3557" s="174" t="s">
        <v>19192</v>
      </c>
      <c r="C3557" s="175" t="s">
        <v>12389</v>
      </c>
      <c r="D3557" s="176">
        <v>36.75</v>
      </c>
      <c r="E3557" s="176">
        <v>43.37</v>
      </c>
      <c r="F3557" s="176">
        <v>80.12</v>
      </c>
      <c r="G3557" s="169">
        <f t="shared" si="55"/>
        <v>9</v>
      </c>
    </row>
    <row r="3558" spans="1:7" x14ac:dyDescent="0.2">
      <c r="A3558" s="173" t="s">
        <v>19193</v>
      </c>
      <c r="B3558" s="174" t="s">
        <v>19194</v>
      </c>
      <c r="C3558" s="175" t="s">
        <v>12389</v>
      </c>
      <c r="D3558" s="176">
        <v>47.89</v>
      </c>
      <c r="E3558" s="176">
        <v>43.37</v>
      </c>
      <c r="F3558" s="176">
        <v>91.26</v>
      </c>
      <c r="G3558" s="169">
        <f t="shared" si="55"/>
        <v>9</v>
      </c>
    </row>
    <row r="3559" spans="1:7" x14ac:dyDescent="0.2">
      <c r="A3559" s="173" t="s">
        <v>19195</v>
      </c>
      <c r="B3559" s="174" t="s">
        <v>19196</v>
      </c>
      <c r="C3559" s="175" t="s">
        <v>12389</v>
      </c>
      <c r="D3559" s="176">
        <v>63.91</v>
      </c>
      <c r="E3559" s="176">
        <v>43.37</v>
      </c>
      <c r="F3559" s="176">
        <v>107.28</v>
      </c>
      <c r="G3559" s="169">
        <f t="shared" si="55"/>
        <v>9</v>
      </c>
    </row>
    <row r="3560" spans="1:7" x14ac:dyDescent="0.2">
      <c r="A3560" s="173" t="s">
        <v>19197</v>
      </c>
      <c r="B3560" s="174" t="s">
        <v>19198</v>
      </c>
      <c r="C3560" s="175" t="s">
        <v>12389</v>
      </c>
      <c r="D3560" s="176">
        <v>73.02</v>
      </c>
      <c r="E3560" s="176">
        <v>43.37</v>
      </c>
      <c r="F3560" s="176">
        <v>116.39</v>
      </c>
      <c r="G3560" s="169">
        <f t="shared" si="55"/>
        <v>9</v>
      </c>
    </row>
    <row r="3561" spans="1:7" ht="25.5" x14ac:dyDescent="0.2">
      <c r="A3561" s="173" t="s">
        <v>19199</v>
      </c>
      <c r="B3561" s="174" t="s">
        <v>19200</v>
      </c>
      <c r="C3561" s="175" t="s">
        <v>12389</v>
      </c>
      <c r="D3561" s="176">
        <v>74.45</v>
      </c>
      <c r="E3561" s="176">
        <v>43.37</v>
      </c>
      <c r="F3561" s="176">
        <v>117.82</v>
      </c>
      <c r="G3561" s="169">
        <f t="shared" si="55"/>
        <v>9</v>
      </c>
    </row>
    <row r="3562" spans="1:7" ht="25.5" x14ac:dyDescent="0.2">
      <c r="A3562" s="173" t="s">
        <v>19201</v>
      </c>
      <c r="B3562" s="174" t="s">
        <v>19202</v>
      </c>
      <c r="C3562" s="175" t="s">
        <v>12389</v>
      </c>
      <c r="D3562" s="176">
        <v>98.65</v>
      </c>
      <c r="E3562" s="176">
        <v>43.37</v>
      </c>
      <c r="F3562" s="176">
        <v>142.02000000000001</v>
      </c>
      <c r="G3562" s="169">
        <f t="shared" si="55"/>
        <v>9</v>
      </c>
    </row>
    <row r="3563" spans="1:7" x14ac:dyDescent="0.2">
      <c r="A3563" s="173" t="s">
        <v>19203</v>
      </c>
      <c r="B3563" s="174" t="s">
        <v>19204</v>
      </c>
      <c r="C3563" s="175"/>
      <c r="D3563" s="176"/>
      <c r="E3563" s="176"/>
      <c r="F3563" s="176"/>
      <c r="G3563" s="169">
        <f t="shared" si="55"/>
        <v>5</v>
      </c>
    </row>
    <row r="3564" spans="1:7" x14ac:dyDescent="0.2">
      <c r="A3564" s="173" t="s">
        <v>19205</v>
      </c>
      <c r="B3564" s="174" t="s">
        <v>19206</v>
      </c>
      <c r="C3564" s="175" t="s">
        <v>12389</v>
      </c>
      <c r="D3564" s="176">
        <v>101.44</v>
      </c>
      <c r="E3564" s="176">
        <v>196.22</v>
      </c>
      <c r="F3564" s="176">
        <v>297.66000000000003</v>
      </c>
      <c r="G3564" s="169">
        <f t="shared" si="55"/>
        <v>9</v>
      </c>
    </row>
    <row r="3565" spans="1:7" x14ac:dyDescent="0.2">
      <c r="A3565" s="173" t="s">
        <v>19207</v>
      </c>
      <c r="B3565" s="174" t="s">
        <v>20306</v>
      </c>
      <c r="C3565" s="175" t="s">
        <v>12389</v>
      </c>
      <c r="D3565" s="176">
        <v>79.16</v>
      </c>
      <c r="E3565" s="176">
        <v>47.67</v>
      </c>
      <c r="F3565" s="176">
        <v>126.83</v>
      </c>
      <c r="G3565" s="169">
        <f t="shared" si="55"/>
        <v>9</v>
      </c>
    </row>
    <row r="3566" spans="1:7" ht="25.5" x14ac:dyDescent="0.2">
      <c r="A3566" s="173" t="s">
        <v>19208</v>
      </c>
      <c r="B3566" s="174" t="s">
        <v>19209</v>
      </c>
      <c r="C3566" s="175" t="s">
        <v>12389</v>
      </c>
      <c r="D3566" s="176">
        <v>373.12</v>
      </c>
      <c r="E3566" s="176">
        <v>43.37</v>
      </c>
      <c r="F3566" s="176">
        <v>416.49</v>
      </c>
      <c r="G3566" s="169">
        <f t="shared" si="55"/>
        <v>9</v>
      </c>
    </row>
    <row r="3567" spans="1:7" x14ac:dyDescent="0.2">
      <c r="A3567" s="173" t="s">
        <v>19210</v>
      </c>
      <c r="B3567" s="174" t="s">
        <v>19211</v>
      </c>
      <c r="C3567" s="175"/>
      <c r="D3567" s="176"/>
      <c r="E3567" s="176"/>
      <c r="F3567" s="176"/>
      <c r="G3567" s="169">
        <f t="shared" si="55"/>
        <v>5</v>
      </c>
    </row>
    <row r="3568" spans="1:7" x14ac:dyDescent="0.2">
      <c r="A3568" s="173" t="s">
        <v>19212</v>
      </c>
      <c r="B3568" s="174" t="s">
        <v>19213</v>
      </c>
      <c r="C3568" s="175" t="s">
        <v>12389</v>
      </c>
      <c r="D3568" s="176">
        <v>34.57</v>
      </c>
      <c r="E3568" s="176">
        <v>43.37</v>
      </c>
      <c r="F3568" s="176">
        <v>77.94</v>
      </c>
      <c r="G3568" s="169">
        <f t="shared" si="55"/>
        <v>9</v>
      </c>
    </row>
    <row r="3569" spans="1:7" x14ac:dyDescent="0.2">
      <c r="A3569" s="173" t="s">
        <v>19214</v>
      </c>
      <c r="B3569" s="174" t="s">
        <v>19215</v>
      </c>
      <c r="C3569" s="175"/>
      <c r="D3569" s="176"/>
      <c r="E3569" s="176"/>
      <c r="F3569" s="176"/>
      <c r="G3569" s="169">
        <f t="shared" si="55"/>
        <v>5</v>
      </c>
    </row>
    <row r="3570" spans="1:7" ht="25.5" x14ac:dyDescent="0.2">
      <c r="A3570" s="173" t="s">
        <v>19216</v>
      </c>
      <c r="B3570" s="174" t="s">
        <v>19217</v>
      </c>
      <c r="C3570" s="175" t="s">
        <v>12389</v>
      </c>
      <c r="D3570" s="176">
        <v>131.01</v>
      </c>
      <c r="E3570" s="176">
        <v>52.05</v>
      </c>
      <c r="F3570" s="176">
        <v>183.06</v>
      </c>
      <c r="G3570" s="169">
        <f t="shared" si="55"/>
        <v>9</v>
      </c>
    </row>
    <row r="3571" spans="1:7" x14ac:dyDescent="0.2">
      <c r="A3571" s="173" t="s">
        <v>19218</v>
      </c>
      <c r="B3571" s="174" t="s">
        <v>19219</v>
      </c>
      <c r="C3571" s="175" t="s">
        <v>12389</v>
      </c>
      <c r="D3571" s="176">
        <v>496.09</v>
      </c>
      <c r="E3571" s="176">
        <v>65.06</v>
      </c>
      <c r="F3571" s="176">
        <v>561.15</v>
      </c>
      <c r="G3571" s="169">
        <f t="shared" si="55"/>
        <v>9</v>
      </c>
    </row>
    <row r="3572" spans="1:7" x14ac:dyDescent="0.2">
      <c r="A3572" s="173" t="s">
        <v>19220</v>
      </c>
      <c r="B3572" s="174" t="s">
        <v>19221</v>
      </c>
      <c r="C3572" s="175"/>
      <c r="D3572" s="176"/>
      <c r="E3572" s="176"/>
      <c r="F3572" s="176"/>
      <c r="G3572" s="169">
        <f t="shared" si="55"/>
        <v>5</v>
      </c>
    </row>
    <row r="3573" spans="1:7" x14ac:dyDescent="0.2">
      <c r="A3573" s="173" t="s">
        <v>19222</v>
      </c>
      <c r="B3573" s="174" t="s">
        <v>20424</v>
      </c>
      <c r="C3573" s="175" t="s">
        <v>12389</v>
      </c>
      <c r="D3573" s="176">
        <v>13.95</v>
      </c>
      <c r="E3573" s="176">
        <v>2.6</v>
      </c>
      <c r="F3573" s="176">
        <v>16.55</v>
      </c>
      <c r="G3573" s="169">
        <f t="shared" si="55"/>
        <v>9</v>
      </c>
    </row>
    <row r="3574" spans="1:7" x14ac:dyDescent="0.2">
      <c r="A3574" s="173" t="s">
        <v>12354</v>
      </c>
      <c r="B3574" s="174" t="s">
        <v>19223</v>
      </c>
      <c r="C3574" s="175" t="s">
        <v>12441</v>
      </c>
      <c r="D3574" s="176">
        <v>1012.93</v>
      </c>
      <c r="E3574" s="176">
        <v>28.38</v>
      </c>
      <c r="F3574" s="176">
        <v>1041.31</v>
      </c>
      <c r="G3574" s="169">
        <f t="shared" si="55"/>
        <v>9</v>
      </c>
    </row>
    <row r="3575" spans="1:7" x14ac:dyDescent="0.2">
      <c r="A3575" s="173" t="s">
        <v>19224</v>
      </c>
      <c r="B3575" s="174" t="s">
        <v>20425</v>
      </c>
      <c r="C3575" s="175" t="s">
        <v>12389</v>
      </c>
      <c r="D3575" s="176">
        <v>9.34</v>
      </c>
      <c r="E3575" s="176">
        <v>2.6</v>
      </c>
      <c r="F3575" s="176">
        <v>11.94</v>
      </c>
      <c r="G3575" s="169">
        <f t="shared" si="55"/>
        <v>9</v>
      </c>
    </row>
    <row r="3576" spans="1:7" x14ac:dyDescent="0.2">
      <c r="A3576" s="173" t="s">
        <v>19225</v>
      </c>
      <c r="B3576" s="174" t="s">
        <v>19226</v>
      </c>
      <c r="C3576" s="175" t="s">
        <v>12389</v>
      </c>
      <c r="D3576" s="176">
        <v>336.19</v>
      </c>
      <c r="E3576" s="176">
        <v>22.7</v>
      </c>
      <c r="F3576" s="176">
        <v>358.89</v>
      </c>
      <c r="G3576" s="169">
        <f t="shared" si="55"/>
        <v>9</v>
      </c>
    </row>
    <row r="3577" spans="1:7" x14ac:dyDescent="0.2">
      <c r="A3577" s="173" t="s">
        <v>19227</v>
      </c>
      <c r="B3577" s="174" t="s">
        <v>20426</v>
      </c>
      <c r="C3577" s="175" t="s">
        <v>12389</v>
      </c>
      <c r="D3577" s="176">
        <v>32.659999999999997</v>
      </c>
      <c r="E3577" s="176">
        <v>2.6</v>
      </c>
      <c r="F3577" s="176">
        <v>35.26</v>
      </c>
      <c r="G3577" s="169">
        <f t="shared" si="55"/>
        <v>9</v>
      </c>
    </row>
    <row r="3578" spans="1:7" x14ac:dyDescent="0.2">
      <c r="A3578" s="173" t="s">
        <v>19228</v>
      </c>
      <c r="B3578" s="174" t="s">
        <v>20427</v>
      </c>
      <c r="C3578" s="175" t="s">
        <v>12389</v>
      </c>
      <c r="D3578" s="176">
        <v>7.97</v>
      </c>
      <c r="E3578" s="176">
        <v>2.6</v>
      </c>
      <c r="F3578" s="176">
        <v>10.57</v>
      </c>
      <c r="G3578" s="169">
        <f t="shared" si="55"/>
        <v>9</v>
      </c>
    </row>
    <row r="3579" spans="1:7" x14ac:dyDescent="0.2">
      <c r="A3579" s="173" t="s">
        <v>19229</v>
      </c>
      <c r="B3579" s="174" t="s">
        <v>19230</v>
      </c>
      <c r="C3579" s="175" t="s">
        <v>12441</v>
      </c>
      <c r="D3579" s="176">
        <v>1051.53</v>
      </c>
      <c r="E3579" s="176">
        <v>28.38</v>
      </c>
      <c r="F3579" s="176">
        <v>1079.9100000000001</v>
      </c>
      <c r="G3579" s="169">
        <f t="shared" si="55"/>
        <v>9</v>
      </c>
    </row>
    <row r="3580" spans="1:7" ht="25.5" x14ac:dyDescent="0.2">
      <c r="A3580" s="173" t="s">
        <v>19231</v>
      </c>
      <c r="B3580" s="174" t="s">
        <v>19232</v>
      </c>
      <c r="C3580" s="175" t="s">
        <v>12441</v>
      </c>
      <c r="D3580" s="176">
        <v>1318.3</v>
      </c>
      <c r="E3580" s="176">
        <v>28.38</v>
      </c>
      <c r="F3580" s="176">
        <v>1346.68</v>
      </c>
      <c r="G3580" s="169">
        <f t="shared" si="55"/>
        <v>9</v>
      </c>
    </row>
    <row r="3581" spans="1:7" ht="25.5" x14ac:dyDescent="0.2">
      <c r="A3581" s="173" t="s">
        <v>19233</v>
      </c>
      <c r="B3581" s="174" t="s">
        <v>19234</v>
      </c>
      <c r="C3581" s="175" t="s">
        <v>12389</v>
      </c>
      <c r="D3581" s="176">
        <v>81.99</v>
      </c>
      <c r="E3581" s="176">
        <v>14.19</v>
      </c>
      <c r="F3581" s="176">
        <v>96.18</v>
      </c>
      <c r="G3581" s="169">
        <f t="shared" si="55"/>
        <v>9</v>
      </c>
    </row>
    <row r="3582" spans="1:7" ht="25.5" x14ac:dyDescent="0.2">
      <c r="A3582" s="173" t="s">
        <v>19235</v>
      </c>
      <c r="B3582" s="174" t="s">
        <v>19236</v>
      </c>
      <c r="C3582" s="175" t="s">
        <v>12389</v>
      </c>
      <c r="D3582" s="176">
        <v>3639.27</v>
      </c>
      <c r="E3582" s="176">
        <v>52.05</v>
      </c>
      <c r="F3582" s="176">
        <v>3691.32</v>
      </c>
      <c r="G3582" s="169">
        <f t="shared" si="55"/>
        <v>9</v>
      </c>
    </row>
    <row r="3583" spans="1:7" ht="25.5" x14ac:dyDescent="0.2">
      <c r="A3583" s="173" t="s">
        <v>19237</v>
      </c>
      <c r="B3583" s="174" t="s">
        <v>19238</v>
      </c>
      <c r="C3583" s="175" t="s">
        <v>12389</v>
      </c>
      <c r="D3583" s="176">
        <v>4331.83</v>
      </c>
      <c r="E3583" s="176">
        <v>52.05</v>
      </c>
      <c r="F3583" s="176">
        <v>4383.88</v>
      </c>
      <c r="G3583" s="169">
        <f t="shared" si="55"/>
        <v>9</v>
      </c>
    </row>
    <row r="3584" spans="1:7" ht="25.5" x14ac:dyDescent="0.2">
      <c r="A3584" s="173" t="s">
        <v>19239</v>
      </c>
      <c r="B3584" s="174" t="s">
        <v>19240</v>
      </c>
      <c r="C3584" s="175" t="s">
        <v>12389</v>
      </c>
      <c r="D3584" s="176">
        <v>375.74</v>
      </c>
      <c r="E3584" s="176">
        <v>58.68</v>
      </c>
      <c r="F3584" s="176">
        <v>434.42</v>
      </c>
      <c r="G3584" s="169">
        <f t="shared" si="55"/>
        <v>9</v>
      </c>
    </row>
    <row r="3585" spans="1:7" ht="25.5" x14ac:dyDescent="0.2">
      <c r="A3585" s="173" t="s">
        <v>19241</v>
      </c>
      <c r="B3585" s="174" t="s">
        <v>20505</v>
      </c>
      <c r="C3585" s="175" t="s">
        <v>12389</v>
      </c>
      <c r="D3585" s="176">
        <v>409.2</v>
      </c>
      <c r="E3585" s="176">
        <v>58.68</v>
      </c>
      <c r="F3585" s="176">
        <v>467.88</v>
      </c>
      <c r="G3585" s="169">
        <f t="shared" si="55"/>
        <v>9</v>
      </c>
    </row>
    <row r="3586" spans="1:7" ht="25.5" x14ac:dyDescent="0.2">
      <c r="A3586" s="173" t="s">
        <v>19242</v>
      </c>
      <c r="B3586" s="174" t="s">
        <v>19243</v>
      </c>
      <c r="C3586" s="175" t="s">
        <v>12389</v>
      </c>
      <c r="D3586" s="176">
        <v>455.97</v>
      </c>
      <c r="E3586" s="176">
        <v>58.68</v>
      </c>
      <c r="F3586" s="176">
        <v>514.65</v>
      </c>
      <c r="G3586" s="169">
        <f t="shared" si="55"/>
        <v>9</v>
      </c>
    </row>
    <row r="3587" spans="1:7" ht="25.5" x14ac:dyDescent="0.2">
      <c r="A3587" s="173" t="s">
        <v>19244</v>
      </c>
      <c r="B3587" s="174" t="s">
        <v>19245</v>
      </c>
      <c r="C3587" s="175" t="s">
        <v>12389</v>
      </c>
      <c r="D3587" s="176">
        <v>159.99</v>
      </c>
      <c r="E3587" s="176">
        <v>58.68</v>
      </c>
      <c r="F3587" s="176">
        <v>218.67</v>
      </c>
      <c r="G3587" s="169">
        <f t="shared" si="55"/>
        <v>9</v>
      </c>
    </row>
    <row r="3588" spans="1:7" ht="25.5" x14ac:dyDescent="0.2">
      <c r="A3588" s="173" t="s">
        <v>19246</v>
      </c>
      <c r="B3588" s="174" t="s">
        <v>19247</v>
      </c>
      <c r="C3588" s="175" t="s">
        <v>12389</v>
      </c>
      <c r="D3588" s="176">
        <v>172.04</v>
      </c>
      <c r="E3588" s="176">
        <v>58.68</v>
      </c>
      <c r="F3588" s="176">
        <v>230.72</v>
      </c>
      <c r="G3588" s="169">
        <f t="shared" si="55"/>
        <v>9</v>
      </c>
    </row>
    <row r="3589" spans="1:7" ht="25.5" x14ac:dyDescent="0.2">
      <c r="A3589" s="173" t="s">
        <v>19248</v>
      </c>
      <c r="B3589" s="174" t="s">
        <v>19249</v>
      </c>
      <c r="C3589" s="175" t="s">
        <v>12389</v>
      </c>
      <c r="D3589" s="176">
        <v>278.54000000000002</v>
      </c>
      <c r="E3589" s="176">
        <v>58.68</v>
      </c>
      <c r="F3589" s="176">
        <v>337.22</v>
      </c>
      <c r="G3589" s="169">
        <f t="shared" si="55"/>
        <v>9</v>
      </c>
    </row>
    <row r="3590" spans="1:7" ht="25.5" x14ac:dyDescent="0.2">
      <c r="A3590" s="173" t="s">
        <v>19250</v>
      </c>
      <c r="B3590" s="174" t="s">
        <v>19251</v>
      </c>
      <c r="C3590" s="175" t="s">
        <v>12389</v>
      </c>
      <c r="D3590" s="176">
        <v>328.29</v>
      </c>
      <c r="E3590" s="176">
        <v>58.68</v>
      </c>
      <c r="F3590" s="176">
        <v>386.97</v>
      </c>
      <c r="G3590" s="169">
        <f t="shared" si="55"/>
        <v>9</v>
      </c>
    </row>
    <row r="3591" spans="1:7" ht="25.5" x14ac:dyDescent="0.2">
      <c r="A3591" s="173" t="s">
        <v>19252</v>
      </c>
      <c r="B3591" s="174" t="s">
        <v>19253</v>
      </c>
      <c r="C3591" s="175" t="s">
        <v>12389</v>
      </c>
      <c r="D3591" s="176">
        <v>294.83999999999997</v>
      </c>
      <c r="E3591" s="176">
        <v>58.68</v>
      </c>
      <c r="F3591" s="176">
        <v>353.52</v>
      </c>
      <c r="G3591" s="169">
        <f t="shared" si="55"/>
        <v>9</v>
      </c>
    </row>
    <row r="3592" spans="1:7" ht="25.5" x14ac:dyDescent="0.2">
      <c r="A3592" s="173" t="s">
        <v>19254</v>
      </c>
      <c r="B3592" s="174" t="s">
        <v>19255</v>
      </c>
      <c r="C3592" s="175" t="s">
        <v>12389</v>
      </c>
      <c r="D3592" s="176">
        <v>1405.44</v>
      </c>
      <c r="E3592" s="176">
        <v>58.68</v>
      </c>
      <c r="F3592" s="176">
        <v>1464.12</v>
      </c>
      <c r="G3592" s="169">
        <f t="shared" si="55"/>
        <v>9</v>
      </c>
    </row>
    <row r="3593" spans="1:7" ht="25.5" x14ac:dyDescent="0.2">
      <c r="A3593" s="173" t="s">
        <v>19256</v>
      </c>
      <c r="B3593" s="174" t="s">
        <v>19257</v>
      </c>
      <c r="C3593" s="175" t="s">
        <v>12497</v>
      </c>
      <c r="D3593" s="176">
        <v>986.21</v>
      </c>
      <c r="E3593" s="176">
        <v>18.39</v>
      </c>
      <c r="F3593" s="176">
        <v>1004.6</v>
      </c>
      <c r="G3593" s="169">
        <f t="shared" si="55"/>
        <v>9</v>
      </c>
    </row>
    <row r="3594" spans="1:7" ht="25.5" x14ac:dyDescent="0.2">
      <c r="A3594" s="173" t="s">
        <v>19258</v>
      </c>
      <c r="B3594" s="174" t="s">
        <v>19259</v>
      </c>
      <c r="C3594" s="175" t="s">
        <v>12497</v>
      </c>
      <c r="D3594" s="176">
        <v>1215.99</v>
      </c>
      <c r="E3594" s="176">
        <v>24.26</v>
      </c>
      <c r="F3594" s="176">
        <v>1240.25</v>
      </c>
      <c r="G3594" s="169">
        <f t="shared" si="55"/>
        <v>9</v>
      </c>
    </row>
    <row r="3595" spans="1:7" x14ac:dyDescent="0.2">
      <c r="A3595" s="173" t="s">
        <v>19260</v>
      </c>
      <c r="B3595" s="174" t="s">
        <v>19261</v>
      </c>
      <c r="C3595" s="175"/>
      <c r="D3595" s="176"/>
      <c r="E3595" s="176"/>
      <c r="F3595" s="176"/>
      <c r="G3595" s="169">
        <f t="shared" ref="G3595:G3658" si="56">LEN(A3595)</f>
        <v>5</v>
      </c>
    </row>
    <row r="3596" spans="1:7" x14ac:dyDescent="0.2">
      <c r="A3596" s="173" t="s">
        <v>19262</v>
      </c>
      <c r="B3596" s="174" t="s">
        <v>19263</v>
      </c>
      <c r="C3596" s="175" t="s">
        <v>12389</v>
      </c>
      <c r="D3596" s="176">
        <v>307.12</v>
      </c>
      <c r="E3596" s="176">
        <v>43.37</v>
      </c>
      <c r="F3596" s="176">
        <v>350.49</v>
      </c>
      <c r="G3596" s="169">
        <f t="shared" si="56"/>
        <v>9</v>
      </c>
    </row>
    <row r="3597" spans="1:7" x14ac:dyDescent="0.2">
      <c r="A3597" s="173" t="s">
        <v>19264</v>
      </c>
      <c r="B3597" s="174" t="s">
        <v>19265</v>
      </c>
      <c r="C3597" s="175"/>
      <c r="D3597" s="176"/>
      <c r="E3597" s="176"/>
      <c r="F3597" s="176"/>
      <c r="G3597" s="169">
        <f t="shared" si="56"/>
        <v>5</v>
      </c>
    </row>
    <row r="3598" spans="1:7" x14ac:dyDescent="0.2">
      <c r="A3598" s="173" t="s">
        <v>19266</v>
      </c>
      <c r="B3598" s="174" t="s">
        <v>19267</v>
      </c>
      <c r="C3598" s="175" t="s">
        <v>12497</v>
      </c>
      <c r="D3598" s="176">
        <v>425.8</v>
      </c>
      <c r="E3598" s="176">
        <v>9.7799999999999994</v>
      </c>
      <c r="F3598" s="176">
        <v>435.58</v>
      </c>
      <c r="G3598" s="169">
        <f t="shared" si="56"/>
        <v>9</v>
      </c>
    </row>
    <row r="3599" spans="1:7" ht="25.5" x14ac:dyDescent="0.2">
      <c r="A3599" s="173" t="s">
        <v>19268</v>
      </c>
      <c r="B3599" s="174" t="s">
        <v>19269</v>
      </c>
      <c r="C3599" s="175" t="s">
        <v>12497</v>
      </c>
      <c r="D3599" s="176">
        <v>265.51</v>
      </c>
      <c r="E3599" s="176">
        <v>9.7799999999999994</v>
      </c>
      <c r="F3599" s="176">
        <v>275.29000000000002</v>
      </c>
      <c r="G3599" s="169">
        <f t="shared" si="56"/>
        <v>9</v>
      </c>
    </row>
    <row r="3600" spans="1:7" ht="25.5" x14ac:dyDescent="0.2">
      <c r="A3600" s="173" t="s">
        <v>19270</v>
      </c>
      <c r="B3600" s="174" t="s">
        <v>19271</v>
      </c>
      <c r="C3600" s="175" t="s">
        <v>12497</v>
      </c>
      <c r="D3600" s="176">
        <v>345.38</v>
      </c>
      <c r="E3600" s="176">
        <v>9.7799999999999994</v>
      </c>
      <c r="F3600" s="176">
        <v>355.16</v>
      </c>
      <c r="G3600" s="169">
        <f t="shared" si="56"/>
        <v>9</v>
      </c>
    </row>
    <row r="3601" spans="1:7" x14ac:dyDescent="0.2">
      <c r="A3601" s="173" t="s">
        <v>19272</v>
      </c>
      <c r="B3601" s="174" t="s">
        <v>19273</v>
      </c>
      <c r="C3601" s="175"/>
      <c r="D3601" s="176"/>
      <c r="E3601" s="176"/>
      <c r="F3601" s="176"/>
      <c r="G3601" s="169">
        <f t="shared" si="56"/>
        <v>5</v>
      </c>
    </row>
    <row r="3602" spans="1:7" x14ac:dyDescent="0.2">
      <c r="A3602" s="173" t="s">
        <v>19274</v>
      </c>
      <c r="B3602" s="174" t="s">
        <v>19275</v>
      </c>
      <c r="C3602" s="175" t="s">
        <v>12389</v>
      </c>
      <c r="D3602" s="176">
        <v>1848.71</v>
      </c>
      <c r="E3602" s="176">
        <v>1400.6</v>
      </c>
      <c r="F3602" s="176">
        <v>3249.31</v>
      </c>
      <c r="G3602" s="169">
        <f t="shared" si="56"/>
        <v>9</v>
      </c>
    </row>
    <row r="3603" spans="1:7" x14ac:dyDescent="0.2">
      <c r="A3603" s="173" t="s">
        <v>19276</v>
      </c>
      <c r="B3603" s="174" t="s">
        <v>19277</v>
      </c>
      <c r="C3603" s="175" t="s">
        <v>12389</v>
      </c>
      <c r="D3603" s="176">
        <v>3134.92</v>
      </c>
      <c r="E3603" s="176">
        <v>2176.84</v>
      </c>
      <c r="F3603" s="176">
        <v>5311.76</v>
      </c>
      <c r="G3603" s="169">
        <f t="shared" si="56"/>
        <v>9</v>
      </c>
    </row>
    <row r="3604" spans="1:7" x14ac:dyDescent="0.2">
      <c r="A3604" s="173" t="s">
        <v>19278</v>
      </c>
      <c r="B3604" s="174" t="s">
        <v>19279</v>
      </c>
      <c r="C3604" s="175" t="s">
        <v>12389</v>
      </c>
      <c r="D3604" s="176">
        <v>4369.8500000000004</v>
      </c>
      <c r="E3604" s="176">
        <v>2947.48</v>
      </c>
      <c r="F3604" s="176">
        <v>7317.33</v>
      </c>
      <c r="G3604" s="169">
        <f t="shared" si="56"/>
        <v>9</v>
      </c>
    </row>
    <row r="3605" spans="1:7" x14ac:dyDescent="0.2">
      <c r="A3605" s="173" t="s">
        <v>19280</v>
      </c>
      <c r="B3605" s="174" t="s">
        <v>19281</v>
      </c>
      <c r="C3605" s="175" t="s">
        <v>12389</v>
      </c>
      <c r="D3605" s="176">
        <v>1177.06</v>
      </c>
      <c r="E3605" s="176">
        <v>1382.24</v>
      </c>
      <c r="F3605" s="176">
        <v>2559.3000000000002</v>
      </c>
      <c r="G3605" s="169">
        <f t="shared" si="56"/>
        <v>9</v>
      </c>
    </row>
    <row r="3606" spans="1:7" x14ac:dyDescent="0.2">
      <c r="A3606" s="173" t="s">
        <v>19282</v>
      </c>
      <c r="B3606" s="174" t="s">
        <v>19283</v>
      </c>
      <c r="C3606" s="175" t="s">
        <v>12389</v>
      </c>
      <c r="D3606" s="176">
        <v>3723.82</v>
      </c>
      <c r="E3606" s="176">
        <v>2370.2600000000002</v>
      </c>
      <c r="F3606" s="176">
        <v>6094.08</v>
      </c>
      <c r="G3606" s="169">
        <f t="shared" si="56"/>
        <v>9</v>
      </c>
    </row>
    <row r="3607" spans="1:7" ht="25.5" x14ac:dyDescent="0.2">
      <c r="A3607" s="173" t="s">
        <v>19284</v>
      </c>
      <c r="B3607" s="174" t="s">
        <v>19285</v>
      </c>
      <c r="C3607" s="175" t="s">
        <v>12497</v>
      </c>
      <c r="D3607" s="176">
        <v>272.22000000000003</v>
      </c>
      <c r="E3607" s="176">
        <v>344.34</v>
      </c>
      <c r="F3607" s="176">
        <v>616.55999999999995</v>
      </c>
      <c r="G3607" s="169">
        <f t="shared" si="56"/>
        <v>9</v>
      </c>
    </row>
    <row r="3608" spans="1:7" x14ac:dyDescent="0.2">
      <c r="A3608" s="173" t="s">
        <v>19286</v>
      </c>
      <c r="B3608" s="174" t="s">
        <v>19287</v>
      </c>
      <c r="C3608" s="175" t="s">
        <v>12389</v>
      </c>
      <c r="D3608" s="176">
        <v>2197.59</v>
      </c>
      <c r="E3608" s="176">
        <v>2194.9699999999998</v>
      </c>
      <c r="F3608" s="176">
        <v>4392.5600000000004</v>
      </c>
      <c r="G3608" s="169">
        <f t="shared" si="56"/>
        <v>9</v>
      </c>
    </row>
    <row r="3609" spans="1:7" x14ac:dyDescent="0.2">
      <c r="A3609" s="173" t="s">
        <v>19288</v>
      </c>
      <c r="B3609" s="174" t="s">
        <v>19289</v>
      </c>
      <c r="C3609" s="175"/>
      <c r="D3609" s="176"/>
      <c r="E3609" s="176"/>
      <c r="F3609" s="176"/>
      <c r="G3609" s="169">
        <f t="shared" si="56"/>
        <v>5</v>
      </c>
    </row>
    <row r="3610" spans="1:7" ht="25.5" x14ac:dyDescent="0.2">
      <c r="A3610" s="173" t="s">
        <v>19290</v>
      </c>
      <c r="B3610" s="174" t="s">
        <v>19291</v>
      </c>
      <c r="C3610" s="175" t="s">
        <v>12389</v>
      </c>
      <c r="D3610" s="176">
        <v>3821.94</v>
      </c>
      <c r="E3610" s="176">
        <v>2755.49</v>
      </c>
      <c r="F3610" s="176">
        <v>6577.43</v>
      </c>
      <c r="G3610" s="169">
        <f t="shared" si="56"/>
        <v>9</v>
      </c>
    </row>
    <row r="3611" spans="1:7" ht="25.5" x14ac:dyDescent="0.2">
      <c r="A3611" s="173" t="s">
        <v>19292</v>
      </c>
      <c r="B3611" s="174" t="s">
        <v>19293</v>
      </c>
      <c r="C3611" s="175" t="s">
        <v>12389</v>
      </c>
      <c r="D3611" s="176">
        <v>6176.78</v>
      </c>
      <c r="E3611" s="176">
        <v>4478.6899999999996</v>
      </c>
      <c r="F3611" s="176">
        <v>10655.47</v>
      </c>
      <c r="G3611" s="169">
        <f t="shared" si="56"/>
        <v>9</v>
      </c>
    </row>
    <row r="3612" spans="1:7" ht="25.5" x14ac:dyDescent="0.2">
      <c r="A3612" s="173" t="s">
        <v>19294</v>
      </c>
      <c r="B3612" s="174" t="s">
        <v>19295</v>
      </c>
      <c r="C3612" s="175" t="s">
        <v>12389</v>
      </c>
      <c r="D3612" s="176">
        <v>9036.49</v>
      </c>
      <c r="E3612" s="176">
        <v>5914.55</v>
      </c>
      <c r="F3612" s="176">
        <v>14951.04</v>
      </c>
      <c r="G3612" s="169">
        <f t="shared" si="56"/>
        <v>9</v>
      </c>
    </row>
    <row r="3613" spans="1:7" ht="25.5" x14ac:dyDescent="0.2">
      <c r="A3613" s="173" t="s">
        <v>19296</v>
      </c>
      <c r="B3613" s="174" t="s">
        <v>19297</v>
      </c>
      <c r="C3613" s="175" t="s">
        <v>12389</v>
      </c>
      <c r="D3613" s="176">
        <v>13577.71</v>
      </c>
      <c r="E3613" s="176">
        <v>7372.27</v>
      </c>
      <c r="F3613" s="176">
        <v>20949.98</v>
      </c>
      <c r="G3613" s="169">
        <f t="shared" si="56"/>
        <v>9</v>
      </c>
    </row>
    <row r="3614" spans="1:7" x14ac:dyDescent="0.2">
      <c r="A3614" s="173" t="s">
        <v>19298</v>
      </c>
      <c r="B3614" s="174" t="s">
        <v>19299</v>
      </c>
      <c r="C3614" s="175"/>
      <c r="D3614" s="176"/>
      <c r="E3614" s="176"/>
      <c r="F3614" s="176"/>
      <c r="G3614" s="169">
        <f t="shared" si="56"/>
        <v>5</v>
      </c>
    </row>
    <row r="3615" spans="1:7" ht="25.5" x14ac:dyDescent="0.2">
      <c r="A3615" s="173" t="s">
        <v>19300</v>
      </c>
      <c r="B3615" s="174" t="s">
        <v>19301</v>
      </c>
      <c r="C3615" s="175" t="s">
        <v>12389</v>
      </c>
      <c r="D3615" s="176">
        <v>2649.05</v>
      </c>
      <c r="E3615" s="176">
        <v>1378.72</v>
      </c>
      <c r="F3615" s="176">
        <v>4027.77</v>
      </c>
      <c r="G3615" s="169">
        <f t="shared" si="56"/>
        <v>9</v>
      </c>
    </row>
    <row r="3616" spans="1:7" ht="25.5" x14ac:dyDescent="0.2">
      <c r="A3616" s="173" t="s">
        <v>19302</v>
      </c>
      <c r="B3616" s="174" t="s">
        <v>19303</v>
      </c>
      <c r="C3616" s="175" t="s">
        <v>12389</v>
      </c>
      <c r="D3616" s="176">
        <v>7404.03</v>
      </c>
      <c r="E3616" s="176">
        <v>2059.2399999999998</v>
      </c>
      <c r="F3616" s="176">
        <v>9463.27</v>
      </c>
      <c r="G3616" s="169">
        <f t="shared" si="56"/>
        <v>9</v>
      </c>
    </row>
    <row r="3617" spans="1:7" ht="25.5" x14ac:dyDescent="0.2">
      <c r="A3617" s="173" t="s">
        <v>19304</v>
      </c>
      <c r="B3617" s="174" t="s">
        <v>19305</v>
      </c>
      <c r="C3617" s="175" t="s">
        <v>12389</v>
      </c>
      <c r="D3617" s="176">
        <v>11121.68</v>
      </c>
      <c r="E3617" s="176">
        <v>4118.45</v>
      </c>
      <c r="F3617" s="176">
        <v>15240.13</v>
      </c>
      <c r="G3617" s="169">
        <f t="shared" si="56"/>
        <v>9</v>
      </c>
    </row>
    <row r="3618" spans="1:7" x14ac:dyDescent="0.2">
      <c r="A3618" s="173" t="s">
        <v>19306</v>
      </c>
      <c r="B3618" s="174" t="s">
        <v>19307</v>
      </c>
      <c r="C3618" s="175" t="s">
        <v>12497</v>
      </c>
      <c r="D3618" s="176">
        <v>1432.89</v>
      </c>
      <c r="E3618" s="176">
        <v>685.42</v>
      </c>
      <c r="F3618" s="176">
        <v>2118.31</v>
      </c>
      <c r="G3618" s="169">
        <f t="shared" si="56"/>
        <v>9</v>
      </c>
    </row>
    <row r="3619" spans="1:7" ht="25.5" x14ac:dyDescent="0.2">
      <c r="A3619" s="173" t="s">
        <v>19308</v>
      </c>
      <c r="B3619" s="174" t="s">
        <v>19309</v>
      </c>
      <c r="C3619" s="175" t="s">
        <v>12389</v>
      </c>
      <c r="D3619" s="176">
        <v>959.68</v>
      </c>
      <c r="E3619" s="176">
        <v>39.119999999999997</v>
      </c>
      <c r="F3619" s="176">
        <v>998.8</v>
      </c>
      <c r="G3619" s="169">
        <f t="shared" si="56"/>
        <v>9</v>
      </c>
    </row>
    <row r="3620" spans="1:7" x14ac:dyDescent="0.2">
      <c r="A3620" s="173" t="s">
        <v>19310</v>
      </c>
      <c r="B3620" s="174" t="s">
        <v>19311</v>
      </c>
      <c r="C3620" s="175"/>
      <c r="D3620" s="176"/>
      <c r="E3620" s="176"/>
      <c r="F3620" s="176"/>
      <c r="G3620" s="169">
        <f t="shared" si="56"/>
        <v>5</v>
      </c>
    </row>
    <row r="3621" spans="1:7" x14ac:dyDescent="0.2">
      <c r="A3621" s="173" t="s">
        <v>19312</v>
      </c>
      <c r="B3621" s="174" t="s">
        <v>19313</v>
      </c>
      <c r="C3621" s="175" t="s">
        <v>12497</v>
      </c>
      <c r="D3621" s="176">
        <v>383.17</v>
      </c>
      <c r="E3621" s="176">
        <v>28.38</v>
      </c>
      <c r="F3621" s="176">
        <v>411.55</v>
      </c>
      <c r="G3621" s="169">
        <f t="shared" si="56"/>
        <v>9</v>
      </c>
    </row>
    <row r="3622" spans="1:7" x14ac:dyDescent="0.2">
      <c r="A3622" s="173" t="s">
        <v>19314</v>
      </c>
      <c r="B3622" s="174" t="s">
        <v>19315</v>
      </c>
      <c r="C3622" s="175" t="s">
        <v>12497</v>
      </c>
      <c r="D3622" s="176">
        <v>551.30999999999995</v>
      </c>
      <c r="E3622" s="176">
        <v>42.57</v>
      </c>
      <c r="F3622" s="176">
        <v>593.88</v>
      </c>
      <c r="G3622" s="169">
        <f t="shared" si="56"/>
        <v>9</v>
      </c>
    </row>
    <row r="3623" spans="1:7" x14ac:dyDescent="0.2">
      <c r="A3623" s="173" t="s">
        <v>19316</v>
      </c>
      <c r="B3623" s="174" t="s">
        <v>19317</v>
      </c>
      <c r="C3623" s="175" t="s">
        <v>12497</v>
      </c>
      <c r="D3623" s="176">
        <v>588.97</v>
      </c>
      <c r="E3623" s="176">
        <v>56.76</v>
      </c>
      <c r="F3623" s="176">
        <v>645.73</v>
      </c>
      <c r="G3623" s="169">
        <f t="shared" si="56"/>
        <v>9</v>
      </c>
    </row>
    <row r="3624" spans="1:7" x14ac:dyDescent="0.2">
      <c r="A3624" s="173" t="s">
        <v>19318</v>
      </c>
      <c r="B3624" s="174" t="s">
        <v>19319</v>
      </c>
      <c r="C3624" s="175" t="s">
        <v>12497</v>
      </c>
      <c r="D3624" s="176">
        <v>966.24</v>
      </c>
      <c r="E3624" s="176">
        <v>70.95</v>
      </c>
      <c r="F3624" s="176">
        <v>1037.19</v>
      </c>
      <c r="G3624" s="169">
        <f t="shared" si="56"/>
        <v>9</v>
      </c>
    </row>
    <row r="3625" spans="1:7" x14ac:dyDescent="0.2">
      <c r="A3625" s="173" t="s">
        <v>19320</v>
      </c>
      <c r="B3625" s="174" t="s">
        <v>19321</v>
      </c>
      <c r="C3625" s="175" t="s">
        <v>12497</v>
      </c>
      <c r="D3625" s="176">
        <v>1522.79</v>
      </c>
      <c r="E3625" s="176">
        <v>85.14</v>
      </c>
      <c r="F3625" s="176">
        <v>1607.93</v>
      </c>
      <c r="G3625" s="169">
        <f t="shared" si="56"/>
        <v>9</v>
      </c>
    </row>
    <row r="3626" spans="1:7" x14ac:dyDescent="0.2">
      <c r="A3626" s="173" t="s">
        <v>19322</v>
      </c>
      <c r="B3626" s="174" t="s">
        <v>19323</v>
      </c>
      <c r="C3626" s="175" t="s">
        <v>12497</v>
      </c>
      <c r="D3626" s="176">
        <v>2835.65</v>
      </c>
      <c r="E3626" s="176">
        <v>141.9</v>
      </c>
      <c r="F3626" s="176">
        <v>2977.55</v>
      </c>
      <c r="G3626" s="169">
        <f t="shared" si="56"/>
        <v>9</v>
      </c>
    </row>
    <row r="3627" spans="1:7" x14ac:dyDescent="0.2">
      <c r="A3627" s="173" t="s">
        <v>19324</v>
      </c>
      <c r="B3627" s="174" t="s">
        <v>19325</v>
      </c>
      <c r="C3627" s="175"/>
      <c r="D3627" s="176"/>
      <c r="E3627" s="176"/>
      <c r="F3627" s="176"/>
      <c r="G3627" s="169">
        <f t="shared" si="56"/>
        <v>5</v>
      </c>
    </row>
    <row r="3628" spans="1:7" x14ac:dyDescent="0.2">
      <c r="A3628" s="173" t="s">
        <v>19326</v>
      </c>
      <c r="B3628" s="174" t="s">
        <v>20428</v>
      </c>
      <c r="C3628" s="175" t="s">
        <v>12389</v>
      </c>
      <c r="D3628" s="176">
        <v>559.26</v>
      </c>
      <c r="E3628" s="176">
        <v>17.350000000000001</v>
      </c>
      <c r="F3628" s="176">
        <v>576.61</v>
      </c>
      <c r="G3628" s="169">
        <f t="shared" si="56"/>
        <v>9</v>
      </c>
    </row>
    <row r="3629" spans="1:7" x14ac:dyDescent="0.2">
      <c r="A3629" s="173" t="s">
        <v>19327</v>
      </c>
      <c r="B3629" s="174" t="s">
        <v>19328</v>
      </c>
      <c r="C3629" s="175" t="s">
        <v>12389</v>
      </c>
      <c r="D3629" s="176">
        <v>256.94</v>
      </c>
      <c r="E3629" s="176">
        <v>21.69</v>
      </c>
      <c r="F3629" s="176">
        <v>278.63</v>
      </c>
      <c r="G3629" s="169">
        <f t="shared" si="56"/>
        <v>9</v>
      </c>
    </row>
    <row r="3630" spans="1:7" x14ac:dyDescent="0.2">
      <c r="A3630" s="173" t="s">
        <v>19329</v>
      </c>
      <c r="B3630" s="174" t="s">
        <v>19330</v>
      </c>
      <c r="C3630" s="175"/>
      <c r="D3630" s="176"/>
      <c r="E3630" s="176"/>
      <c r="F3630" s="176"/>
      <c r="G3630" s="169">
        <f t="shared" si="56"/>
        <v>2</v>
      </c>
    </row>
    <row r="3631" spans="1:7" x14ac:dyDescent="0.2">
      <c r="A3631" s="173" t="s">
        <v>19331</v>
      </c>
      <c r="B3631" s="174" t="s">
        <v>19332</v>
      </c>
      <c r="C3631" s="175"/>
      <c r="D3631" s="176"/>
      <c r="E3631" s="176"/>
      <c r="F3631" s="176"/>
      <c r="G3631" s="169">
        <f t="shared" si="56"/>
        <v>5</v>
      </c>
    </row>
    <row r="3632" spans="1:7" ht="25.5" x14ac:dyDescent="0.2">
      <c r="A3632" s="173" t="s">
        <v>19333</v>
      </c>
      <c r="B3632" s="174" t="s">
        <v>19334</v>
      </c>
      <c r="C3632" s="175" t="s">
        <v>12389</v>
      </c>
      <c r="D3632" s="176">
        <v>1100.96</v>
      </c>
      <c r="E3632" s="176">
        <v>151.80000000000001</v>
      </c>
      <c r="F3632" s="176">
        <v>1252.76</v>
      </c>
      <c r="G3632" s="169">
        <f t="shared" si="56"/>
        <v>9</v>
      </c>
    </row>
    <row r="3633" spans="1:7" x14ac:dyDescent="0.2">
      <c r="A3633" s="173" t="s">
        <v>19335</v>
      </c>
      <c r="B3633" s="174" t="s">
        <v>19336</v>
      </c>
      <c r="C3633" s="175" t="s">
        <v>12389</v>
      </c>
      <c r="D3633" s="176">
        <v>381.2</v>
      </c>
      <c r="E3633" s="176">
        <v>151.80000000000001</v>
      </c>
      <c r="F3633" s="176">
        <v>533</v>
      </c>
      <c r="G3633" s="169">
        <f t="shared" si="56"/>
        <v>9</v>
      </c>
    </row>
    <row r="3634" spans="1:7" x14ac:dyDescent="0.2">
      <c r="A3634" s="173" t="s">
        <v>19337</v>
      </c>
      <c r="B3634" s="174" t="s">
        <v>19338</v>
      </c>
      <c r="C3634" s="175" t="s">
        <v>12497</v>
      </c>
      <c r="D3634" s="176">
        <v>20.62</v>
      </c>
      <c r="E3634" s="176">
        <v>4.33</v>
      </c>
      <c r="F3634" s="176">
        <v>24.95</v>
      </c>
      <c r="G3634" s="169">
        <f t="shared" si="56"/>
        <v>9</v>
      </c>
    </row>
    <row r="3635" spans="1:7" x14ac:dyDescent="0.2">
      <c r="A3635" s="173" t="s">
        <v>19339</v>
      </c>
      <c r="B3635" s="174" t="s">
        <v>19340</v>
      </c>
      <c r="C3635" s="175" t="s">
        <v>12389</v>
      </c>
      <c r="D3635" s="176">
        <v>65.83</v>
      </c>
      <c r="E3635" s="176">
        <v>13.01</v>
      </c>
      <c r="F3635" s="176">
        <v>78.84</v>
      </c>
      <c r="G3635" s="169">
        <f t="shared" si="56"/>
        <v>9</v>
      </c>
    </row>
    <row r="3636" spans="1:7" x14ac:dyDescent="0.2">
      <c r="A3636" s="173" t="s">
        <v>19341</v>
      </c>
      <c r="B3636" s="174" t="s">
        <v>19342</v>
      </c>
      <c r="C3636" s="175" t="s">
        <v>12497</v>
      </c>
      <c r="D3636" s="176">
        <v>31.77</v>
      </c>
      <c r="E3636" s="176">
        <v>4.33</v>
      </c>
      <c r="F3636" s="176">
        <v>36.1</v>
      </c>
      <c r="G3636" s="169">
        <f t="shared" si="56"/>
        <v>9</v>
      </c>
    </row>
    <row r="3637" spans="1:7" x14ac:dyDescent="0.2">
      <c r="A3637" s="173" t="s">
        <v>19343</v>
      </c>
      <c r="B3637" s="174" t="s">
        <v>19344</v>
      </c>
      <c r="C3637" s="175" t="s">
        <v>12389</v>
      </c>
      <c r="D3637" s="176">
        <v>229.11</v>
      </c>
      <c r="E3637" s="176">
        <v>4.33</v>
      </c>
      <c r="F3637" s="176">
        <v>233.44</v>
      </c>
      <c r="G3637" s="169">
        <f t="shared" si="56"/>
        <v>9</v>
      </c>
    </row>
    <row r="3638" spans="1:7" ht="38.25" x14ac:dyDescent="0.2">
      <c r="A3638" s="173" t="s">
        <v>19345</v>
      </c>
      <c r="B3638" s="174" t="s">
        <v>19346</v>
      </c>
      <c r="C3638" s="175" t="s">
        <v>12389</v>
      </c>
      <c r="D3638" s="176">
        <v>3373.96</v>
      </c>
      <c r="E3638" s="176">
        <v>238.54</v>
      </c>
      <c r="F3638" s="176">
        <v>3612.5</v>
      </c>
      <c r="G3638" s="169">
        <f t="shared" si="56"/>
        <v>9</v>
      </c>
    </row>
    <row r="3639" spans="1:7" x14ac:dyDescent="0.2">
      <c r="A3639" s="173" t="s">
        <v>19347</v>
      </c>
      <c r="B3639" s="174" t="s">
        <v>19348</v>
      </c>
      <c r="C3639" s="175" t="s">
        <v>12389</v>
      </c>
      <c r="D3639" s="176">
        <v>66.38</v>
      </c>
      <c r="E3639" s="176">
        <v>4.33</v>
      </c>
      <c r="F3639" s="176">
        <v>70.709999999999994</v>
      </c>
      <c r="G3639" s="169">
        <f t="shared" si="56"/>
        <v>9</v>
      </c>
    </row>
    <row r="3640" spans="1:7" x14ac:dyDescent="0.2">
      <c r="A3640" s="173" t="s">
        <v>19349</v>
      </c>
      <c r="B3640" s="174" t="s">
        <v>19350</v>
      </c>
      <c r="C3640" s="175" t="s">
        <v>12389</v>
      </c>
      <c r="D3640" s="176">
        <v>93.94</v>
      </c>
      <c r="E3640" s="176">
        <v>4.33</v>
      </c>
      <c r="F3640" s="176">
        <v>98.27</v>
      </c>
      <c r="G3640" s="169">
        <f t="shared" si="56"/>
        <v>9</v>
      </c>
    </row>
    <row r="3641" spans="1:7" x14ac:dyDescent="0.2">
      <c r="A3641" s="173" t="s">
        <v>19351</v>
      </c>
      <c r="B3641" s="174" t="s">
        <v>19352</v>
      </c>
      <c r="C3641" s="175" t="s">
        <v>12389</v>
      </c>
      <c r="D3641" s="176">
        <v>1946.84</v>
      </c>
      <c r="E3641" s="176">
        <v>55.66</v>
      </c>
      <c r="F3641" s="176">
        <v>2002.5</v>
      </c>
      <c r="G3641" s="169">
        <f t="shared" si="56"/>
        <v>9</v>
      </c>
    </row>
    <row r="3642" spans="1:7" x14ac:dyDescent="0.2">
      <c r="A3642" s="173" t="s">
        <v>19353</v>
      </c>
      <c r="B3642" s="174" t="s">
        <v>19354</v>
      </c>
      <c r="C3642" s="175" t="s">
        <v>12389</v>
      </c>
      <c r="D3642" s="176">
        <v>110.35</v>
      </c>
      <c r="E3642" s="176">
        <v>4.33</v>
      </c>
      <c r="F3642" s="176">
        <v>114.68</v>
      </c>
      <c r="G3642" s="169">
        <f t="shared" si="56"/>
        <v>9</v>
      </c>
    </row>
    <row r="3643" spans="1:7" x14ac:dyDescent="0.2">
      <c r="A3643" s="173" t="s">
        <v>19355</v>
      </c>
      <c r="B3643" s="174" t="s">
        <v>19356</v>
      </c>
      <c r="C3643" s="175" t="s">
        <v>12389</v>
      </c>
      <c r="D3643" s="176">
        <v>80.94</v>
      </c>
      <c r="E3643" s="176">
        <v>4.33</v>
      </c>
      <c r="F3643" s="176">
        <v>85.27</v>
      </c>
      <c r="G3643" s="169">
        <f t="shared" si="56"/>
        <v>9</v>
      </c>
    </row>
    <row r="3644" spans="1:7" x14ac:dyDescent="0.2">
      <c r="A3644" s="173" t="s">
        <v>19357</v>
      </c>
      <c r="B3644" s="174" t="s">
        <v>19358</v>
      </c>
      <c r="C3644" s="175" t="s">
        <v>12389</v>
      </c>
      <c r="D3644" s="176">
        <v>18.440000000000001</v>
      </c>
      <c r="E3644" s="176">
        <v>0.57999999999999996</v>
      </c>
      <c r="F3644" s="176">
        <v>19.02</v>
      </c>
      <c r="G3644" s="169">
        <f t="shared" si="56"/>
        <v>9</v>
      </c>
    </row>
    <row r="3645" spans="1:7" x14ac:dyDescent="0.2">
      <c r="A3645" s="173" t="s">
        <v>19359</v>
      </c>
      <c r="B3645" s="174" t="s">
        <v>19360</v>
      </c>
      <c r="C3645" s="175" t="s">
        <v>12389</v>
      </c>
      <c r="D3645" s="176">
        <v>155.94999999999999</v>
      </c>
      <c r="E3645" s="176">
        <v>4.33</v>
      </c>
      <c r="F3645" s="176">
        <v>160.28</v>
      </c>
      <c r="G3645" s="169">
        <f t="shared" si="56"/>
        <v>9</v>
      </c>
    </row>
    <row r="3646" spans="1:7" ht="25.5" x14ac:dyDescent="0.2">
      <c r="A3646" s="173" t="s">
        <v>19361</v>
      </c>
      <c r="B3646" s="174" t="s">
        <v>19362</v>
      </c>
      <c r="C3646" s="175" t="s">
        <v>12389</v>
      </c>
      <c r="D3646" s="176">
        <v>1871.15</v>
      </c>
      <c r="E3646" s="176">
        <v>225.53</v>
      </c>
      <c r="F3646" s="176">
        <v>2096.6799999999998</v>
      </c>
      <c r="G3646" s="169">
        <f t="shared" si="56"/>
        <v>9</v>
      </c>
    </row>
    <row r="3647" spans="1:7" ht="25.5" x14ac:dyDescent="0.2">
      <c r="A3647" s="173" t="s">
        <v>19363</v>
      </c>
      <c r="B3647" s="174" t="s">
        <v>19364</v>
      </c>
      <c r="C3647" s="175" t="s">
        <v>12389</v>
      </c>
      <c r="D3647" s="176">
        <v>2472.58</v>
      </c>
      <c r="E3647" s="176">
        <v>225.53</v>
      </c>
      <c r="F3647" s="176">
        <v>2698.11</v>
      </c>
      <c r="G3647" s="169">
        <f t="shared" si="56"/>
        <v>9</v>
      </c>
    </row>
    <row r="3648" spans="1:7" ht="25.5" x14ac:dyDescent="0.2">
      <c r="A3648" s="173" t="s">
        <v>19365</v>
      </c>
      <c r="B3648" s="174" t="s">
        <v>19366</v>
      </c>
      <c r="C3648" s="175" t="s">
        <v>12389</v>
      </c>
      <c r="D3648" s="176">
        <v>2772.73</v>
      </c>
      <c r="E3648" s="176">
        <v>706.15</v>
      </c>
      <c r="F3648" s="176">
        <v>3478.88</v>
      </c>
      <c r="G3648" s="169">
        <f t="shared" si="56"/>
        <v>9</v>
      </c>
    </row>
    <row r="3649" spans="1:7" x14ac:dyDescent="0.2">
      <c r="A3649" s="173" t="s">
        <v>19367</v>
      </c>
      <c r="B3649" s="174" t="s">
        <v>19368</v>
      </c>
      <c r="C3649" s="175"/>
      <c r="D3649" s="176"/>
      <c r="E3649" s="176"/>
      <c r="F3649" s="176"/>
      <c r="G3649" s="169">
        <f t="shared" si="56"/>
        <v>5</v>
      </c>
    </row>
    <row r="3650" spans="1:7" ht="25.5" x14ac:dyDescent="0.2">
      <c r="A3650" s="173" t="s">
        <v>19369</v>
      </c>
      <c r="B3650" s="174" t="s">
        <v>19370</v>
      </c>
      <c r="C3650" s="175" t="s">
        <v>12389</v>
      </c>
      <c r="D3650" s="176">
        <v>31.97</v>
      </c>
      <c r="E3650" s="176">
        <v>15.25</v>
      </c>
      <c r="F3650" s="176">
        <v>47.22</v>
      </c>
      <c r="G3650" s="169">
        <f t="shared" si="56"/>
        <v>9</v>
      </c>
    </row>
    <row r="3651" spans="1:7" x14ac:dyDescent="0.2">
      <c r="A3651" s="173" t="s">
        <v>19371</v>
      </c>
      <c r="B3651" s="174" t="s">
        <v>19372</v>
      </c>
      <c r="C3651" s="175" t="s">
        <v>12389</v>
      </c>
      <c r="D3651" s="176">
        <v>880.76</v>
      </c>
      <c r="E3651" s="176">
        <v>21.69</v>
      </c>
      <c r="F3651" s="176">
        <v>902.45</v>
      </c>
      <c r="G3651" s="169">
        <f t="shared" si="56"/>
        <v>9</v>
      </c>
    </row>
    <row r="3652" spans="1:7" x14ac:dyDescent="0.2">
      <c r="A3652" s="173" t="s">
        <v>19373</v>
      </c>
      <c r="B3652" s="174" t="s">
        <v>19374</v>
      </c>
      <c r="C3652" s="175" t="s">
        <v>12389</v>
      </c>
      <c r="D3652" s="176">
        <v>30.97</v>
      </c>
      <c r="E3652" s="176">
        <v>15.25</v>
      </c>
      <c r="F3652" s="176">
        <v>46.22</v>
      </c>
      <c r="G3652" s="169">
        <f t="shared" si="56"/>
        <v>9</v>
      </c>
    </row>
    <row r="3653" spans="1:7" ht="25.5" x14ac:dyDescent="0.2">
      <c r="A3653" s="173" t="s">
        <v>19375</v>
      </c>
      <c r="B3653" s="174" t="s">
        <v>19376</v>
      </c>
      <c r="C3653" s="175" t="s">
        <v>12389</v>
      </c>
      <c r="D3653" s="176">
        <v>7429.31</v>
      </c>
      <c r="E3653" s="176">
        <v>130.11000000000001</v>
      </c>
      <c r="F3653" s="176">
        <v>7559.42</v>
      </c>
      <c r="G3653" s="169">
        <f t="shared" si="56"/>
        <v>9</v>
      </c>
    </row>
    <row r="3654" spans="1:7" x14ac:dyDescent="0.2">
      <c r="A3654" s="173" t="s">
        <v>19377</v>
      </c>
      <c r="B3654" s="174" t="s">
        <v>19378</v>
      </c>
      <c r="C3654" s="175"/>
      <c r="D3654" s="176"/>
      <c r="E3654" s="176"/>
      <c r="F3654" s="176"/>
      <c r="G3654" s="169">
        <f t="shared" si="56"/>
        <v>5</v>
      </c>
    </row>
    <row r="3655" spans="1:7" x14ac:dyDescent="0.2">
      <c r="A3655" s="173" t="s">
        <v>19379</v>
      </c>
      <c r="B3655" s="174" t="s">
        <v>19380</v>
      </c>
      <c r="C3655" s="175" t="s">
        <v>12389</v>
      </c>
      <c r="D3655" s="176">
        <v>213.1</v>
      </c>
      <c r="E3655" s="176">
        <v>34.69</v>
      </c>
      <c r="F3655" s="176">
        <v>247.79</v>
      </c>
      <c r="G3655" s="169">
        <f t="shared" si="56"/>
        <v>9</v>
      </c>
    </row>
    <row r="3656" spans="1:7" x14ac:dyDescent="0.2">
      <c r="A3656" s="173" t="s">
        <v>19381</v>
      </c>
      <c r="B3656" s="174" t="s">
        <v>19382</v>
      </c>
      <c r="C3656" s="175" t="s">
        <v>12389</v>
      </c>
      <c r="D3656" s="176">
        <v>28315.35</v>
      </c>
      <c r="E3656" s="176">
        <v>13.82</v>
      </c>
      <c r="F3656" s="176">
        <v>28329.17</v>
      </c>
      <c r="G3656" s="169">
        <f t="shared" si="56"/>
        <v>9</v>
      </c>
    </row>
    <row r="3657" spans="1:7" ht="25.5" x14ac:dyDescent="0.2">
      <c r="A3657" s="173" t="s">
        <v>20506</v>
      </c>
      <c r="B3657" s="174" t="s">
        <v>20507</v>
      </c>
      <c r="C3657" s="175" t="s">
        <v>12389</v>
      </c>
      <c r="D3657" s="176">
        <v>84.26</v>
      </c>
      <c r="E3657" s="176">
        <v>21.69</v>
      </c>
      <c r="F3657" s="176">
        <v>105.95</v>
      </c>
      <c r="G3657" s="169">
        <f t="shared" si="56"/>
        <v>9</v>
      </c>
    </row>
    <row r="3658" spans="1:7" ht="25.5" x14ac:dyDescent="0.2">
      <c r="A3658" s="173" t="s">
        <v>19383</v>
      </c>
      <c r="B3658" s="174" t="s">
        <v>19384</v>
      </c>
      <c r="C3658" s="175" t="s">
        <v>12389</v>
      </c>
      <c r="D3658" s="176">
        <v>90.81</v>
      </c>
      <c r="E3658" s="176">
        <v>21.69</v>
      </c>
      <c r="F3658" s="176">
        <v>112.5</v>
      </c>
      <c r="G3658" s="169">
        <f t="shared" si="56"/>
        <v>9</v>
      </c>
    </row>
    <row r="3659" spans="1:7" ht="25.5" x14ac:dyDescent="0.2">
      <c r="A3659" s="173" t="s">
        <v>19385</v>
      </c>
      <c r="B3659" s="174" t="s">
        <v>19386</v>
      </c>
      <c r="C3659" s="175" t="s">
        <v>12389</v>
      </c>
      <c r="D3659" s="176">
        <v>268.04000000000002</v>
      </c>
      <c r="E3659" s="176">
        <v>13.01</v>
      </c>
      <c r="F3659" s="176">
        <v>281.05</v>
      </c>
      <c r="G3659" s="169">
        <f t="shared" ref="G3659:G3722" si="57">LEN(A3659)</f>
        <v>9</v>
      </c>
    </row>
    <row r="3660" spans="1:7" x14ac:dyDescent="0.2">
      <c r="A3660" s="173" t="s">
        <v>19387</v>
      </c>
      <c r="B3660" s="174" t="s">
        <v>19388</v>
      </c>
      <c r="C3660" s="175" t="s">
        <v>12389</v>
      </c>
      <c r="D3660" s="176">
        <v>61.75</v>
      </c>
      <c r="E3660" s="176">
        <v>13.01</v>
      </c>
      <c r="F3660" s="176">
        <v>74.760000000000005</v>
      </c>
      <c r="G3660" s="169">
        <f t="shared" si="57"/>
        <v>9</v>
      </c>
    </row>
    <row r="3661" spans="1:7" x14ac:dyDescent="0.2">
      <c r="A3661" s="173" t="s">
        <v>19389</v>
      </c>
      <c r="B3661" s="174" t="s">
        <v>19390</v>
      </c>
      <c r="C3661" s="175" t="s">
        <v>12389</v>
      </c>
      <c r="D3661" s="176">
        <v>171.86</v>
      </c>
      <c r="E3661" s="176">
        <v>13.01</v>
      </c>
      <c r="F3661" s="176">
        <v>184.87</v>
      </c>
      <c r="G3661" s="169">
        <f t="shared" si="57"/>
        <v>9</v>
      </c>
    </row>
    <row r="3662" spans="1:7" ht="25.5" x14ac:dyDescent="0.2">
      <c r="A3662" s="173" t="s">
        <v>19391</v>
      </c>
      <c r="B3662" s="174" t="s">
        <v>19392</v>
      </c>
      <c r="C3662" s="175" t="s">
        <v>12389</v>
      </c>
      <c r="D3662" s="176">
        <v>480.32</v>
      </c>
      <c r="E3662" s="176">
        <v>13.01</v>
      </c>
      <c r="F3662" s="176">
        <v>493.33</v>
      </c>
      <c r="G3662" s="169">
        <f t="shared" si="57"/>
        <v>9</v>
      </c>
    </row>
    <row r="3663" spans="1:7" x14ac:dyDescent="0.2">
      <c r="A3663" s="173" t="s">
        <v>19393</v>
      </c>
      <c r="B3663" s="174" t="s">
        <v>19394</v>
      </c>
      <c r="C3663" s="175" t="s">
        <v>12389</v>
      </c>
      <c r="D3663" s="176">
        <v>270.55</v>
      </c>
      <c r="E3663" s="176">
        <v>13.01</v>
      </c>
      <c r="F3663" s="176">
        <v>283.56</v>
      </c>
      <c r="G3663" s="169">
        <f t="shared" si="57"/>
        <v>9</v>
      </c>
    </row>
    <row r="3664" spans="1:7" ht="25.5" x14ac:dyDescent="0.2">
      <c r="A3664" s="173" t="s">
        <v>19395</v>
      </c>
      <c r="B3664" s="174" t="s">
        <v>19396</v>
      </c>
      <c r="C3664" s="175" t="s">
        <v>12389</v>
      </c>
      <c r="D3664" s="176">
        <v>777.85</v>
      </c>
      <c r="E3664" s="176">
        <v>13.82</v>
      </c>
      <c r="F3664" s="176">
        <v>791.67</v>
      </c>
      <c r="G3664" s="169">
        <f t="shared" si="57"/>
        <v>9</v>
      </c>
    </row>
    <row r="3665" spans="1:7" ht="25.5" x14ac:dyDescent="0.2">
      <c r="A3665" s="173" t="s">
        <v>19397</v>
      </c>
      <c r="B3665" s="174" t="s">
        <v>19398</v>
      </c>
      <c r="C3665" s="175" t="s">
        <v>12389</v>
      </c>
      <c r="D3665" s="176">
        <v>712.53</v>
      </c>
      <c r="E3665" s="176">
        <v>13.82</v>
      </c>
      <c r="F3665" s="176">
        <v>726.35</v>
      </c>
      <c r="G3665" s="169">
        <f t="shared" si="57"/>
        <v>9</v>
      </c>
    </row>
    <row r="3666" spans="1:7" x14ac:dyDescent="0.2">
      <c r="A3666" s="173" t="s">
        <v>19399</v>
      </c>
      <c r="B3666" s="174" t="s">
        <v>19400</v>
      </c>
      <c r="C3666" s="175" t="s">
        <v>12389</v>
      </c>
      <c r="D3666" s="176">
        <v>88.7</v>
      </c>
      <c r="E3666" s="176">
        <v>13.01</v>
      </c>
      <c r="F3666" s="176">
        <v>101.71</v>
      </c>
      <c r="G3666" s="169">
        <f t="shared" si="57"/>
        <v>9</v>
      </c>
    </row>
    <row r="3667" spans="1:7" ht="38.25" x14ac:dyDescent="0.2">
      <c r="A3667" s="173" t="s">
        <v>19401</v>
      </c>
      <c r="B3667" s="174" t="s">
        <v>19402</v>
      </c>
      <c r="C3667" s="175" t="s">
        <v>12389</v>
      </c>
      <c r="D3667" s="176">
        <v>273.81</v>
      </c>
      <c r="E3667" s="176">
        <v>13.82</v>
      </c>
      <c r="F3667" s="176">
        <v>287.63</v>
      </c>
      <c r="G3667" s="169">
        <f t="shared" si="57"/>
        <v>9</v>
      </c>
    </row>
    <row r="3668" spans="1:7" x14ac:dyDescent="0.2">
      <c r="A3668" s="173" t="s">
        <v>19403</v>
      </c>
      <c r="B3668" s="174" t="s">
        <v>19404</v>
      </c>
      <c r="C3668" s="175" t="s">
        <v>12389</v>
      </c>
      <c r="D3668" s="176">
        <v>71.55</v>
      </c>
      <c r="E3668" s="176">
        <v>47.7</v>
      </c>
      <c r="F3668" s="176">
        <v>119.25</v>
      </c>
      <c r="G3668" s="169">
        <f t="shared" si="57"/>
        <v>9</v>
      </c>
    </row>
    <row r="3669" spans="1:7" x14ac:dyDescent="0.2">
      <c r="A3669" s="173" t="s">
        <v>19405</v>
      </c>
      <c r="B3669" s="174" t="s">
        <v>19406</v>
      </c>
      <c r="C3669" s="175" t="s">
        <v>12389</v>
      </c>
      <c r="D3669" s="176">
        <v>179.34</v>
      </c>
      <c r="E3669" s="176">
        <v>43.37</v>
      </c>
      <c r="F3669" s="176">
        <v>222.71</v>
      </c>
      <c r="G3669" s="169">
        <f t="shared" si="57"/>
        <v>9</v>
      </c>
    </row>
    <row r="3670" spans="1:7" ht="25.5" x14ac:dyDescent="0.2">
      <c r="A3670" s="173" t="s">
        <v>19407</v>
      </c>
      <c r="B3670" s="174" t="s">
        <v>19408</v>
      </c>
      <c r="C3670" s="175" t="s">
        <v>12389</v>
      </c>
      <c r="D3670" s="176">
        <v>1202.52</v>
      </c>
      <c r="E3670" s="176">
        <v>13.01</v>
      </c>
      <c r="F3670" s="176">
        <v>1215.53</v>
      </c>
      <c r="G3670" s="169">
        <f t="shared" si="57"/>
        <v>9</v>
      </c>
    </row>
    <row r="3671" spans="1:7" x14ac:dyDescent="0.2">
      <c r="A3671" s="173" t="s">
        <v>19409</v>
      </c>
      <c r="B3671" s="174" t="s">
        <v>19410</v>
      </c>
      <c r="C3671" s="175" t="s">
        <v>12389</v>
      </c>
      <c r="D3671" s="176">
        <v>171.47</v>
      </c>
      <c r="E3671" s="176">
        <v>13.01</v>
      </c>
      <c r="F3671" s="176">
        <v>184.48</v>
      </c>
      <c r="G3671" s="169">
        <f t="shared" si="57"/>
        <v>9</v>
      </c>
    </row>
    <row r="3672" spans="1:7" x14ac:dyDescent="0.2">
      <c r="A3672" s="173" t="s">
        <v>19411</v>
      </c>
      <c r="B3672" s="174" t="s">
        <v>19412</v>
      </c>
      <c r="C3672" s="175" t="s">
        <v>12389</v>
      </c>
      <c r="D3672" s="176">
        <v>222.61</v>
      </c>
      <c r="E3672" s="176">
        <v>21.69</v>
      </c>
      <c r="F3672" s="176">
        <v>244.3</v>
      </c>
      <c r="G3672" s="169">
        <f t="shared" si="57"/>
        <v>9</v>
      </c>
    </row>
    <row r="3673" spans="1:7" x14ac:dyDescent="0.2">
      <c r="A3673" s="173" t="s">
        <v>19413</v>
      </c>
      <c r="B3673" s="174" t="s">
        <v>19414</v>
      </c>
      <c r="C3673" s="175" t="s">
        <v>12389</v>
      </c>
      <c r="D3673" s="176">
        <v>366.74</v>
      </c>
      <c r="E3673" s="176">
        <v>13.01</v>
      </c>
      <c r="F3673" s="176">
        <v>379.75</v>
      </c>
      <c r="G3673" s="169">
        <f t="shared" si="57"/>
        <v>9</v>
      </c>
    </row>
    <row r="3674" spans="1:7" x14ac:dyDescent="0.2">
      <c r="A3674" s="173" t="s">
        <v>19415</v>
      </c>
      <c r="B3674" s="174" t="s">
        <v>19416</v>
      </c>
      <c r="C3674" s="175" t="s">
        <v>12389</v>
      </c>
      <c r="D3674" s="176">
        <v>211.67</v>
      </c>
      <c r="E3674" s="176">
        <v>10.84</v>
      </c>
      <c r="F3674" s="176">
        <v>222.51</v>
      </c>
      <c r="G3674" s="169">
        <f t="shared" si="57"/>
        <v>9</v>
      </c>
    </row>
    <row r="3675" spans="1:7" x14ac:dyDescent="0.2">
      <c r="A3675" s="173" t="s">
        <v>19417</v>
      </c>
      <c r="B3675" s="174" t="s">
        <v>19418</v>
      </c>
      <c r="C3675" s="175" t="s">
        <v>12389</v>
      </c>
      <c r="D3675" s="176">
        <v>293.97000000000003</v>
      </c>
      <c r="E3675" s="176">
        <v>10.84</v>
      </c>
      <c r="F3675" s="176">
        <v>304.81</v>
      </c>
      <c r="G3675" s="169">
        <f t="shared" si="57"/>
        <v>9</v>
      </c>
    </row>
    <row r="3676" spans="1:7" x14ac:dyDescent="0.2">
      <c r="A3676" s="173" t="s">
        <v>19419</v>
      </c>
      <c r="B3676" s="174" t="s">
        <v>19420</v>
      </c>
      <c r="C3676" s="175"/>
      <c r="D3676" s="176"/>
      <c r="E3676" s="176"/>
      <c r="F3676" s="176"/>
      <c r="G3676" s="169">
        <f t="shared" si="57"/>
        <v>5</v>
      </c>
    </row>
    <row r="3677" spans="1:7" x14ac:dyDescent="0.2">
      <c r="A3677" s="173" t="s">
        <v>19421</v>
      </c>
      <c r="B3677" s="174" t="s">
        <v>19422</v>
      </c>
      <c r="C3677" s="175" t="s">
        <v>12389</v>
      </c>
      <c r="D3677" s="176">
        <v>1475.24</v>
      </c>
      <c r="E3677" s="176">
        <v>18.010000000000002</v>
      </c>
      <c r="F3677" s="176">
        <v>1493.25</v>
      </c>
      <c r="G3677" s="169">
        <f t="shared" si="57"/>
        <v>9</v>
      </c>
    </row>
    <row r="3678" spans="1:7" x14ac:dyDescent="0.2">
      <c r="A3678" s="173" t="s">
        <v>19423</v>
      </c>
      <c r="B3678" s="174" t="s">
        <v>19424</v>
      </c>
      <c r="C3678" s="175" t="s">
        <v>12389</v>
      </c>
      <c r="D3678" s="176">
        <v>6176.19</v>
      </c>
      <c r="E3678" s="176">
        <v>18.010000000000002</v>
      </c>
      <c r="F3678" s="176">
        <v>6194.2</v>
      </c>
      <c r="G3678" s="169">
        <f t="shared" si="57"/>
        <v>9</v>
      </c>
    </row>
    <row r="3679" spans="1:7" x14ac:dyDescent="0.2">
      <c r="A3679" s="173" t="s">
        <v>19425</v>
      </c>
      <c r="B3679" s="174" t="s">
        <v>19426</v>
      </c>
      <c r="C3679" s="175" t="s">
        <v>12389</v>
      </c>
      <c r="D3679" s="176">
        <v>190.02</v>
      </c>
      <c r="E3679" s="176">
        <v>18.010000000000002</v>
      </c>
      <c r="F3679" s="176">
        <v>208.03</v>
      </c>
      <c r="G3679" s="169">
        <f t="shared" si="57"/>
        <v>9</v>
      </c>
    </row>
    <row r="3680" spans="1:7" x14ac:dyDescent="0.2">
      <c r="A3680" s="173" t="s">
        <v>19427</v>
      </c>
      <c r="B3680" s="174" t="s">
        <v>19428</v>
      </c>
      <c r="C3680" s="175" t="s">
        <v>12389</v>
      </c>
      <c r="D3680" s="176">
        <v>267.66000000000003</v>
      </c>
      <c r="E3680" s="176">
        <v>18.010000000000002</v>
      </c>
      <c r="F3680" s="176">
        <v>285.67</v>
      </c>
      <c r="G3680" s="169">
        <f t="shared" si="57"/>
        <v>9</v>
      </c>
    </row>
    <row r="3681" spans="1:7" x14ac:dyDescent="0.2">
      <c r="A3681" s="173" t="s">
        <v>19429</v>
      </c>
      <c r="B3681" s="174" t="s">
        <v>19430</v>
      </c>
      <c r="C3681" s="175" t="s">
        <v>12389</v>
      </c>
      <c r="D3681" s="176">
        <v>305.39999999999998</v>
      </c>
      <c r="E3681" s="176">
        <v>18.010000000000002</v>
      </c>
      <c r="F3681" s="176">
        <v>323.41000000000003</v>
      </c>
      <c r="G3681" s="169">
        <f t="shared" si="57"/>
        <v>9</v>
      </c>
    </row>
    <row r="3682" spans="1:7" ht="25.5" x14ac:dyDescent="0.2">
      <c r="A3682" s="173" t="s">
        <v>19431</v>
      </c>
      <c r="B3682" s="174" t="s">
        <v>19432</v>
      </c>
      <c r="C3682" s="175" t="s">
        <v>12389</v>
      </c>
      <c r="D3682" s="176">
        <v>1708.21</v>
      </c>
      <c r="E3682" s="176"/>
      <c r="F3682" s="176">
        <v>1708.21</v>
      </c>
      <c r="G3682" s="169">
        <f t="shared" si="57"/>
        <v>9</v>
      </c>
    </row>
    <row r="3683" spans="1:7" x14ac:dyDescent="0.2">
      <c r="A3683" s="173" t="s">
        <v>19433</v>
      </c>
      <c r="B3683" s="174" t="s">
        <v>19434</v>
      </c>
      <c r="C3683" s="175" t="s">
        <v>12389</v>
      </c>
      <c r="D3683" s="176">
        <v>199.53</v>
      </c>
      <c r="E3683" s="176">
        <v>18.010000000000002</v>
      </c>
      <c r="F3683" s="176">
        <v>217.54</v>
      </c>
      <c r="G3683" s="169">
        <f t="shared" si="57"/>
        <v>9</v>
      </c>
    </row>
    <row r="3684" spans="1:7" x14ac:dyDescent="0.2">
      <c r="A3684" s="173" t="s">
        <v>19435</v>
      </c>
      <c r="B3684" s="174" t="s">
        <v>19436</v>
      </c>
      <c r="C3684" s="175" t="s">
        <v>12389</v>
      </c>
      <c r="D3684" s="176">
        <v>221.59</v>
      </c>
      <c r="E3684" s="176">
        <v>18.010000000000002</v>
      </c>
      <c r="F3684" s="176">
        <v>239.6</v>
      </c>
      <c r="G3684" s="169">
        <f t="shared" si="57"/>
        <v>9</v>
      </c>
    </row>
    <row r="3685" spans="1:7" x14ac:dyDescent="0.2">
      <c r="A3685" s="173" t="s">
        <v>19437</v>
      </c>
      <c r="B3685" s="174" t="s">
        <v>19438</v>
      </c>
      <c r="C3685" s="175" t="s">
        <v>12389</v>
      </c>
      <c r="D3685" s="176">
        <v>262.19</v>
      </c>
      <c r="E3685" s="176">
        <v>18.010000000000002</v>
      </c>
      <c r="F3685" s="176">
        <v>280.2</v>
      </c>
      <c r="G3685" s="169">
        <f t="shared" si="57"/>
        <v>9</v>
      </c>
    </row>
    <row r="3686" spans="1:7" x14ac:dyDescent="0.2">
      <c r="A3686" s="173" t="s">
        <v>19439</v>
      </c>
      <c r="B3686" s="174" t="s">
        <v>19440</v>
      </c>
      <c r="C3686" s="175" t="s">
        <v>12389</v>
      </c>
      <c r="D3686" s="176">
        <v>652.74</v>
      </c>
      <c r="E3686" s="176">
        <v>18.010000000000002</v>
      </c>
      <c r="F3686" s="176">
        <v>670.75</v>
      </c>
      <c r="G3686" s="169">
        <f t="shared" si="57"/>
        <v>9</v>
      </c>
    </row>
    <row r="3687" spans="1:7" x14ac:dyDescent="0.2">
      <c r="A3687" s="173" t="s">
        <v>19441</v>
      </c>
      <c r="B3687" s="174" t="s">
        <v>19442</v>
      </c>
      <c r="C3687" s="175" t="s">
        <v>12389</v>
      </c>
      <c r="D3687" s="176">
        <v>213.67</v>
      </c>
      <c r="E3687" s="176">
        <v>1.76</v>
      </c>
      <c r="F3687" s="176">
        <v>215.43</v>
      </c>
      <c r="G3687" s="169">
        <f t="shared" si="57"/>
        <v>9</v>
      </c>
    </row>
    <row r="3688" spans="1:7" x14ac:dyDescent="0.2">
      <c r="A3688" s="173" t="s">
        <v>19443</v>
      </c>
      <c r="B3688" s="174" t="s">
        <v>19444</v>
      </c>
      <c r="C3688" s="175" t="s">
        <v>12389</v>
      </c>
      <c r="D3688" s="176">
        <v>216.1</v>
      </c>
      <c r="E3688" s="176">
        <v>1.76</v>
      </c>
      <c r="F3688" s="176">
        <v>217.86</v>
      </c>
      <c r="G3688" s="169">
        <f t="shared" si="57"/>
        <v>9</v>
      </c>
    </row>
    <row r="3689" spans="1:7" x14ac:dyDescent="0.2">
      <c r="A3689" s="173" t="s">
        <v>19445</v>
      </c>
      <c r="B3689" s="174" t="s">
        <v>19446</v>
      </c>
      <c r="C3689" s="175"/>
      <c r="D3689" s="176"/>
      <c r="E3689" s="176"/>
      <c r="F3689" s="176"/>
      <c r="G3689" s="169">
        <f t="shared" si="57"/>
        <v>5</v>
      </c>
    </row>
    <row r="3690" spans="1:7" x14ac:dyDescent="0.2">
      <c r="A3690" s="173" t="s">
        <v>19447</v>
      </c>
      <c r="B3690" s="174" t="s">
        <v>19448</v>
      </c>
      <c r="C3690" s="175" t="s">
        <v>63</v>
      </c>
      <c r="D3690" s="176">
        <v>2.92</v>
      </c>
      <c r="E3690" s="176"/>
      <c r="F3690" s="176">
        <v>2.92</v>
      </c>
      <c r="G3690" s="169">
        <f t="shared" si="57"/>
        <v>9</v>
      </c>
    </row>
    <row r="3691" spans="1:7" x14ac:dyDescent="0.2">
      <c r="A3691" s="173" t="s">
        <v>19449</v>
      </c>
      <c r="B3691" s="174" t="s">
        <v>19450</v>
      </c>
      <c r="C3691" s="175" t="s">
        <v>12943</v>
      </c>
      <c r="D3691" s="176">
        <v>10.32</v>
      </c>
      <c r="E3691" s="176"/>
      <c r="F3691" s="176">
        <v>10.32</v>
      </c>
      <c r="G3691" s="169">
        <f t="shared" si="57"/>
        <v>9</v>
      </c>
    </row>
    <row r="3692" spans="1:7" x14ac:dyDescent="0.2">
      <c r="A3692" s="173" t="s">
        <v>19451</v>
      </c>
      <c r="B3692" s="174" t="s">
        <v>19452</v>
      </c>
      <c r="C3692" s="175" t="s">
        <v>12943</v>
      </c>
      <c r="D3692" s="176">
        <v>8.3000000000000007</v>
      </c>
      <c r="E3692" s="176"/>
      <c r="F3692" s="176">
        <v>8.3000000000000007</v>
      </c>
      <c r="G3692" s="169">
        <f t="shared" si="57"/>
        <v>9</v>
      </c>
    </row>
    <row r="3693" spans="1:7" ht="25.5" x14ac:dyDescent="0.2">
      <c r="A3693" s="173" t="s">
        <v>19453</v>
      </c>
      <c r="B3693" s="174" t="s">
        <v>19454</v>
      </c>
      <c r="C3693" s="175" t="s">
        <v>12389</v>
      </c>
      <c r="D3693" s="176">
        <v>38.49</v>
      </c>
      <c r="E3693" s="176"/>
      <c r="F3693" s="176">
        <v>38.49</v>
      </c>
      <c r="G3693" s="169">
        <f t="shared" si="57"/>
        <v>9</v>
      </c>
    </row>
    <row r="3694" spans="1:7" ht="25.5" x14ac:dyDescent="0.2">
      <c r="A3694" s="173" t="s">
        <v>19455</v>
      </c>
      <c r="B3694" s="174" t="s">
        <v>19456</v>
      </c>
      <c r="C3694" s="175" t="s">
        <v>12389</v>
      </c>
      <c r="D3694" s="176">
        <v>27.52</v>
      </c>
      <c r="E3694" s="176"/>
      <c r="F3694" s="176">
        <v>27.52</v>
      </c>
      <c r="G3694" s="169">
        <f t="shared" si="57"/>
        <v>9</v>
      </c>
    </row>
    <row r="3695" spans="1:7" x14ac:dyDescent="0.2">
      <c r="A3695" s="173" t="s">
        <v>19457</v>
      </c>
      <c r="B3695" s="174" t="s">
        <v>19458</v>
      </c>
      <c r="C3695" s="175" t="s">
        <v>12389</v>
      </c>
      <c r="D3695" s="176">
        <v>0.06</v>
      </c>
      <c r="E3695" s="176">
        <v>15.25</v>
      </c>
      <c r="F3695" s="176">
        <v>15.31</v>
      </c>
      <c r="G3695" s="169">
        <f t="shared" si="57"/>
        <v>9</v>
      </c>
    </row>
    <row r="3696" spans="1:7" x14ac:dyDescent="0.2">
      <c r="A3696" s="173" t="s">
        <v>19459</v>
      </c>
      <c r="B3696" s="174" t="s">
        <v>19460</v>
      </c>
      <c r="C3696" s="175"/>
      <c r="D3696" s="176"/>
      <c r="E3696" s="176"/>
      <c r="F3696" s="176"/>
      <c r="G3696" s="169">
        <f t="shared" si="57"/>
        <v>2</v>
      </c>
    </row>
    <row r="3697" spans="1:7" x14ac:dyDescent="0.2">
      <c r="A3697" s="173" t="s">
        <v>19461</v>
      </c>
      <c r="B3697" s="174" t="s">
        <v>19462</v>
      </c>
      <c r="C3697" s="175"/>
      <c r="D3697" s="176"/>
      <c r="E3697" s="176"/>
      <c r="F3697" s="176"/>
      <c r="G3697" s="169">
        <f t="shared" si="57"/>
        <v>5</v>
      </c>
    </row>
    <row r="3698" spans="1:7" ht="25.5" x14ac:dyDescent="0.2">
      <c r="A3698" s="173" t="s">
        <v>19463</v>
      </c>
      <c r="B3698" s="174" t="s">
        <v>182</v>
      </c>
      <c r="C3698" s="175" t="s">
        <v>12441</v>
      </c>
      <c r="D3698" s="176">
        <v>3.3</v>
      </c>
      <c r="E3698" s="176">
        <v>0.14000000000000001</v>
      </c>
      <c r="F3698" s="176">
        <v>3.44</v>
      </c>
      <c r="G3698" s="169">
        <f t="shared" si="57"/>
        <v>9</v>
      </c>
    </row>
    <row r="3699" spans="1:7" ht="25.5" x14ac:dyDescent="0.2">
      <c r="A3699" s="173" t="s">
        <v>188</v>
      </c>
      <c r="B3699" s="174" t="s">
        <v>183</v>
      </c>
      <c r="C3699" s="175" t="s">
        <v>12441</v>
      </c>
      <c r="D3699" s="176">
        <v>27.04</v>
      </c>
      <c r="E3699" s="176">
        <v>0.28000000000000003</v>
      </c>
      <c r="F3699" s="176">
        <v>27.32</v>
      </c>
      <c r="G3699" s="169">
        <f t="shared" si="57"/>
        <v>9</v>
      </c>
    </row>
    <row r="3700" spans="1:7" x14ac:dyDescent="0.2">
      <c r="A3700" s="173" t="s">
        <v>19464</v>
      </c>
      <c r="B3700" s="174" t="s">
        <v>19465</v>
      </c>
      <c r="C3700" s="175" t="s">
        <v>12522</v>
      </c>
      <c r="D3700" s="176">
        <v>21.71</v>
      </c>
      <c r="E3700" s="176">
        <v>0.56000000000000005</v>
      </c>
      <c r="F3700" s="176">
        <v>22.27</v>
      </c>
      <c r="G3700" s="169">
        <f t="shared" si="57"/>
        <v>9</v>
      </c>
    </row>
    <row r="3701" spans="1:7" x14ac:dyDescent="0.2">
      <c r="A3701" s="173" t="s">
        <v>19466</v>
      </c>
      <c r="B3701" s="174" t="s">
        <v>19467</v>
      </c>
      <c r="C3701" s="175" t="s">
        <v>12522</v>
      </c>
      <c r="D3701" s="176">
        <v>302.3</v>
      </c>
      <c r="E3701" s="176">
        <v>26.46</v>
      </c>
      <c r="F3701" s="176">
        <v>328.76</v>
      </c>
      <c r="G3701" s="169">
        <f t="shared" si="57"/>
        <v>9</v>
      </c>
    </row>
    <row r="3702" spans="1:7" x14ac:dyDescent="0.2">
      <c r="A3702" s="173" t="s">
        <v>13</v>
      </c>
      <c r="B3702" s="174" t="s">
        <v>19468</v>
      </c>
      <c r="C3702" s="175" t="s">
        <v>12522</v>
      </c>
      <c r="D3702" s="176">
        <v>241.37</v>
      </c>
      <c r="E3702" s="176">
        <v>2.72</v>
      </c>
      <c r="F3702" s="176">
        <v>244.09</v>
      </c>
      <c r="G3702" s="169">
        <f t="shared" si="57"/>
        <v>9</v>
      </c>
    </row>
    <row r="3703" spans="1:7" x14ac:dyDescent="0.2">
      <c r="A3703" s="173" t="s">
        <v>19469</v>
      </c>
      <c r="B3703" s="174" t="s">
        <v>19470</v>
      </c>
      <c r="C3703" s="175" t="s">
        <v>12522</v>
      </c>
      <c r="D3703" s="176">
        <v>213.88</v>
      </c>
      <c r="E3703" s="176">
        <v>2.72</v>
      </c>
      <c r="F3703" s="176">
        <v>216.6</v>
      </c>
      <c r="G3703" s="169">
        <f t="shared" si="57"/>
        <v>9</v>
      </c>
    </row>
    <row r="3704" spans="1:7" x14ac:dyDescent="0.2">
      <c r="A3704" s="173" t="s">
        <v>19471</v>
      </c>
      <c r="B3704" s="174" t="s">
        <v>19472</v>
      </c>
      <c r="C3704" s="175" t="s">
        <v>12522</v>
      </c>
      <c r="D3704" s="176">
        <v>894.19</v>
      </c>
      <c r="E3704" s="176">
        <v>13.23</v>
      </c>
      <c r="F3704" s="176">
        <v>907.42</v>
      </c>
      <c r="G3704" s="169">
        <f t="shared" si="57"/>
        <v>9</v>
      </c>
    </row>
    <row r="3705" spans="1:7" ht="25.5" x14ac:dyDescent="0.2">
      <c r="A3705" s="173" t="s">
        <v>19473</v>
      </c>
      <c r="B3705" s="174" t="s">
        <v>184</v>
      </c>
      <c r="C3705" s="175" t="s">
        <v>12522</v>
      </c>
      <c r="D3705" s="176">
        <v>282.41000000000003</v>
      </c>
      <c r="E3705" s="176"/>
      <c r="F3705" s="176">
        <v>282.41000000000003</v>
      </c>
      <c r="G3705" s="169">
        <f t="shared" si="57"/>
        <v>9</v>
      </c>
    </row>
    <row r="3706" spans="1:7" ht="25.5" x14ac:dyDescent="0.2">
      <c r="A3706" s="173" t="s">
        <v>189</v>
      </c>
      <c r="B3706" s="174" t="s">
        <v>185</v>
      </c>
      <c r="C3706" s="175" t="s">
        <v>12441</v>
      </c>
      <c r="D3706" s="176">
        <v>22.53</v>
      </c>
      <c r="E3706" s="176">
        <v>0.4</v>
      </c>
      <c r="F3706" s="176">
        <v>22.93</v>
      </c>
      <c r="G3706" s="169">
        <f t="shared" si="57"/>
        <v>9</v>
      </c>
    </row>
    <row r="3707" spans="1:7" x14ac:dyDescent="0.2">
      <c r="A3707" s="173" t="s">
        <v>19474</v>
      </c>
      <c r="B3707" s="174" t="s">
        <v>19475</v>
      </c>
      <c r="C3707" s="175" t="s">
        <v>12441</v>
      </c>
      <c r="D3707" s="176"/>
      <c r="E3707" s="176">
        <v>0.71</v>
      </c>
      <c r="F3707" s="176">
        <v>0.71</v>
      </c>
      <c r="G3707" s="169">
        <f t="shared" si="57"/>
        <v>9</v>
      </c>
    </row>
    <row r="3708" spans="1:7" x14ac:dyDescent="0.2">
      <c r="A3708" s="173" t="s">
        <v>19476</v>
      </c>
      <c r="B3708" s="174" t="s">
        <v>19477</v>
      </c>
      <c r="C3708" s="175"/>
      <c r="D3708" s="176"/>
      <c r="E3708" s="176"/>
      <c r="F3708" s="176"/>
      <c r="G3708" s="169">
        <f t="shared" si="57"/>
        <v>5</v>
      </c>
    </row>
    <row r="3709" spans="1:7" ht="25.5" x14ac:dyDescent="0.2">
      <c r="A3709" s="173" t="s">
        <v>19478</v>
      </c>
      <c r="B3709" s="174" t="s">
        <v>19479</v>
      </c>
      <c r="C3709" s="175" t="s">
        <v>12522</v>
      </c>
      <c r="D3709" s="176">
        <v>114.14</v>
      </c>
      <c r="E3709" s="176">
        <v>11.29</v>
      </c>
      <c r="F3709" s="176">
        <v>125.43</v>
      </c>
      <c r="G3709" s="169">
        <f t="shared" si="57"/>
        <v>9</v>
      </c>
    </row>
    <row r="3710" spans="1:7" ht="25.5" x14ac:dyDescent="0.2">
      <c r="A3710" s="173" t="s">
        <v>20429</v>
      </c>
      <c r="B3710" s="174" t="s">
        <v>20430</v>
      </c>
      <c r="C3710" s="175" t="s">
        <v>12522</v>
      </c>
      <c r="D3710" s="176">
        <v>185.86</v>
      </c>
      <c r="E3710" s="176">
        <v>83.22</v>
      </c>
      <c r="F3710" s="176">
        <v>269.08</v>
      </c>
      <c r="G3710" s="169">
        <f t="shared" si="57"/>
        <v>9</v>
      </c>
    </row>
    <row r="3711" spans="1:7" x14ac:dyDescent="0.2">
      <c r="A3711" s="173" t="s">
        <v>19480</v>
      </c>
      <c r="B3711" s="174" t="s">
        <v>19481</v>
      </c>
      <c r="C3711" s="175"/>
      <c r="D3711" s="176"/>
      <c r="E3711" s="176"/>
      <c r="F3711" s="176"/>
      <c r="G3711" s="169">
        <f t="shared" si="57"/>
        <v>5</v>
      </c>
    </row>
    <row r="3712" spans="1:7" x14ac:dyDescent="0.2">
      <c r="A3712" s="173" t="s">
        <v>19482</v>
      </c>
      <c r="B3712" s="174" t="s">
        <v>19483</v>
      </c>
      <c r="C3712" s="175" t="s">
        <v>12522</v>
      </c>
      <c r="D3712" s="176">
        <v>1381.35</v>
      </c>
      <c r="E3712" s="176">
        <v>14.7</v>
      </c>
      <c r="F3712" s="176">
        <v>1396.05</v>
      </c>
      <c r="G3712" s="169">
        <f t="shared" si="57"/>
        <v>9</v>
      </c>
    </row>
    <row r="3713" spans="1:7" ht="25.5" x14ac:dyDescent="0.2">
      <c r="A3713" s="173" t="s">
        <v>14</v>
      </c>
      <c r="B3713" s="174" t="s">
        <v>19484</v>
      </c>
      <c r="C3713" s="175" t="s">
        <v>12522</v>
      </c>
      <c r="D3713" s="176">
        <v>1527</v>
      </c>
      <c r="E3713" s="176">
        <v>14.7</v>
      </c>
      <c r="F3713" s="176">
        <v>1541.7</v>
      </c>
      <c r="G3713" s="169">
        <f t="shared" si="57"/>
        <v>9</v>
      </c>
    </row>
    <row r="3714" spans="1:7" ht="25.5" x14ac:dyDescent="0.2">
      <c r="A3714" s="173" t="s">
        <v>19485</v>
      </c>
      <c r="B3714" s="174" t="s">
        <v>19486</v>
      </c>
      <c r="C3714" s="175" t="s">
        <v>12522</v>
      </c>
      <c r="D3714" s="176">
        <v>1527</v>
      </c>
      <c r="E3714" s="176">
        <v>14.7</v>
      </c>
      <c r="F3714" s="176">
        <v>1541.7</v>
      </c>
      <c r="G3714" s="169">
        <f t="shared" si="57"/>
        <v>9</v>
      </c>
    </row>
    <row r="3715" spans="1:7" x14ac:dyDescent="0.2">
      <c r="A3715" s="173" t="s">
        <v>15</v>
      </c>
      <c r="B3715" s="174" t="s">
        <v>19487</v>
      </c>
      <c r="C3715" s="175" t="s">
        <v>12441</v>
      </c>
      <c r="D3715" s="176">
        <v>7.21</v>
      </c>
      <c r="E3715" s="176">
        <v>0.09</v>
      </c>
      <c r="F3715" s="176">
        <v>7.3</v>
      </c>
      <c r="G3715" s="169">
        <f t="shared" si="57"/>
        <v>9</v>
      </c>
    </row>
    <row r="3716" spans="1:7" x14ac:dyDescent="0.2">
      <c r="A3716" s="173" t="s">
        <v>16</v>
      </c>
      <c r="B3716" s="174" t="s">
        <v>19488</v>
      </c>
      <c r="C3716" s="175" t="s">
        <v>12441</v>
      </c>
      <c r="D3716" s="176">
        <v>14.43</v>
      </c>
      <c r="E3716" s="176">
        <v>0.11</v>
      </c>
      <c r="F3716" s="176">
        <v>14.54</v>
      </c>
      <c r="G3716" s="169">
        <f t="shared" si="57"/>
        <v>9</v>
      </c>
    </row>
    <row r="3717" spans="1:7" x14ac:dyDescent="0.2">
      <c r="A3717" s="173" t="s">
        <v>19489</v>
      </c>
      <c r="B3717" s="174" t="s">
        <v>19490</v>
      </c>
      <c r="C3717" s="175" t="s">
        <v>12522</v>
      </c>
      <c r="D3717" s="176">
        <v>1331.15</v>
      </c>
      <c r="E3717" s="176">
        <v>14.7</v>
      </c>
      <c r="F3717" s="176">
        <v>1345.85</v>
      </c>
      <c r="G3717" s="169">
        <f t="shared" si="57"/>
        <v>9</v>
      </c>
    </row>
    <row r="3718" spans="1:7" x14ac:dyDescent="0.2">
      <c r="A3718" s="173" t="s">
        <v>19491</v>
      </c>
      <c r="B3718" s="174" t="s">
        <v>19492</v>
      </c>
      <c r="C3718" s="175" t="s">
        <v>12522</v>
      </c>
      <c r="D3718" s="176">
        <v>1221.1500000000001</v>
      </c>
      <c r="E3718" s="176">
        <v>35.28</v>
      </c>
      <c r="F3718" s="176">
        <v>1256.43</v>
      </c>
      <c r="G3718" s="169">
        <f t="shared" si="57"/>
        <v>9</v>
      </c>
    </row>
    <row r="3719" spans="1:7" x14ac:dyDescent="0.2">
      <c r="A3719" s="173" t="s">
        <v>19493</v>
      </c>
      <c r="B3719" s="174" t="s">
        <v>19494</v>
      </c>
      <c r="C3719" s="175"/>
      <c r="D3719" s="176"/>
      <c r="E3719" s="176"/>
      <c r="F3719" s="176"/>
      <c r="G3719" s="169">
        <f t="shared" si="57"/>
        <v>5</v>
      </c>
    </row>
    <row r="3720" spans="1:7" x14ac:dyDescent="0.2">
      <c r="A3720" s="173" t="s">
        <v>19495</v>
      </c>
      <c r="B3720" s="174" t="s">
        <v>19496</v>
      </c>
      <c r="C3720" s="175" t="s">
        <v>12441</v>
      </c>
      <c r="D3720" s="176">
        <v>297.64</v>
      </c>
      <c r="E3720" s="176">
        <v>22.56</v>
      </c>
      <c r="F3720" s="176">
        <v>320.2</v>
      </c>
      <c r="G3720" s="169">
        <f t="shared" si="57"/>
        <v>9</v>
      </c>
    </row>
    <row r="3721" spans="1:7" x14ac:dyDescent="0.2">
      <c r="A3721" s="173" t="s">
        <v>19497</v>
      </c>
      <c r="B3721" s="174" t="s">
        <v>19498</v>
      </c>
      <c r="C3721" s="175" t="s">
        <v>12441</v>
      </c>
      <c r="D3721" s="176">
        <v>14.75</v>
      </c>
      <c r="E3721" s="176">
        <v>1.76</v>
      </c>
      <c r="F3721" s="176">
        <v>16.510000000000002</v>
      </c>
      <c r="G3721" s="169">
        <f t="shared" si="57"/>
        <v>9</v>
      </c>
    </row>
    <row r="3722" spans="1:7" ht="25.5" x14ac:dyDescent="0.2">
      <c r="A3722" s="173" t="s">
        <v>19499</v>
      </c>
      <c r="B3722" s="174" t="s">
        <v>19500</v>
      </c>
      <c r="C3722" s="175" t="s">
        <v>12441</v>
      </c>
      <c r="D3722" s="176">
        <v>9.8800000000000008</v>
      </c>
      <c r="E3722" s="176">
        <v>5.47</v>
      </c>
      <c r="F3722" s="176">
        <v>15.35</v>
      </c>
      <c r="G3722" s="169">
        <f t="shared" si="57"/>
        <v>9</v>
      </c>
    </row>
    <row r="3723" spans="1:7" x14ac:dyDescent="0.2">
      <c r="A3723" s="173" t="s">
        <v>19501</v>
      </c>
      <c r="B3723" s="174" t="s">
        <v>19502</v>
      </c>
      <c r="C3723" s="175" t="s">
        <v>12441</v>
      </c>
      <c r="D3723" s="176">
        <v>45.32</v>
      </c>
      <c r="E3723" s="176">
        <v>4.41</v>
      </c>
      <c r="F3723" s="176">
        <v>49.73</v>
      </c>
      <c r="G3723" s="169">
        <f t="shared" ref="G3723:G3786" si="58">LEN(A3723)</f>
        <v>9</v>
      </c>
    </row>
    <row r="3724" spans="1:7" ht="38.25" x14ac:dyDescent="0.2">
      <c r="A3724" s="173" t="s">
        <v>12369</v>
      </c>
      <c r="B3724" s="174" t="s">
        <v>19503</v>
      </c>
      <c r="C3724" s="175" t="s">
        <v>12441</v>
      </c>
      <c r="D3724" s="176">
        <v>87.33</v>
      </c>
      <c r="E3724" s="176">
        <v>17.02</v>
      </c>
      <c r="F3724" s="176">
        <v>104.35</v>
      </c>
      <c r="G3724" s="169">
        <f t="shared" si="58"/>
        <v>9</v>
      </c>
    </row>
    <row r="3725" spans="1:7" ht="38.25" x14ac:dyDescent="0.2">
      <c r="A3725" s="173" t="s">
        <v>19504</v>
      </c>
      <c r="B3725" s="174" t="s">
        <v>19505</v>
      </c>
      <c r="C3725" s="175" t="s">
        <v>12441</v>
      </c>
      <c r="D3725" s="176">
        <v>84.52</v>
      </c>
      <c r="E3725" s="176">
        <v>17.02</v>
      </c>
      <c r="F3725" s="176">
        <v>101.54</v>
      </c>
      <c r="G3725" s="169">
        <f t="shared" si="58"/>
        <v>9</v>
      </c>
    </row>
    <row r="3726" spans="1:7" ht="38.25" x14ac:dyDescent="0.2">
      <c r="A3726" s="173" t="s">
        <v>19506</v>
      </c>
      <c r="B3726" s="174" t="s">
        <v>19507</v>
      </c>
      <c r="C3726" s="175" t="s">
        <v>12441</v>
      </c>
      <c r="D3726" s="176">
        <v>94.48</v>
      </c>
      <c r="E3726" s="176">
        <v>22.7</v>
      </c>
      <c r="F3726" s="176">
        <v>117.18</v>
      </c>
      <c r="G3726" s="169">
        <f t="shared" si="58"/>
        <v>9</v>
      </c>
    </row>
    <row r="3727" spans="1:7" ht="25.5" x14ac:dyDescent="0.2">
      <c r="A3727" s="173" t="s">
        <v>19508</v>
      </c>
      <c r="B3727" s="174" t="s">
        <v>20609</v>
      </c>
      <c r="C3727" s="175" t="s">
        <v>12441</v>
      </c>
      <c r="D3727" s="176">
        <v>107.52</v>
      </c>
      <c r="E3727" s="176">
        <v>8.34</v>
      </c>
      <c r="F3727" s="176">
        <v>115.86</v>
      </c>
      <c r="G3727" s="169">
        <f t="shared" si="58"/>
        <v>9</v>
      </c>
    </row>
    <row r="3728" spans="1:7" ht="25.5" x14ac:dyDescent="0.2">
      <c r="A3728" s="173" t="s">
        <v>19509</v>
      </c>
      <c r="B3728" s="174" t="s">
        <v>20431</v>
      </c>
      <c r="C3728" s="175" t="s">
        <v>12441</v>
      </c>
      <c r="D3728" s="176">
        <v>99.33</v>
      </c>
      <c r="E3728" s="176">
        <v>17.64</v>
      </c>
      <c r="F3728" s="176">
        <v>116.97</v>
      </c>
      <c r="G3728" s="169">
        <f t="shared" si="58"/>
        <v>9</v>
      </c>
    </row>
    <row r="3729" spans="1:7" ht="25.5" x14ac:dyDescent="0.2">
      <c r="A3729" s="173" t="s">
        <v>19510</v>
      </c>
      <c r="B3729" s="174" t="s">
        <v>20432</v>
      </c>
      <c r="C3729" s="175" t="s">
        <v>12441</v>
      </c>
      <c r="D3729" s="176">
        <v>114.25</v>
      </c>
      <c r="E3729" s="176">
        <v>17.64</v>
      </c>
      <c r="F3729" s="176">
        <v>131.88999999999999</v>
      </c>
      <c r="G3729" s="169">
        <f t="shared" si="58"/>
        <v>9</v>
      </c>
    </row>
    <row r="3730" spans="1:7" x14ac:dyDescent="0.2">
      <c r="A3730" s="173" t="s">
        <v>19511</v>
      </c>
      <c r="B3730" s="174" t="s">
        <v>19512</v>
      </c>
      <c r="C3730" s="175"/>
      <c r="D3730" s="176"/>
      <c r="E3730" s="176"/>
      <c r="F3730" s="176"/>
      <c r="G3730" s="169">
        <f t="shared" si="58"/>
        <v>5</v>
      </c>
    </row>
    <row r="3731" spans="1:7" x14ac:dyDescent="0.2">
      <c r="A3731" s="173" t="s">
        <v>19513</v>
      </c>
      <c r="B3731" s="174" t="s">
        <v>19514</v>
      </c>
      <c r="C3731" s="175" t="s">
        <v>12497</v>
      </c>
      <c r="D3731" s="176">
        <v>44.2</v>
      </c>
      <c r="E3731" s="176">
        <v>10.65</v>
      </c>
      <c r="F3731" s="176">
        <v>54.85</v>
      </c>
      <c r="G3731" s="169">
        <f t="shared" si="58"/>
        <v>9</v>
      </c>
    </row>
    <row r="3732" spans="1:7" x14ac:dyDescent="0.2">
      <c r="A3732" s="173" t="s">
        <v>17</v>
      </c>
      <c r="B3732" s="174" t="s">
        <v>19515</v>
      </c>
      <c r="C3732" s="175" t="s">
        <v>12497</v>
      </c>
      <c r="D3732" s="176">
        <v>42.75</v>
      </c>
      <c r="E3732" s="176">
        <v>10.65</v>
      </c>
      <c r="F3732" s="176">
        <v>53.4</v>
      </c>
      <c r="G3732" s="169">
        <f t="shared" si="58"/>
        <v>9</v>
      </c>
    </row>
    <row r="3733" spans="1:7" ht="25.5" x14ac:dyDescent="0.2">
      <c r="A3733" s="173" t="s">
        <v>19516</v>
      </c>
      <c r="B3733" s="174" t="s">
        <v>19517</v>
      </c>
      <c r="C3733" s="175" t="s">
        <v>12522</v>
      </c>
      <c r="D3733" s="176">
        <v>512.34</v>
      </c>
      <c r="E3733" s="176">
        <v>38.35</v>
      </c>
      <c r="F3733" s="176">
        <v>550.69000000000005</v>
      </c>
      <c r="G3733" s="169">
        <f t="shared" si="58"/>
        <v>9</v>
      </c>
    </row>
    <row r="3734" spans="1:7" ht="25.5" x14ac:dyDescent="0.2">
      <c r="A3734" s="173" t="s">
        <v>19518</v>
      </c>
      <c r="B3734" s="174" t="s">
        <v>19519</v>
      </c>
      <c r="C3734" s="175" t="s">
        <v>12522</v>
      </c>
      <c r="D3734" s="176">
        <v>533.54999999999995</v>
      </c>
      <c r="E3734" s="176">
        <v>38.35</v>
      </c>
      <c r="F3734" s="176">
        <v>571.9</v>
      </c>
      <c r="G3734" s="169">
        <f t="shared" si="58"/>
        <v>9</v>
      </c>
    </row>
    <row r="3735" spans="1:7" x14ac:dyDescent="0.2">
      <c r="A3735" s="173" t="s">
        <v>20433</v>
      </c>
      <c r="B3735" s="174" t="s">
        <v>20434</v>
      </c>
      <c r="C3735" s="175" t="s">
        <v>12522</v>
      </c>
      <c r="D3735" s="176">
        <v>86.08</v>
      </c>
      <c r="E3735" s="176">
        <v>276.23</v>
      </c>
      <c r="F3735" s="176">
        <v>362.31</v>
      </c>
      <c r="G3735" s="169">
        <f t="shared" si="58"/>
        <v>9</v>
      </c>
    </row>
    <row r="3736" spans="1:7" ht="25.5" x14ac:dyDescent="0.2">
      <c r="A3736" s="173" t="s">
        <v>19520</v>
      </c>
      <c r="B3736" s="174" t="s">
        <v>124</v>
      </c>
      <c r="C3736" s="175" t="s">
        <v>12522</v>
      </c>
      <c r="D3736" s="176">
        <v>713.75</v>
      </c>
      <c r="E3736" s="176">
        <v>78.239999999999995</v>
      </c>
      <c r="F3736" s="176">
        <v>791.99</v>
      </c>
      <c r="G3736" s="169">
        <f t="shared" si="58"/>
        <v>9</v>
      </c>
    </row>
    <row r="3737" spans="1:7" ht="25.5" x14ac:dyDescent="0.2">
      <c r="A3737" s="173" t="s">
        <v>18</v>
      </c>
      <c r="B3737" s="174" t="s">
        <v>123</v>
      </c>
      <c r="C3737" s="175" t="s">
        <v>12522</v>
      </c>
      <c r="D3737" s="176">
        <v>734.96</v>
      </c>
      <c r="E3737" s="176">
        <v>78.239999999999995</v>
      </c>
      <c r="F3737" s="176">
        <v>813.2</v>
      </c>
      <c r="G3737" s="169">
        <f t="shared" si="58"/>
        <v>9</v>
      </c>
    </row>
    <row r="3738" spans="1:7" x14ac:dyDescent="0.2">
      <c r="A3738" s="173" t="s">
        <v>19521</v>
      </c>
      <c r="B3738" s="174" t="s">
        <v>19522</v>
      </c>
      <c r="C3738" s="175"/>
      <c r="D3738" s="176"/>
      <c r="E3738" s="176"/>
      <c r="F3738" s="176"/>
      <c r="G3738" s="169">
        <f t="shared" si="58"/>
        <v>5</v>
      </c>
    </row>
    <row r="3739" spans="1:7" x14ac:dyDescent="0.2">
      <c r="A3739" s="173" t="s">
        <v>19523</v>
      </c>
      <c r="B3739" s="174" t="s">
        <v>19524</v>
      </c>
      <c r="C3739" s="175" t="s">
        <v>12441</v>
      </c>
      <c r="D3739" s="176">
        <v>345.96</v>
      </c>
      <c r="E3739" s="176"/>
      <c r="F3739" s="176">
        <v>345.96</v>
      </c>
      <c r="G3739" s="169">
        <f t="shared" si="58"/>
        <v>9</v>
      </c>
    </row>
    <row r="3740" spans="1:7" ht="25.5" x14ac:dyDescent="0.2">
      <c r="A3740" s="173" t="s">
        <v>19525</v>
      </c>
      <c r="B3740" s="174" t="s">
        <v>20610</v>
      </c>
      <c r="C3740" s="175" t="s">
        <v>12441</v>
      </c>
      <c r="D3740" s="176">
        <v>79.459999999999994</v>
      </c>
      <c r="E3740" s="176">
        <v>9.9700000000000006</v>
      </c>
      <c r="F3740" s="176">
        <v>89.43</v>
      </c>
      <c r="G3740" s="169">
        <f t="shared" si="58"/>
        <v>9</v>
      </c>
    </row>
    <row r="3741" spans="1:7" ht="25.5" x14ac:dyDescent="0.2">
      <c r="A3741" s="173" t="s">
        <v>19526</v>
      </c>
      <c r="B3741" s="174" t="s">
        <v>19527</v>
      </c>
      <c r="C3741" s="175" t="s">
        <v>12441</v>
      </c>
      <c r="D3741" s="176">
        <v>82.51</v>
      </c>
      <c r="E3741" s="176">
        <v>9.9700000000000006</v>
      </c>
      <c r="F3741" s="176">
        <v>92.48</v>
      </c>
      <c r="G3741" s="169">
        <f t="shared" si="58"/>
        <v>9</v>
      </c>
    </row>
    <row r="3742" spans="1:7" ht="25.5" x14ac:dyDescent="0.2">
      <c r="A3742" s="173" t="s">
        <v>19528</v>
      </c>
      <c r="B3742" s="174" t="s">
        <v>19529</v>
      </c>
      <c r="C3742" s="175" t="s">
        <v>12441</v>
      </c>
      <c r="D3742" s="176">
        <v>4.7</v>
      </c>
      <c r="E3742" s="176">
        <v>8.9</v>
      </c>
      <c r="F3742" s="176">
        <v>13.6</v>
      </c>
      <c r="G3742" s="169">
        <f t="shared" si="58"/>
        <v>9</v>
      </c>
    </row>
    <row r="3743" spans="1:7" ht="25.5" x14ac:dyDescent="0.2">
      <c r="A3743" s="173" t="s">
        <v>19530</v>
      </c>
      <c r="B3743" s="174" t="s">
        <v>19531</v>
      </c>
      <c r="C3743" s="175" t="s">
        <v>12441</v>
      </c>
      <c r="D3743" s="176">
        <v>2.0299999999999998</v>
      </c>
      <c r="E3743" s="176">
        <v>8.9</v>
      </c>
      <c r="F3743" s="176">
        <v>10.93</v>
      </c>
      <c r="G3743" s="169">
        <f t="shared" si="58"/>
        <v>9</v>
      </c>
    </row>
    <row r="3744" spans="1:7" ht="25.5" x14ac:dyDescent="0.2">
      <c r="A3744" s="173" t="s">
        <v>19532</v>
      </c>
      <c r="B3744" s="174" t="s">
        <v>19533</v>
      </c>
      <c r="C3744" s="175" t="s">
        <v>12441</v>
      </c>
      <c r="D3744" s="176">
        <v>95.32</v>
      </c>
      <c r="E3744" s="176">
        <v>25.24</v>
      </c>
      <c r="F3744" s="176">
        <v>120.56</v>
      </c>
      <c r="G3744" s="169">
        <f t="shared" si="58"/>
        <v>9</v>
      </c>
    </row>
    <row r="3745" spans="1:7" x14ac:dyDescent="0.2">
      <c r="A3745" s="173" t="s">
        <v>20508</v>
      </c>
      <c r="B3745" s="174" t="s">
        <v>20509</v>
      </c>
      <c r="C3745" s="175"/>
      <c r="D3745" s="176"/>
      <c r="E3745" s="176"/>
      <c r="F3745" s="176"/>
      <c r="G3745" s="169">
        <f t="shared" si="58"/>
        <v>5</v>
      </c>
    </row>
    <row r="3746" spans="1:7" ht="25.5" x14ac:dyDescent="0.2">
      <c r="A3746" s="173" t="s">
        <v>20510</v>
      </c>
      <c r="B3746" s="174" t="s">
        <v>20511</v>
      </c>
      <c r="C3746" s="175" t="s">
        <v>12441</v>
      </c>
      <c r="D3746" s="176">
        <v>0.22</v>
      </c>
      <c r="E3746" s="176">
        <v>0.24</v>
      </c>
      <c r="F3746" s="176">
        <v>0.46</v>
      </c>
      <c r="G3746" s="169">
        <f t="shared" si="58"/>
        <v>9</v>
      </c>
    </row>
    <row r="3747" spans="1:7" ht="25.5" x14ac:dyDescent="0.2">
      <c r="A3747" s="173" t="s">
        <v>20512</v>
      </c>
      <c r="B3747" s="174" t="s">
        <v>20513</v>
      </c>
      <c r="C3747" s="175" t="s">
        <v>12441</v>
      </c>
      <c r="D3747" s="176">
        <v>0.96</v>
      </c>
      <c r="E3747" s="176">
        <v>0.24</v>
      </c>
      <c r="F3747" s="176">
        <v>1.2</v>
      </c>
      <c r="G3747" s="169">
        <f t="shared" si="58"/>
        <v>9</v>
      </c>
    </row>
    <row r="3748" spans="1:7" ht="25.5" x14ac:dyDescent="0.2">
      <c r="A3748" s="173" t="s">
        <v>20514</v>
      </c>
      <c r="B3748" s="174" t="s">
        <v>20515</v>
      </c>
      <c r="C3748" s="175" t="s">
        <v>12943</v>
      </c>
      <c r="D3748" s="176">
        <v>33.26</v>
      </c>
      <c r="E3748" s="176">
        <v>17.21</v>
      </c>
      <c r="F3748" s="176">
        <v>50.47</v>
      </c>
      <c r="G3748" s="169">
        <f t="shared" si="58"/>
        <v>9</v>
      </c>
    </row>
    <row r="3749" spans="1:7" ht="25.5" x14ac:dyDescent="0.2">
      <c r="A3749" s="173" t="s">
        <v>20516</v>
      </c>
      <c r="B3749" s="174" t="s">
        <v>20517</v>
      </c>
      <c r="C3749" s="175" t="s">
        <v>12943</v>
      </c>
      <c r="D3749" s="176">
        <v>26.47</v>
      </c>
      <c r="E3749" s="176">
        <v>17.21</v>
      </c>
      <c r="F3749" s="176">
        <v>43.68</v>
      </c>
      <c r="G3749" s="169">
        <f t="shared" si="58"/>
        <v>9</v>
      </c>
    </row>
    <row r="3750" spans="1:7" x14ac:dyDescent="0.2">
      <c r="A3750" s="173" t="s">
        <v>19534</v>
      </c>
      <c r="B3750" s="174" t="s">
        <v>19535</v>
      </c>
      <c r="C3750" s="175"/>
      <c r="D3750" s="176"/>
      <c r="E3750" s="176"/>
      <c r="F3750" s="176"/>
      <c r="G3750" s="169">
        <f t="shared" si="58"/>
        <v>5</v>
      </c>
    </row>
    <row r="3751" spans="1:7" x14ac:dyDescent="0.2">
      <c r="A3751" s="173" t="s">
        <v>19536</v>
      </c>
      <c r="B3751" s="174" t="s">
        <v>19537</v>
      </c>
      <c r="C3751" s="175" t="s">
        <v>12497</v>
      </c>
      <c r="D3751" s="176">
        <v>66.47</v>
      </c>
      <c r="E3751" s="176">
        <v>12.17</v>
      </c>
      <c r="F3751" s="176">
        <v>78.64</v>
      </c>
      <c r="G3751" s="169">
        <f t="shared" si="58"/>
        <v>9</v>
      </c>
    </row>
    <row r="3752" spans="1:7" x14ac:dyDescent="0.2">
      <c r="A3752" s="173" t="s">
        <v>20518</v>
      </c>
      <c r="B3752" s="174" t="s">
        <v>20519</v>
      </c>
      <c r="C3752" s="175" t="s">
        <v>12389</v>
      </c>
      <c r="D3752" s="176">
        <v>117.28</v>
      </c>
      <c r="E3752" s="176">
        <v>17.2</v>
      </c>
      <c r="F3752" s="176">
        <v>134.47999999999999</v>
      </c>
      <c r="G3752" s="169">
        <f t="shared" si="58"/>
        <v>9</v>
      </c>
    </row>
    <row r="3753" spans="1:7" x14ac:dyDescent="0.2">
      <c r="A3753" s="173" t="s">
        <v>19538</v>
      </c>
      <c r="B3753" s="174" t="s">
        <v>19539</v>
      </c>
      <c r="C3753" s="175" t="s">
        <v>12497</v>
      </c>
      <c r="D3753" s="176">
        <v>9.89</v>
      </c>
      <c r="E3753" s="176">
        <v>10.65</v>
      </c>
      <c r="F3753" s="176">
        <v>20.54</v>
      </c>
      <c r="G3753" s="169">
        <f t="shared" si="58"/>
        <v>9</v>
      </c>
    </row>
    <row r="3754" spans="1:7" x14ac:dyDescent="0.2">
      <c r="A3754" s="173" t="s">
        <v>19540</v>
      </c>
      <c r="B3754" s="174" t="s">
        <v>19541</v>
      </c>
      <c r="C3754" s="175" t="s">
        <v>12441</v>
      </c>
      <c r="D3754" s="176">
        <v>15.82</v>
      </c>
      <c r="E3754" s="176">
        <v>22.56</v>
      </c>
      <c r="F3754" s="176">
        <v>38.380000000000003</v>
      </c>
      <c r="G3754" s="169">
        <f t="shared" si="58"/>
        <v>9</v>
      </c>
    </row>
    <row r="3755" spans="1:7" ht="25.5" x14ac:dyDescent="0.2">
      <c r="A3755" s="173" t="s">
        <v>19542</v>
      </c>
      <c r="B3755" s="174" t="s">
        <v>19543</v>
      </c>
      <c r="C3755" s="175" t="s">
        <v>12441</v>
      </c>
      <c r="D3755" s="176">
        <v>10.01</v>
      </c>
      <c r="E3755" s="176">
        <v>13.94</v>
      </c>
      <c r="F3755" s="176">
        <v>23.95</v>
      </c>
      <c r="G3755" s="169">
        <f t="shared" si="58"/>
        <v>9</v>
      </c>
    </row>
    <row r="3756" spans="1:7" ht="25.5" x14ac:dyDescent="0.2">
      <c r="A3756" s="173" t="s">
        <v>19544</v>
      </c>
      <c r="B3756" s="174" t="s">
        <v>19545</v>
      </c>
      <c r="C3756" s="175" t="s">
        <v>12441</v>
      </c>
      <c r="D3756" s="176">
        <v>10.130000000000001</v>
      </c>
      <c r="E3756" s="176">
        <v>16.14</v>
      </c>
      <c r="F3756" s="176">
        <v>26.27</v>
      </c>
      <c r="G3756" s="169">
        <f t="shared" si="58"/>
        <v>9</v>
      </c>
    </row>
    <row r="3757" spans="1:7" ht="25.5" x14ac:dyDescent="0.2">
      <c r="A3757" s="173" t="s">
        <v>19546</v>
      </c>
      <c r="B3757" s="174" t="s">
        <v>19547</v>
      </c>
      <c r="C3757" s="175" t="s">
        <v>12441</v>
      </c>
      <c r="D3757" s="176">
        <v>10.29</v>
      </c>
      <c r="E3757" s="176">
        <v>19.39</v>
      </c>
      <c r="F3757" s="176">
        <v>29.68</v>
      </c>
      <c r="G3757" s="169">
        <f t="shared" si="58"/>
        <v>9</v>
      </c>
    </row>
    <row r="3758" spans="1:7" x14ac:dyDescent="0.2">
      <c r="A3758" s="173" t="s">
        <v>19548</v>
      </c>
      <c r="B3758" s="174" t="s">
        <v>19549</v>
      </c>
      <c r="C3758" s="175"/>
      <c r="D3758" s="176"/>
      <c r="E3758" s="176"/>
      <c r="F3758" s="176"/>
      <c r="G3758" s="169">
        <f t="shared" si="58"/>
        <v>2</v>
      </c>
    </row>
    <row r="3759" spans="1:7" x14ac:dyDescent="0.2">
      <c r="A3759" s="173" t="s">
        <v>19550</v>
      </c>
      <c r="B3759" s="174" t="s">
        <v>19551</v>
      </c>
      <c r="C3759" s="175"/>
      <c r="D3759" s="176"/>
      <c r="E3759" s="176"/>
      <c r="F3759" s="176"/>
      <c r="G3759" s="169">
        <f t="shared" si="58"/>
        <v>5</v>
      </c>
    </row>
    <row r="3760" spans="1:7" x14ac:dyDescent="0.2">
      <c r="A3760" s="173" t="s">
        <v>19552</v>
      </c>
      <c r="B3760" s="174" t="s">
        <v>19553</v>
      </c>
      <c r="C3760" s="175" t="s">
        <v>12441</v>
      </c>
      <c r="D3760" s="176"/>
      <c r="E3760" s="176">
        <v>12.35</v>
      </c>
      <c r="F3760" s="176">
        <v>12.35</v>
      </c>
      <c r="G3760" s="169">
        <f t="shared" si="58"/>
        <v>9</v>
      </c>
    </row>
    <row r="3761" spans="1:7" x14ac:dyDescent="0.2">
      <c r="A3761" s="173" t="s">
        <v>19554</v>
      </c>
      <c r="B3761" s="174" t="s">
        <v>19555</v>
      </c>
      <c r="C3761" s="175" t="s">
        <v>12441</v>
      </c>
      <c r="D3761" s="176">
        <v>2.72</v>
      </c>
      <c r="E3761" s="176">
        <v>5.12</v>
      </c>
      <c r="F3761" s="176">
        <v>7.84</v>
      </c>
      <c r="G3761" s="169">
        <f t="shared" si="58"/>
        <v>9</v>
      </c>
    </row>
    <row r="3762" spans="1:7" x14ac:dyDescent="0.2">
      <c r="A3762" s="173" t="s">
        <v>19556</v>
      </c>
      <c r="B3762" s="174" t="s">
        <v>19557</v>
      </c>
      <c r="C3762" s="175" t="s">
        <v>12441</v>
      </c>
      <c r="D3762" s="176">
        <v>2.52</v>
      </c>
      <c r="E3762" s="176">
        <v>3.53</v>
      </c>
      <c r="F3762" s="176">
        <v>6.05</v>
      </c>
      <c r="G3762" s="169">
        <f t="shared" si="58"/>
        <v>9</v>
      </c>
    </row>
    <row r="3763" spans="1:7" ht="25.5" x14ac:dyDescent="0.2">
      <c r="A3763" s="173" t="s">
        <v>19558</v>
      </c>
      <c r="B3763" s="174" t="s">
        <v>19559</v>
      </c>
      <c r="C3763" s="175" t="s">
        <v>12389</v>
      </c>
      <c r="D3763" s="176"/>
      <c r="E3763" s="176">
        <v>14.11</v>
      </c>
      <c r="F3763" s="176">
        <v>14.11</v>
      </c>
      <c r="G3763" s="169">
        <f t="shared" si="58"/>
        <v>9</v>
      </c>
    </row>
    <row r="3764" spans="1:7" x14ac:dyDescent="0.2">
      <c r="A3764" s="173" t="s">
        <v>19560</v>
      </c>
      <c r="B3764" s="174" t="s">
        <v>19561</v>
      </c>
      <c r="C3764" s="175" t="s">
        <v>12441</v>
      </c>
      <c r="D3764" s="176"/>
      <c r="E3764" s="176">
        <v>13.23</v>
      </c>
      <c r="F3764" s="176">
        <v>13.23</v>
      </c>
      <c r="G3764" s="169">
        <f t="shared" si="58"/>
        <v>9</v>
      </c>
    </row>
    <row r="3765" spans="1:7" ht="25.5" x14ac:dyDescent="0.2">
      <c r="A3765" s="173" t="s">
        <v>19562</v>
      </c>
      <c r="B3765" s="174" t="s">
        <v>19563</v>
      </c>
      <c r="C3765" s="175" t="s">
        <v>12441</v>
      </c>
      <c r="D3765" s="176">
        <v>7.99</v>
      </c>
      <c r="E3765" s="176">
        <v>5.12</v>
      </c>
      <c r="F3765" s="176">
        <v>13.11</v>
      </c>
      <c r="G3765" s="169">
        <f t="shared" si="58"/>
        <v>9</v>
      </c>
    </row>
    <row r="3766" spans="1:7" x14ac:dyDescent="0.2">
      <c r="A3766" s="173" t="s">
        <v>19564</v>
      </c>
      <c r="B3766" s="174" t="s">
        <v>19565</v>
      </c>
      <c r="C3766" s="175" t="s">
        <v>12441</v>
      </c>
      <c r="D3766" s="176">
        <v>7.99</v>
      </c>
      <c r="E3766" s="176"/>
      <c r="F3766" s="176">
        <v>7.99</v>
      </c>
      <c r="G3766" s="169">
        <f t="shared" si="58"/>
        <v>9</v>
      </c>
    </row>
    <row r="3767" spans="1:7" x14ac:dyDescent="0.2">
      <c r="A3767" s="173" t="s">
        <v>19566</v>
      </c>
      <c r="B3767" s="174" t="s">
        <v>19567</v>
      </c>
      <c r="C3767" s="175"/>
      <c r="D3767" s="176"/>
      <c r="E3767" s="176"/>
      <c r="F3767" s="176"/>
      <c r="G3767" s="169">
        <f t="shared" si="58"/>
        <v>5</v>
      </c>
    </row>
    <row r="3768" spans="1:7" x14ac:dyDescent="0.2">
      <c r="A3768" s="173" t="s">
        <v>19568</v>
      </c>
      <c r="B3768" s="174" t="s">
        <v>19569</v>
      </c>
      <c r="C3768" s="175" t="s">
        <v>12389</v>
      </c>
      <c r="D3768" s="176"/>
      <c r="E3768" s="176">
        <v>5.29</v>
      </c>
      <c r="F3768" s="176">
        <v>5.29</v>
      </c>
      <c r="G3768" s="169">
        <f t="shared" si="58"/>
        <v>9</v>
      </c>
    </row>
    <row r="3769" spans="1:7" x14ac:dyDescent="0.2">
      <c r="A3769" s="173" t="s">
        <v>19570</v>
      </c>
      <c r="B3769" s="174" t="s">
        <v>19571</v>
      </c>
      <c r="C3769" s="175" t="s">
        <v>12389</v>
      </c>
      <c r="D3769" s="176">
        <v>24.76</v>
      </c>
      <c r="E3769" s="176">
        <v>17.64</v>
      </c>
      <c r="F3769" s="176">
        <v>42.4</v>
      </c>
      <c r="G3769" s="169">
        <f t="shared" si="58"/>
        <v>9</v>
      </c>
    </row>
    <row r="3770" spans="1:7" x14ac:dyDescent="0.2">
      <c r="A3770" s="173" t="s">
        <v>19572</v>
      </c>
      <c r="B3770" s="174" t="s">
        <v>19573</v>
      </c>
      <c r="C3770" s="175" t="s">
        <v>12522</v>
      </c>
      <c r="D3770" s="176">
        <v>202.12</v>
      </c>
      <c r="E3770" s="176"/>
      <c r="F3770" s="176">
        <v>202.12</v>
      </c>
      <c r="G3770" s="169">
        <f t="shared" si="58"/>
        <v>9</v>
      </c>
    </row>
    <row r="3771" spans="1:7" x14ac:dyDescent="0.2">
      <c r="A3771" s="173" t="s">
        <v>19574</v>
      </c>
      <c r="B3771" s="174" t="s">
        <v>19575</v>
      </c>
      <c r="C3771" s="175" t="s">
        <v>12389</v>
      </c>
      <c r="D3771" s="176"/>
      <c r="E3771" s="176">
        <v>19.559999999999999</v>
      </c>
      <c r="F3771" s="176">
        <v>19.559999999999999</v>
      </c>
      <c r="G3771" s="169">
        <f t="shared" si="58"/>
        <v>9</v>
      </c>
    </row>
    <row r="3772" spans="1:7" ht="25.5" x14ac:dyDescent="0.2">
      <c r="A3772" s="173" t="s">
        <v>19576</v>
      </c>
      <c r="B3772" s="174" t="s">
        <v>19577</v>
      </c>
      <c r="C3772" s="175" t="s">
        <v>12497</v>
      </c>
      <c r="D3772" s="176"/>
      <c r="E3772" s="176">
        <v>9.7799999999999994</v>
      </c>
      <c r="F3772" s="176">
        <v>9.7799999999999994</v>
      </c>
      <c r="G3772" s="169">
        <f t="shared" si="58"/>
        <v>9</v>
      </c>
    </row>
    <row r="3773" spans="1:7" x14ac:dyDescent="0.2">
      <c r="A3773" s="173" t="s">
        <v>19578</v>
      </c>
      <c r="B3773" s="174" t="s">
        <v>19579</v>
      </c>
      <c r="C3773" s="175" t="s">
        <v>12497</v>
      </c>
      <c r="D3773" s="176"/>
      <c r="E3773" s="176">
        <v>10.44</v>
      </c>
      <c r="F3773" s="176">
        <v>10.44</v>
      </c>
      <c r="G3773" s="169">
        <f t="shared" si="58"/>
        <v>9</v>
      </c>
    </row>
    <row r="3774" spans="1:7" x14ac:dyDescent="0.2">
      <c r="A3774" s="173" t="s">
        <v>19580</v>
      </c>
      <c r="B3774" s="174" t="s">
        <v>19581</v>
      </c>
      <c r="C3774" s="175"/>
      <c r="D3774" s="176"/>
      <c r="E3774" s="176"/>
      <c r="F3774" s="176"/>
      <c r="G3774" s="169">
        <f t="shared" si="58"/>
        <v>5</v>
      </c>
    </row>
    <row r="3775" spans="1:7" x14ac:dyDescent="0.2">
      <c r="A3775" s="173" t="s">
        <v>19582</v>
      </c>
      <c r="B3775" s="174" t="s">
        <v>19583</v>
      </c>
      <c r="C3775" s="175" t="s">
        <v>12767</v>
      </c>
      <c r="D3775" s="176">
        <v>100.24</v>
      </c>
      <c r="E3775" s="176"/>
      <c r="F3775" s="176">
        <v>100.24</v>
      </c>
      <c r="G3775" s="169">
        <f t="shared" si="58"/>
        <v>9</v>
      </c>
    </row>
    <row r="3776" spans="1:7" x14ac:dyDescent="0.2">
      <c r="A3776" s="173" t="s">
        <v>19584</v>
      </c>
      <c r="B3776" s="174" t="s">
        <v>19585</v>
      </c>
      <c r="C3776" s="175"/>
      <c r="D3776" s="176"/>
      <c r="E3776" s="176"/>
      <c r="F3776" s="176"/>
      <c r="G3776" s="169">
        <f t="shared" si="58"/>
        <v>2</v>
      </c>
    </row>
    <row r="3777" spans="1:7" x14ac:dyDescent="0.2">
      <c r="A3777" s="173" t="s">
        <v>19586</v>
      </c>
      <c r="B3777" s="174" t="s">
        <v>19587</v>
      </c>
      <c r="C3777" s="175"/>
      <c r="D3777" s="176"/>
      <c r="E3777" s="176"/>
      <c r="F3777" s="176"/>
      <c r="G3777" s="169">
        <f t="shared" si="58"/>
        <v>5</v>
      </c>
    </row>
    <row r="3778" spans="1:7" ht="25.5" x14ac:dyDescent="0.2">
      <c r="A3778" s="173" t="s">
        <v>19588</v>
      </c>
      <c r="B3778" s="174" t="s">
        <v>19589</v>
      </c>
      <c r="C3778" s="175" t="s">
        <v>12690</v>
      </c>
      <c r="D3778" s="176">
        <v>113695.41</v>
      </c>
      <c r="E3778" s="176"/>
      <c r="F3778" s="176">
        <v>113695.41</v>
      </c>
      <c r="G3778" s="169">
        <f t="shared" si="58"/>
        <v>9</v>
      </c>
    </row>
    <row r="3779" spans="1:7" ht="25.5" x14ac:dyDescent="0.2">
      <c r="A3779" s="173" t="s">
        <v>19590</v>
      </c>
      <c r="B3779" s="174" t="s">
        <v>19591</v>
      </c>
      <c r="C3779" s="175" t="s">
        <v>12690</v>
      </c>
      <c r="D3779" s="176">
        <v>133029.39000000001</v>
      </c>
      <c r="E3779" s="176"/>
      <c r="F3779" s="176">
        <v>133029.39000000001</v>
      </c>
      <c r="G3779" s="169">
        <f t="shared" si="58"/>
        <v>9</v>
      </c>
    </row>
    <row r="3780" spans="1:7" ht="25.5" x14ac:dyDescent="0.2">
      <c r="A3780" s="173" t="s">
        <v>19592</v>
      </c>
      <c r="B3780" s="174" t="s">
        <v>19593</v>
      </c>
      <c r="C3780" s="175" t="s">
        <v>12690</v>
      </c>
      <c r="D3780" s="176">
        <v>130606.15</v>
      </c>
      <c r="E3780" s="176"/>
      <c r="F3780" s="176">
        <v>130606.15</v>
      </c>
      <c r="G3780" s="169">
        <f t="shared" si="58"/>
        <v>9</v>
      </c>
    </row>
    <row r="3781" spans="1:7" ht="25.5" x14ac:dyDescent="0.2">
      <c r="A3781" s="173" t="s">
        <v>19594</v>
      </c>
      <c r="B3781" s="174" t="s">
        <v>19595</v>
      </c>
      <c r="C3781" s="175" t="s">
        <v>12690</v>
      </c>
      <c r="D3781" s="176">
        <v>141154.56</v>
      </c>
      <c r="E3781" s="176"/>
      <c r="F3781" s="176">
        <v>141154.56</v>
      </c>
      <c r="G3781" s="169">
        <f t="shared" si="58"/>
        <v>9</v>
      </c>
    </row>
    <row r="3782" spans="1:7" ht="25.5" x14ac:dyDescent="0.2">
      <c r="A3782" s="173" t="s">
        <v>19596</v>
      </c>
      <c r="B3782" s="174" t="s">
        <v>19597</v>
      </c>
      <c r="C3782" s="175" t="s">
        <v>12690</v>
      </c>
      <c r="D3782" s="176">
        <v>146814.01999999999</v>
      </c>
      <c r="E3782" s="176"/>
      <c r="F3782" s="176">
        <v>146814.01999999999</v>
      </c>
      <c r="G3782" s="169">
        <f t="shared" si="58"/>
        <v>9</v>
      </c>
    </row>
    <row r="3783" spans="1:7" x14ac:dyDescent="0.2">
      <c r="A3783" s="173" t="s">
        <v>19598</v>
      </c>
      <c r="B3783" s="174" t="s">
        <v>19599</v>
      </c>
      <c r="C3783" s="175" t="s">
        <v>12441</v>
      </c>
      <c r="D3783" s="176">
        <v>1314.53</v>
      </c>
      <c r="E3783" s="176"/>
      <c r="F3783" s="176">
        <v>1314.53</v>
      </c>
      <c r="G3783" s="169">
        <f t="shared" si="58"/>
        <v>9</v>
      </c>
    </row>
    <row r="3784" spans="1:7" x14ac:dyDescent="0.2">
      <c r="A3784" s="173" t="s">
        <v>19600</v>
      </c>
      <c r="B3784" s="174" t="s">
        <v>19601</v>
      </c>
      <c r="C3784" s="175"/>
      <c r="D3784" s="176"/>
      <c r="E3784" s="176"/>
      <c r="F3784" s="176"/>
      <c r="G3784" s="169">
        <f t="shared" si="58"/>
        <v>5</v>
      </c>
    </row>
    <row r="3785" spans="1:7" ht="25.5" x14ac:dyDescent="0.2">
      <c r="A3785" s="173" t="s">
        <v>19602</v>
      </c>
      <c r="B3785" s="174" t="s">
        <v>19603</v>
      </c>
      <c r="C3785" s="175" t="s">
        <v>12389</v>
      </c>
      <c r="D3785" s="176">
        <v>455247.71</v>
      </c>
      <c r="E3785" s="176">
        <v>26958.85</v>
      </c>
      <c r="F3785" s="176">
        <v>482206.56</v>
      </c>
      <c r="G3785" s="169">
        <f t="shared" si="58"/>
        <v>9</v>
      </c>
    </row>
    <row r="3786" spans="1:7" ht="25.5" x14ac:dyDescent="0.2">
      <c r="A3786" s="173" t="s">
        <v>19604</v>
      </c>
      <c r="B3786" s="174" t="s">
        <v>19605</v>
      </c>
      <c r="C3786" s="175" t="s">
        <v>12389</v>
      </c>
      <c r="D3786" s="176">
        <v>458209.11</v>
      </c>
      <c r="E3786" s="176">
        <v>28717.599999999999</v>
      </c>
      <c r="F3786" s="176">
        <v>486926.71</v>
      </c>
      <c r="G3786" s="169">
        <f t="shared" si="58"/>
        <v>9</v>
      </c>
    </row>
    <row r="3787" spans="1:7" ht="25.5" x14ac:dyDescent="0.2">
      <c r="A3787" s="173" t="s">
        <v>19606</v>
      </c>
      <c r="B3787" s="174" t="s">
        <v>19607</v>
      </c>
      <c r="C3787" s="175" t="s">
        <v>12389</v>
      </c>
      <c r="D3787" s="176">
        <v>647594.36</v>
      </c>
      <c r="E3787" s="176">
        <v>26109.25</v>
      </c>
      <c r="F3787" s="176">
        <v>673703.61</v>
      </c>
      <c r="G3787" s="169">
        <f t="shared" ref="G3787:G3850" si="59">LEN(A3787)</f>
        <v>9</v>
      </c>
    </row>
    <row r="3788" spans="1:7" ht="25.5" x14ac:dyDescent="0.2">
      <c r="A3788" s="173" t="s">
        <v>19608</v>
      </c>
      <c r="B3788" s="174" t="s">
        <v>19609</v>
      </c>
      <c r="C3788" s="175" t="s">
        <v>12389</v>
      </c>
      <c r="D3788" s="176">
        <v>263727.76</v>
      </c>
      <c r="E3788" s="176">
        <v>21567.08</v>
      </c>
      <c r="F3788" s="176">
        <v>285294.84000000003</v>
      </c>
      <c r="G3788" s="169">
        <f t="shared" si="59"/>
        <v>9</v>
      </c>
    </row>
    <row r="3789" spans="1:7" ht="25.5" x14ac:dyDescent="0.2">
      <c r="A3789" s="173" t="s">
        <v>19610</v>
      </c>
      <c r="B3789" s="174" t="s">
        <v>19611</v>
      </c>
      <c r="C3789" s="175" t="s">
        <v>12389</v>
      </c>
      <c r="D3789" s="176">
        <v>86470.56</v>
      </c>
      <c r="E3789" s="176">
        <v>13479.43</v>
      </c>
      <c r="F3789" s="176">
        <v>99949.99</v>
      </c>
      <c r="G3789" s="169">
        <f t="shared" si="59"/>
        <v>9</v>
      </c>
    </row>
    <row r="3790" spans="1:7" ht="25.5" x14ac:dyDescent="0.2">
      <c r="A3790" s="173" t="s">
        <v>19612</v>
      </c>
      <c r="B3790" s="174" t="s">
        <v>19613</v>
      </c>
      <c r="C3790" s="175" t="s">
        <v>12389</v>
      </c>
      <c r="D3790" s="176">
        <v>22556.06</v>
      </c>
      <c r="E3790" s="176">
        <v>3190.45</v>
      </c>
      <c r="F3790" s="176">
        <v>25746.51</v>
      </c>
      <c r="G3790" s="169">
        <f t="shared" si="59"/>
        <v>9</v>
      </c>
    </row>
    <row r="3791" spans="1:7" ht="25.5" x14ac:dyDescent="0.2">
      <c r="A3791" s="173" t="s">
        <v>19614</v>
      </c>
      <c r="B3791" s="174" t="s">
        <v>20435</v>
      </c>
      <c r="C3791" s="175" t="s">
        <v>12389</v>
      </c>
      <c r="D3791" s="176">
        <v>19051.39</v>
      </c>
      <c r="E3791" s="176">
        <v>3190.45</v>
      </c>
      <c r="F3791" s="176">
        <v>22241.84</v>
      </c>
      <c r="G3791" s="169">
        <f t="shared" si="59"/>
        <v>9</v>
      </c>
    </row>
    <row r="3792" spans="1:7" ht="25.5" x14ac:dyDescent="0.2">
      <c r="A3792" s="173" t="s">
        <v>19615</v>
      </c>
      <c r="B3792" s="174" t="s">
        <v>19616</v>
      </c>
      <c r="C3792" s="175" t="s">
        <v>12389</v>
      </c>
      <c r="D3792" s="176">
        <v>62076.24</v>
      </c>
      <c r="E3792" s="176">
        <v>6970.28</v>
      </c>
      <c r="F3792" s="176">
        <v>69046.52</v>
      </c>
      <c r="G3792" s="169">
        <f t="shared" si="59"/>
        <v>9</v>
      </c>
    </row>
    <row r="3793" spans="1:7" ht="25.5" x14ac:dyDescent="0.2">
      <c r="A3793" s="173" t="s">
        <v>19617</v>
      </c>
      <c r="B3793" s="174" t="s">
        <v>19618</v>
      </c>
      <c r="C3793" s="175" t="s">
        <v>12389</v>
      </c>
      <c r="D3793" s="176">
        <v>56602.02</v>
      </c>
      <c r="E3793" s="176">
        <v>8504.9</v>
      </c>
      <c r="F3793" s="176">
        <v>65106.92</v>
      </c>
      <c r="G3793" s="169">
        <f t="shared" si="59"/>
        <v>9</v>
      </c>
    </row>
    <row r="3794" spans="1:7" ht="38.25" x14ac:dyDescent="0.2">
      <c r="A3794" s="173" t="s">
        <v>19619</v>
      </c>
      <c r="B3794" s="174" t="s">
        <v>19620</v>
      </c>
      <c r="C3794" s="175" t="s">
        <v>12389</v>
      </c>
      <c r="D3794" s="176">
        <v>5611.35</v>
      </c>
      <c r="E3794" s="176">
        <v>538.55999999999995</v>
      </c>
      <c r="F3794" s="176">
        <v>6149.91</v>
      </c>
      <c r="G3794" s="169">
        <f t="shared" si="59"/>
        <v>9</v>
      </c>
    </row>
    <row r="3795" spans="1:7" ht="38.25" x14ac:dyDescent="0.2">
      <c r="A3795" s="173" t="s">
        <v>19621</v>
      </c>
      <c r="B3795" s="174" t="s">
        <v>19622</v>
      </c>
      <c r="C3795" s="175" t="s">
        <v>12389</v>
      </c>
      <c r="D3795" s="176">
        <v>6308.05</v>
      </c>
      <c r="E3795" s="176">
        <v>673.2</v>
      </c>
      <c r="F3795" s="176">
        <v>6981.25</v>
      </c>
      <c r="G3795" s="169">
        <f t="shared" si="59"/>
        <v>9</v>
      </c>
    </row>
    <row r="3796" spans="1:7" ht="38.25" x14ac:dyDescent="0.2">
      <c r="A3796" s="173" t="s">
        <v>19623</v>
      </c>
      <c r="B3796" s="174" t="s">
        <v>19624</v>
      </c>
      <c r="C3796" s="175" t="s">
        <v>12389</v>
      </c>
      <c r="D3796" s="176">
        <v>7587.87</v>
      </c>
      <c r="E3796" s="176">
        <v>807.84</v>
      </c>
      <c r="F3796" s="176">
        <v>8395.7099999999991</v>
      </c>
      <c r="G3796" s="169">
        <f t="shared" si="59"/>
        <v>9</v>
      </c>
    </row>
    <row r="3797" spans="1:7" ht="38.25" x14ac:dyDescent="0.2">
      <c r="A3797" s="173" t="s">
        <v>19625</v>
      </c>
      <c r="B3797" s="174" t="s">
        <v>19626</v>
      </c>
      <c r="C3797" s="175" t="s">
        <v>12389</v>
      </c>
      <c r="D3797" s="176">
        <v>7365.54</v>
      </c>
      <c r="E3797" s="176">
        <v>875.16</v>
      </c>
      <c r="F3797" s="176">
        <v>8240.7000000000007</v>
      </c>
      <c r="G3797" s="169">
        <f t="shared" si="59"/>
        <v>9</v>
      </c>
    </row>
    <row r="3798" spans="1:7" ht="25.5" x14ac:dyDescent="0.2">
      <c r="A3798" s="173" t="s">
        <v>19627</v>
      </c>
      <c r="B3798" s="174" t="s">
        <v>19628</v>
      </c>
      <c r="C3798" s="175" t="s">
        <v>12389</v>
      </c>
      <c r="D3798" s="176">
        <v>4688.1899999999996</v>
      </c>
      <c r="E3798" s="176">
        <v>421.56</v>
      </c>
      <c r="F3798" s="176">
        <v>5109.75</v>
      </c>
      <c r="G3798" s="169">
        <f t="shared" si="59"/>
        <v>9</v>
      </c>
    </row>
    <row r="3799" spans="1:7" ht="25.5" x14ac:dyDescent="0.2">
      <c r="A3799" s="173" t="s">
        <v>19629</v>
      </c>
      <c r="B3799" s="174" t="s">
        <v>19630</v>
      </c>
      <c r="C3799" s="175" t="s">
        <v>12389</v>
      </c>
      <c r="D3799" s="176">
        <v>5247.35</v>
      </c>
      <c r="E3799" s="176">
        <v>421.56</v>
      </c>
      <c r="F3799" s="176">
        <v>5668.91</v>
      </c>
      <c r="G3799" s="169">
        <f t="shared" si="59"/>
        <v>9</v>
      </c>
    </row>
    <row r="3800" spans="1:7" ht="25.5" x14ac:dyDescent="0.2">
      <c r="A3800" s="173" t="s">
        <v>19631</v>
      </c>
      <c r="B3800" s="174" t="s">
        <v>19632</v>
      </c>
      <c r="C3800" s="175" t="s">
        <v>12389</v>
      </c>
      <c r="D3800" s="176">
        <v>5982.85</v>
      </c>
      <c r="E3800" s="176">
        <v>421.56</v>
      </c>
      <c r="F3800" s="176">
        <v>6404.41</v>
      </c>
      <c r="G3800" s="169">
        <f t="shared" si="59"/>
        <v>9</v>
      </c>
    </row>
    <row r="3801" spans="1:7" x14ac:dyDescent="0.2">
      <c r="A3801" s="173" t="s">
        <v>19633</v>
      </c>
      <c r="B3801" s="174" t="s">
        <v>20436</v>
      </c>
      <c r="C3801" s="175" t="s">
        <v>12497</v>
      </c>
      <c r="D3801" s="176">
        <v>12.59</v>
      </c>
      <c r="E3801" s="176">
        <v>11.7</v>
      </c>
      <c r="F3801" s="176">
        <v>24.29</v>
      </c>
      <c r="G3801" s="169">
        <f t="shared" si="59"/>
        <v>9</v>
      </c>
    </row>
    <row r="3802" spans="1:7" x14ac:dyDescent="0.2">
      <c r="A3802" s="173" t="s">
        <v>19634</v>
      </c>
      <c r="B3802" s="174" t="s">
        <v>20437</v>
      </c>
      <c r="C3802" s="175" t="s">
        <v>12497</v>
      </c>
      <c r="D3802" s="176">
        <v>17.440000000000001</v>
      </c>
      <c r="E3802" s="176">
        <v>11.7</v>
      </c>
      <c r="F3802" s="176">
        <v>29.14</v>
      </c>
      <c r="G3802" s="169">
        <f t="shared" si="59"/>
        <v>9</v>
      </c>
    </row>
    <row r="3803" spans="1:7" x14ac:dyDescent="0.2">
      <c r="A3803" s="173" t="s">
        <v>19635</v>
      </c>
      <c r="B3803" s="174" t="s">
        <v>20438</v>
      </c>
      <c r="C3803" s="175" t="s">
        <v>12497</v>
      </c>
      <c r="D3803" s="176">
        <v>22.96</v>
      </c>
      <c r="E3803" s="176">
        <v>11.7</v>
      </c>
      <c r="F3803" s="176">
        <v>34.659999999999997</v>
      </c>
      <c r="G3803" s="169">
        <f t="shared" si="59"/>
        <v>9</v>
      </c>
    </row>
    <row r="3804" spans="1:7" x14ac:dyDescent="0.2">
      <c r="A3804" s="173" t="s">
        <v>19636</v>
      </c>
      <c r="B3804" s="174" t="s">
        <v>19637</v>
      </c>
      <c r="C3804" s="175" t="s">
        <v>12441</v>
      </c>
      <c r="D3804" s="176">
        <v>95.24</v>
      </c>
      <c r="E3804" s="176">
        <v>84.15</v>
      </c>
      <c r="F3804" s="176">
        <v>179.39</v>
      </c>
      <c r="G3804" s="169">
        <f t="shared" si="59"/>
        <v>9</v>
      </c>
    </row>
    <row r="3805" spans="1:7" ht="25.5" x14ac:dyDescent="0.2">
      <c r="A3805" s="173" t="s">
        <v>19638</v>
      </c>
      <c r="B3805" s="174" t="s">
        <v>19639</v>
      </c>
      <c r="C3805" s="175" t="s">
        <v>12441</v>
      </c>
      <c r="D3805" s="176">
        <v>6218.27</v>
      </c>
      <c r="E3805" s="176"/>
      <c r="F3805" s="176">
        <v>6218.27</v>
      </c>
      <c r="G3805" s="169">
        <f t="shared" si="59"/>
        <v>9</v>
      </c>
    </row>
    <row r="3806" spans="1:7" x14ac:dyDescent="0.2">
      <c r="A3806" s="173" t="s">
        <v>19640</v>
      </c>
      <c r="B3806" s="174" t="s">
        <v>19641</v>
      </c>
      <c r="C3806" s="175" t="s">
        <v>12441</v>
      </c>
      <c r="D3806" s="176">
        <v>2111.06</v>
      </c>
      <c r="E3806" s="176">
        <v>109.3</v>
      </c>
      <c r="F3806" s="176">
        <v>2220.36</v>
      </c>
      <c r="G3806" s="169">
        <f t="shared" si="59"/>
        <v>9</v>
      </c>
    </row>
    <row r="3807" spans="1:7" x14ac:dyDescent="0.2">
      <c r="A3807" s="173" t="s">
        <v>19642</v>
      </c>
      <c r="B3807" s="174" t="s">
        <v>19643</v>
      </c>
      <c r="C3807" s="175" t="s">
        <v>12441</v>
      </c>
      <c r="D3807" s="176">
        <v>1825.12</v>
      </c>
      <c r="E3807" s="176">
        <v>84.46</v>
      </c>
      <c r="F3807" s="176">
        <v>1909.58</v>
      </c>
      <c r="G3807" s="169">
        <f t="shared" si="59"/>
        <v>9</v>
      </c>
    </row>
    <row r="3808" spans="1:7" x14ac:dyDescent="0.2">
      <c r="A3808" s="173" t="s">
        <v>19644</v>
      </c>
      <c r="B3808" s="174" t="s">
        <v>19645</v>
      </c>
      <c r="C3808" s="175" t="s">
        <v>12441</v>
      </c>
      <c r="D3808" s="176">
        <v>1410.22</v>
      </c>
      <c r="E3808" s="176">
        <v>74.52</v>
      </c>
      <c r="F3808" s="176">
        <v>1484.74</v>
      </c>
      <c r="G3808" s="169">
        <f t="shared" si="59"/>
        <v>9</v>
      </c>
    </row>
    <row r="3809" spans="1:7" x14ac:dyDescent="0.2">
      <c r="A3809" s="173" t="s">
        <v>19646</v>
      </c>
      <c r="B3809" s="174" t="s">
        <v>19647</v>
      </c>
      <c r="C3809" s="175" t="s">
        <v>12389</v>
      </c>
      <c r="D3809" s="176"/>
      <c r="E3809" s="176">
        <v>317.8</v>
      </c>
      <c r="F3809" s="176">
        <v>317.8</v>
      </c>
      <c r="G3809" s="169">
        <f t="shared" si="59"/>
        <v>9</v>
      </c>
    </row>
    <row r="3810" spans="1:7" ht="25.5" x14ac:dyDescent="0.2">
      <c r="A3810" s="173" t="s">
        <v>19648</v>
      </c>
      <c r="B3810" s="174" t="s">
        <v>19649</v>
      </c>
      <c r="C3810" s="175" t="s">
        <v>12389</v>
      </c>
      <c r="D3810" s="176">
        <v>8452.24</v>
      </c>
      <c r="E3810" s="176">
        <v>1346.4</v>
      </c>
      <c r="F3810" s="176">
        <v>9798.64</v>
      </c>
      <c r="G3810" s="169">
        <f t="shared" si="59"/>
        <v>9</v>
      </c>
    </row>
    <row r="3811" spans="1:7" x14ac:dyDescent="0.2">
      <c r="A3811" s="173" t="s">
        <v>19650</v>
      </c>
      <c r="B3811" s="174" t="s">
        <v>19651</v>
      </c>
      <c r="C3811" s="175" t="s">
        <v>12389</v>
      </c>
      <c r="D3811" s="176">
        <v>178.18</v>
      </c>
      <c r="E3811" s="176">
        <v>39.74</v>
      </c>
      <c r="F3811" s="176">
        <v>217.92</v>
      </c>
      <c r="G3811" s="169">
        <f t="shared" si="59"/>
        <v>9</v>
      </c>
    </row>
    <row r="3812" spans="1:7" ht="25.5" x14ac:dyDescent="0.2">
      <c r="A3812" s="173" t="s">
        <v>19652</v>
      </c>
      <c r="B3812" s="174" t="s">
        <v>19653</v>
      </c>
      <c r="C3812" s="175" t="s">
        <v>12389</v>
      </c>
      <c r="D3812" s="176">
        <v>1129.4000000000001</v>
      </c>
      <c r="E3812" s="176">
        <v>114.26</v>
      </c>
      <c r="F3812" s="176">
        <v>1243.6600000000001</v>
      </c>
      <c r="G3812" s="169">
        <f t="shared" si="59"/>
        <v>9</v>
      </c>
    </row>
    <row r="3813" spans="1:7" x14ac:dyDescent="0.2">
      <c r="A3813" s="173" t="s">
        <v>19654</v>
      </c>
      <c r="B3813" s="174" t="s">
        <v>19655</v>
      </c>
      <c r="C3813" s="175" t="s">
        <v>12441</v>
      </c>
      <c r="D3813" s="176">
        <v>4231.4799999999996</v>
      </c>
      <c r="E3813" s="176">
        <v>173.88</v>
      </c>
      <c r="F3813" s="176">
        <v>4405.3599999999997</v>
      </c>
      <c r="G3813" s="169">
        <f t="shared" si="59"/>
        <v>9</v>
      </c>
    </row>
    <row r="3814" spans="1:7" x14ac:dyDescent="0.2">
      <c r="A3814" s="173" t="s">
        <v>19656</v>
      </c>
      <c r="B3814" s="174" t="s">
        <v>19657</v>
      </c>
      <c r="C3814" s="175" t="s">
        <v>12497</v>
      </c>
      <c r="D3814" s="176">
        <v>4238.3500000000004</v>
      </c>
      <c r="E3814" s="176">
        <v>43.37</v>
      </c>
      <c r="F3814" s="176">
        <v>4281.72</v>
      </c>
      <c r="G3814" s="169">
        <f t="shared" si="59"/>
        <v>9</v>
      </c>
    </row>
    <row r="3815" spans="1:7" x14ac:dyDescent="0.2">
      <c r="A3815" s="173" t="s">
        <v>19658</v>
      </c>
      <c r="B3815" s="174" t="s">
        <v>19659</v>
      </c>
      <c r="C3815" s="175" t="s">
        <v>12389</v>
      </c>
      <c r="D3815" s="176">
        <v>77.650000000000006</v>
      </c>
      <c r="E3815" s="176">
        <v>39.74</v>
      </c>
      <c r="F3815" s="176">
        <v>117.39</v>
      </c>
      <c r="G3815" s="169">
        <f t="shared" si="59"/>
        <v>9</v>
      </c>
    </row>
    <row r="3816" spans="1:7" x14ac:dyDescent="0.2">
      <c r="A3816" s="173" t="s">
        <v>19660</v>
      </c>
      <c r="B3816" s="174" t="s">
        <v>19661</v>
      </c>
      <c r="C3816" s="175" t="s">
        <v>12389</v>
      </c>
      <c r="D3816" s="176">
        <v>105.21</v>
      </c>
      <c r="E3816" s="176">
        <v>39.74</v>
      </c>
      <c r="F3816" s="176">
        <v>144.94999999999999</v>
      </c>
      <c r="G3816" s="169">
        <f t="shared" si="59"/>
        <v>9</v>
      </c>
    </row>
    <row r="3817" spans="1:7" x14ac:dyDescent="0.2">
      <c r="A3817" s="173" t="s">
        <v>19662</v>
      </c>
      <c r="B3817" s="174" t="s">
        <v>19663</v>
      </c>
      <c r="C3817" s="175" t="s">
        <v>12389</v>
      </c>
      <c r="D3817" s="176">
        <v>358.68</v>
      </c>
      <c r="E3817" s="176">
        <v>39.74</v>
      </c>
      <c r="F3817" s="176">
        <v>398.42</v>
      </c>
      <c r="G3817" s="169">
        <f t="shared" si="59"/>
        <v>9</v>
      </c>
    </row>
    <row r="3818" spans="1:7" x14ac:dyDescent="0.2">
      <c r="A3818" s="173" t="s">
        <v>19664</v>
      </c>
      <c r="B3818" s="174" t="s">
        <v>19665</v>
      </c>
      <c r="C3818" s="175" t="s">
        <v>12389</v>
      </c>
      <c r="D3818" s="176">
        <v>280.89999999999998</v>
      </c>
      <c r="E3818" s="176">
        <v>39.74</v>
      </c>
      <c r="F3818" s="176">
        <v>320.64</v>
      </c>
      <c r="G3818" s="169">
        <f t="shared" si="59"/>
        <v>9</v>
      </c>
    </row>
    <row r="3819" spans="1:7" ht="25.5" x14ac:dyDescent="0.2">
      <c r="A3819" s="173" t="s">
        <v>19666</v>
      </c>
      <c r="B3819" s="174" t="s">
        <v>19667</v>
      </c>
      <c r="C3819" s="175" t="s">
        <v>12441</v>
      </c>
      <c r="D3819" s="176">
        <v>3084.97</v>
      </c>
      <c r="E3819" s="176">
        <v>243.44</v>
      </c>
      <c r="F3819" s="176">
        <v>3328.41</v>
      </c>
      <c r="G3819" s="169">
        <f t="shared" si="59"/>
        <v>9</v>
      </c>
    </row>
    <row r="3820" spans="1:7" ht="25.5" x14ac:dyDescent="0.2">
      <c r="A3820" s="173" t="s">
        <v>19668</v>
      </c>
      <c r="B3820" s="174" t="s">
        <v>19669</v>
      </c>
      <c r="C3820" s="175" t="s">
        <v>12441</v>
      </c>
      <c r="D3820" s="176">
        <v>2201.2800000000002</v>
      </c>
      <c r="E3820" s="176">
        <v>99.36</v>
      </c>
      <c r="F3820" s="176">
        <v>2300.64</v>
      </c>
      <c r="G3820" s="169">
        <f t="shared" si="59"/>
        <v>9</v>
      </c>
    </row>
    <row r="3821" spans="1:7" ht="25.5" x14ac:dyDescent="0.2">
      <c r="A3821" s="173" t="s">
        <v>19670</v>
      </c>
      <c r="B3821" s="174" t="s">
        <v>19671</v>
      </c>
      <c r="C3821" s="175" t="s">
        <v>12441</v>
      </c>
      <c r="D3821" s="176">
        <v>1689.78</v>
      </c>
      <c r="E3821" s="176">
        <v>49.68</v>
      </c>
      <c r="F3821" s="176">
        <v>1739.46</v>
      </c>
      <c r="G3821" s="169">
        <f t="shared" si="59"/>
        <v>9</v>
      </c>
    </row>
    <row r="3822" spans="1:7" x14ac:dyDescent="0.2">
      <c r="A3822" s="173" t="s">
        <v>19672</v>
      </c>
      <c r="B3822" s="174" t="s">
        <v>19673</v>
      </c>
      <c r="C3822" s="175" t="s">
        <v>12441</v>
      </c>
      <c r="D3822" s="176">
        <v>1544.49</v>
      </c>
      <c r="E3822" s="176">
        <v>109.3</v>
      </c>
      <c r="F3822" s="176">
        <v>1653.79</v>
      </c>
      <c r="G3822" s="169">
        <f t="shared" si="59"/>
        <v>9</v>
      </c>
    </row>
    <row r="3823" spans="1:7" x14ac:dyDescent="0.2">
      <c r="A3823" s="173" t="s">
        <v>19674</v>
      </c>
      <c r="B3823" s="174" t="s">
        <v>19675</v>
      </c>
      <c r="C3823" s="175" t="s">
        <v>12441</v>
      </c>
      <c r="D3823" s="176">
        <v>2015.13</v>
      </c>
      <c r="E3823" s="176">
        <v>144.08000000000001</v>
      </c>
      <c r="F3823" s="176">
        <v>2159.21</v>
      </c>
      <c r="G3823" s="169">
        <f t="shared" si="59"/>
        <v>9</v>
      </c>
    </row>
    <row r="3824" spans="1:7" x14ac:dyDescent="0.2">
      <c r="A3824" s="173" t="s">
        <v>19676</v>
      </c>
      <c r="B3824" s="174" t="s">
        <v>19677</v>
      </c>
      <c r="C3824" s="175" t="s">
        <v>12441</v>
      </c>
      <c r="D3824" s="176">
        <v>3434.61</v>
      </c>
      <c r="E3824" s="176">
        <v>238.46</v>
      </c>
      <c r="F3824" s="176">
        <v>3673.07</v>
      </c>
      <c r="G3824" s="169">
        <f t="shared" si="59"/>
        <v>9</v>
      </c>
    </row>
    <row r="3825" spans="1:7" ht="25.5" x14ac:dyDescent="0.2">
      <c r="A3825" s="173" t="s">
        <v>19678</v>
      </c>
      <c r="B3825" s="174" t="s">
        <v>19679</v>
      </c>
      <c r="C3825" s="175" t="s">
        <v>12441</v>
      </c>
      <c r="D3825" s="176">
        <v>2462.59</v>
      </c>
      <c r="E3825" s="176">
        <v>178.84</v>
      </c>
      <c r="F3825" s="176">
        <v>2641.43</v>
      </c>
      <c r="G3825" s="169">
        <f t="shared" si="59"/>
        <v>9</v>
      </c>
    </row>
    <row r="3826" spans="1:7" ht="25.5" x14ac:dyDescent="0.2">
      <c r="A3826" s="173" t="s">
        <v>19680</v>
      </c>
      <c r="B3826" s="174" t="s">
        <v>19681</v>
      </c>
      <c r="C3826" s="175" t="s">
        <v>12441</v>
      </c>
      <c r="D3826" s="176">
        <v>1729.28</v>
      </c>
      <c r="E3826" s="176">
        <v>124.2</v>
      </c>
      <c r="F3826" s="176">
        <v>1853.48</v>
      </c>
      <c r="G3826" s="169">
        <f t="shared" si="59"/>
        <v>9</v>
      </c>
    </row>
    <row r="3827" spans="1:7" ht="25.5" x14ac:dyDescent="0.2">
      <c r="A3827" s="173" t="s">
        <v>19682</v>
      </c>
      <c r="B3827" s="174" t="s">
        <v>19683</v>
      </c>
      <c r="C3827" s="175" t="s">
        <v>12441</v>
      </c>
      <c r="D3827" s="176">
        <v>1479.96</v>
      </c>
      <c r="E3827" s="176">
        <v>99.36</v>
      </c>
      <c r="F3827" s="176">
        <v>1579.32</v>
      </c>
      <c r="G3827" s="169">
        <f t="shared" si="59"/>
        <v>9</v>
      </c>
    </row>
    <row r="3828" spans="1:7" ht="25.5" x14ac:dyDescent="0.2">
      <c r="A3828" s="173" t="s">
        <v>19684</v>
      </c>
      <c r="B3828" s="174" t="s">
        <v>19685</v>
      </c>
      <c r="C3828" s="175" t="s">
        <v>12441</v>
      </c>
      <c r="D3828" s="176">
        <v>1314.23</v>
      </c>
      <c r="E3828" s="176">
        <v>84.46</v>
      </c>
      <c r="F3828" s="176">
        <v>1398.69</v>
      </c>
      <c r="G3828" s="169">
        <f t="shared" si="59"/>
        <v>9</v>
      </c>
    </row>
    <row r="3829" spans="1:7" ht="25.5" x14ac:dyDescent="0.2">
      <c r="A3829" s="173" t="s">
        <v>19686</v>
      </c>
      <c r="B3829" s="174" t="s">
        <v>19687</v>
      </c>
      <c r="C3829" s="175" t="s">
        <v>12441</v>
      </c>
      <c r="D3829" s="176">
        <v>1158.56</v>
      </c>
      <c r="E3829" s="176">
        <v>74.52</v>
      </c>
      <c r="F3829" s="176">
        <v>1233.08</v>
      </c>
      <c r="G3829" s="169">
        <f t="shared" si="59"/>
        <v>9</v>
      </c>
    </row>
    <row r="3830" spans="1:7" x14ac:dyDescent="0.2">
      <c r="A3830" s="173" t="s">
        <v>19688</v>
      </c>
      <c r="B3830" s="174" t="s">
        <v>19689</v>
      </c>
      <c r="C3830" s="175" t="s">
        <v>12441</v>
      </c>
      <c r="D3830" s="176">
        <v>1610.04</v>
      </c>
      <c r="E3830" s="176">
        <v>99.36</v>
      </c>
      <c r="F3830" s="176">
        <v>1709.4</v>
      </c>
      <c r="G3830" s="169">
        <f t="shared" si="59"/>
        <v>9</v>
      </c>
    </row>
    <row r="3831" spans="1:7" x14ac:dyDescent="0.2">
      <c r="A3831" s="173" t="s">
        <v>19690</v>
      </c>
      <c r="B3831" s="174" t="s">
        <v>19691</v>
      </c>
      <c r="C3831" s="175" t="s">
        <v>12441</v>
      </c>
      <c r="D3831" s="176">
        <v>1172.53</v>
      </c>
      <c r="E3831" s="176">
        <v>59.62</v>
      </c>
      <c r="F3831" s="176">
        <v>1232.1500000000001</v>
      </c>
      <c r="G3831" s="169">
        <f t="shared" si="59"/>
        <v>9</v>
      </c>
    </row>
    <row r="3832" spans="1:7" x14ac:dyDescent="0.2">
      <c r="A3832" s="173" t="s">
        <v>19692</v>
      </c>
      <c r="B3832" s="174" t="s">
        <v>19693</v>
      </c>
      <c r="C3832" s="175" t="s">
        <v>12389</v>
      </c>
      <c r="D3832" s="176">
        <v>197.26</v>
      </c>
      <c r="E3832" s="176">
        <v>44.72</v>
      </c>
      <c r="F3832" s="176">
        <v>241.98</v>
      </c>
      <c r="G3832" s="169">
        <f t="shared" si="59"/>
        <v>9</v>
      </c>
    </row>
    <row r="3833" spans="1:7" x14ac:dyDescent="0.2">
      <c r="A3833" s="173" t="s">
        <v>19694</v>
      </c>
      <c r="B3833" s="174" t="s">
        <v>19695</v>
      </c>
      <c r="C3833" s="175" t="s">
        <v>12389</v>
      </c>
      <c r="D3833" s="176">
        <v>305.52</v>
      </c>
      <c r="E3833" s="176">
        <v>59.62</v>
      </c>
      <c r="F3833" s="176">
        <v>365.14</v>
      </c>
      <c r="G3833" s="169">
        <f t="shared" si="59"/>
        <v>9</v>
      </c>
    </row>
    <row r="3834" spans="1:7" x14ac:dyDescent="0.2">
      <c r="A3834" s="173" t="s">
        <v>19696</v>
      </c>
      <c r="B3834" s="174" t="s">
        <v>19697</v>
      </c>
      <c r="C3834" s="175"/>
      <c r="D3834" s="176"/>
      <c r="E3834" s="176"/>
      <c r="F3834" s="176"/>
      <c r="G3834" s="169">
        <f t="shared" si="59"/>
        <v>5</v>
      </c>
    </row>
    <row r="3835" spans="1:7" ht="25.5" x14ac:dyDescent="0.2">
      <c r="A3835" s="173" t="s">
        <v>19698</v>
      </c>
      <c r="B3835" s="174" t="s">
        <v>19699</v>
      </c>
      <c r="C3835" s="175" t="s">
        <v>12389</v>
      </c>
      <c r="D3835" s="176">
        <v>6938.71</v>
      </c>
      <c r="E3835" s="176">
        <v>2019.6</v>
      </c>
      <c r="F3835" s="176">
        <v>8958.31</v>
      </c>
      <c r="G3835" s="169">
        <f t="shared" si="59"/>
        <v>9</v>
      </c>
    </row>
    <row r="3836" spans="1:7" ht="25.5" x14ac:dyDescent="0.2">
      <c r="A3836" s="173" t="s">
        <v>19700</v>
      </c>
      <c r="B3836" s="174" t="s">
        <v>19701</v>
      </c>
      <c r="C3836" s="175" t="s">
        <v>12389</v>
      </c>
      <c r="D3836" s="176">
        <v>21658.639999999999</v>
      </c>
      <c r="E3836" s="176">
        <v>4712.3999999999996</v>
      </c>
      <c r="F3836" s="176">
        <v>26371.040000000001</v>
      </c>
      <c r="G3836" s="169">
        <f t="shared" si="59"/>
        <v>9</v>
      </c>
    </row>
    <row r="3837" spans="1:7" ht="25.5" x14ac:dyDescent="0.2">
      <c r="A3837" s="173" t="s">
        <v>19702</v>
      </c>
      <c r="B3837" s="174" t="s">
        <v>19703</v>
      </c>
      <c r="C3837" s="175" t="s">
        <v>12389</v>
      </c>
      <c r="D3837" s="176">
        <v>10011</v>
      </c>
      <c r="E3837" s="176">
        <v>260.22000000000003</v>
      </c>
      <c r="F3837" s="176">
        <v>10271.219999999999</v>
      </c>
      <c r="G3837" s="169">
        <f t="shared" si="59"/>
        <v>9</v>
      </c>
    </row>
    <row r="3838" spans="1:7" ht="25.5" x14ac:dyDescent="0.2">
      <c r="A3838" s="173" t="s">
        <v>19704</v>
      </c>
      <c r="B3838" s="174" t="s">
        <v>19705</v>
      </c>
      <c r="C3838" s="175" t="s">
        <v>12389</v>
      </c>
      <c r="D3838" s="176">
        <v>9269.73</v>
      </c>
      <c r="E3838" s="176">
        <v>260.22000000000003</v>
      </c>
      <c r="F3838" s="176">
        <v>9529.9500000000007</v>
      </c>
      <c r="G3838" s="169">
        <f t="shared" si="59"/>
        <v>9</v>
      </c>
    </row>
    <row r="3839" spans="1:7" ht="25.5" x14ac:dyDescent="0.2">
      <c r="A3839" s="173" t="s">
        <v>19706</v>
      </c>
      <c r="B3839" s="174" t="s">
        <v>19707</v>
      </c>
      <c r="C3839" s="175" t="s">
        <v>12389</v>
      </c>
      <c r="D3839" s="176">
        <v>4665.38</v>
      </c>
      <c r="E3839" s="176">
        <v>260.22000000000003</v>
      </c>
      <c r="F3839" s="176">
        <v>4925.6000000000004</v>
      </c>
      <c r="G3839" s="169">
        <f t="shared" si="59"/>
        <v>9</v>
      </c>
    </row>
    <row r="3840" spans="1:7" ht="25.5" x14ac:dyDescent="0.2">
      <c r="A3840" s="173" t="s">
        <v>19708</v>
      </c>
      <c r="B3840" s="174" t="s">
        <v>20439</v>
      </c>
      <c r="C3840" s="175" t="s">
        <v>12389</v>
      </c>
      <c r="D3840" s="176">
        <v>3799.01</v>
      </c>
      <c r="E3840" s="176">
        <v>260.22000000000003</v>
      </c>
      <c r="F3840" s="176">
        <v>4059.23</v>
      </c>
      <c r="G3840" s="169">
        <f t="shared" si="59"/>
        <v>9</v>
      </c>
    </row>
    <row r="3841" spans="1:7" ht="25.5" x14ac:dyDescent="0.2">
      <c r="A3841" s="173" t="s">
        <v>19709</v>
      </c>
      <c r="B3841" s="174" t="s">
        <v>19710</v>
      </c>
      <c r="C3841" s="175" t="s">
        <v>12389</v>
      </c>
      <c r="D3841" s="176">
        <v>16839.68</v>
      </c>
      <c r="E3841" s="176">
        <v>610.1</v>
      </c>
      <c r="F3841" s="176">
        <v>17449.78</v>
      </c>
      <c r="G3841" s="169">
        <f t="shared" si="59"/>
        <v>9</v>
      </c>
    </row>
    <row r="3842" spans="1:7" x14ac:dyDescent="0.2">
      <c r="A3842" s="173" t="s">
        <v>19711</v>
      </c>
      <c r="B3842" s="174" t="s">
        <v>19712</v>
      </c>
      <c r="C3842" s="175"/>
      <c r="D3842" s="176"/>
      <c r="E3842" s="176"/>
      <c r="F3842" s="176"/>
      <c r="G3842" s="169">
        <f t="shared" si="59"/>
        <v>5</v>
      </c>
    </row>
    <row r="3843" spans="1:7" ht="25.5" x14ac:dyDescent="0.2">
      <c r="A3843" s="173" t="s">
        <v>19713</v>
      </c>
      <c r="B3843" s="174" t="s">
        <v>19714</v>
      </c>
      <c r="C3843" s="175" t="s">
        <v>12389</v>
      </c>
      <c r="D3843" s="176">
        <v>176.95</v>
      </c>
      <c r="E3843" s="176">
        <v>2.17</v>
      </c>
      <c r="F3843" s="176">
        <v>179.12</v>
      </c>
      <c r="G3843" s="169">
        <f t="shared" si="59"/>
        <v>9</v>
      </c>
    </row>
    <row r="3844" spans="1:7" x14ac:dyDescent="0.2">
      <c r="A3844" s="173" t="s">
        <v>19715</v>
      </c>
      <c r="B3844" s="174" t="s">
        <v>19716</v>
      </c>
      <c r="C3844" s="175" t="s">
        <v>12389</v>
      </c>
      <c r="D3844" s="176">
        <v>10.18</v>
      </c>
      <c r="E3844" s="176">
        <v>13.01</v>
      </c>
      <c r="F3844" s="176">
        <v>23.19</v>
      </c>
      <c r="G3844" s="169">
        <f t="shared" si="59"/>
        <v>9</v>
      </c>
    </row>
    <row r="3845" spans="1:7" ht="25.5" x14ac:dyDescent="0.2">
      <c r="A3845" s="173" t="s">
        <v>19717</v>
      </c>
      <c r="B3845" s="174" t="s">
        <v>19718</v>
      </c>
      <c r="C3845" s="175" t="s">
        <v>12389</v>
      </c>
      <c r="D3845" s="176">
        <v>237.35</v>
      </c>
      <c r="E3845" s="176">
        <v>2.17</v>
      </c>
      <c r="F3845" s="176">
        <v>239.52</v>
      </c>
      <c r="G3845" s="169">
        <f t="shared" si="59"/>
        <v>9</v>
      </c>
    </row>
    <row r="3846" spans="1:7" ht="25.5" x14ac:dyDescent="0.2">
      <c r="A3846" s="173" t="s">
        <v>19719</v>
      </c>
      <c r="B3846" s="174" t="s">
        <v>19720</v>
      </c>
      <c r="C3846" s="175" t="s">
        <v>12389</v>
      </c>
      <c r="D3846" s="176">
        <v>1782.4</v>
      </c>
      <c r="E3846" s="176">
        <v>13.24</v>
      </c>
      <c r="F3846" s="176">
        <v>1795.64</v>
      </c>
      <c r="G3846" s="169">
        <f t="shared" si="59"/>
        <v>9</v>
      </c>
    </row>
    <row r="3847" spans="1:7" ht="25.5" x14ac:dyDescent="0.2">
      <c r="A3847" s="173" t="s">
        <v>19721</v>
      </c>
      <c r="B3847" s="174" t="s">
        <v>20440</v>
      </c>
      <c r="C3847" s="175" t="s">
        <v>12389</v>
      </c>
      <c r="D3847" s="176">
        <v>2482.36</v>
      </c>
      <c r="E3847" s="176">
        <v>19.86</v>
      </c>
      <c r="F3847" s="176">
        <v>2502.2199999999998</v>
      </c>
      <c r="G3847" s="169">
        <f t="shared" si="59"/>
        <v>9</v>
      </c>
    </row>
    <row r="3848" spans="1:7" x14ac:dyDescent="0.2">
      <c r="A3848" s="173" t="s">
        <v>19722</v>
      </c>
      <c r="B3848" s="174" t="s">
        <v>20441</v>
      </c>
      <c r="C3848" s="175" t="s">
        <v>12389</v>
      </c>
      <c r="D3848" s="176">
        <v>1050.67</v>
      </c>
      <c r="E3848" s="176">
        <v>15.45</v>
      </c>
      <c r="F3848" s="176">
        <v>1066.1199999999999</v>
      </c>
      <c r="G3848" s="169">
        <f t="shared" si="59"/>
        <v>9</v>
      </c>
    </row>
    <row r="3849" spans="1:7" ht="25.5" x14ac:dyDescent="0.2">
      <c r="A3849" s="173" t="s">
        <v>19723</v>
      </c>
      <c r="B3849" s="174" t="s">
        <v>20442</v>
      </c>
      <c r="C3849" s="175" t="s">
        <v>12389</v>
      </c>
      <c r="D3849" s="176">
        <v>2880.63</v>
      </c>
      <c r="E3849" s="176">
        <v>19.86</v>
      </c>
      <c r="F3849" s="176">
        <v>2900.49</v>
      </c>
      <c r="G3849" s="169">
        <f t="shared" si="59"/>
        <v>9</v>
      </c>
    </row>
    <row r="3850" spans="1:7" x14ac:dyDescent="0.2">
      <c r="A3850" s="173" t="s">
        <v>19724</v>
      </c>
      <c r="B3850" s="174" t="s">
        <v>20443</v>
      </c>
      <c r="C3850" s="175" t="s">
        <v>12389</v>
      </c>
      <c r="D3850" s="176">
        <v>350.54</v>
      </c>
      <c r="E3850" s="176">
        <v>19.86</v>
      </c>
      <c r="F3850" s="176">
        <v>370.4</v>
      </c>
      <c r="G3850" s="169">
        <f t="shared" si="59"/>
        <v>9</v>
      </c>
    </row>
    <row r="3851" spans="1:7" ht="25.5" x14ac:dyDescent="0.2">
      <c r="A3851" s="173" t="s">
        <v>19725</v>
      </c>
      <c r="B3851" s="174" t="s">
        <v>20444</v>
      </c>
      <c r="C3851" s="175" t="s">
        <v>12389</v>
      </c>
      <c r="D3851" s="176">
        <v>2392.9499999999998</v>
      </c>
      <c r="E3851" s="176">
        <v>19.86</v>
      </c>
      <c r="F3851" s="176">
        <v>2412.81</v>
      </c>
      <c r="G3851" s="169">
        <f t="shared" ref="G3851:G3914" si="60">LEN(A3851)</f>
        <v>9</v>
      </c>
    </row>
    <row r="3852" spans="1:7" ht="25.5" x14ac:dyDescent="0.2">
      <c r="A3852" s="173" t="s">
        <v>19726</v>
      </c>
      <c r="B3852" s="174" t="s">
        <v>19727</v>
      </c>
      <c r="C3852" s="175" t="s">
        <v>12389</v>
      </c>
      <c r="D3852" s="176">
        <v>1094.8599999999999</v>
      </c>
      <c r="E3852" s="176">
        <v>13.24</v>
      </c>
      <c r="F3852" s="176">
        <v>1108.0999999999999</v>
      </c>
      <c r="G3852" s="169">
        <f t="shared" si="60"/>
        <v>9</v>
      </c>
    </row>
    <row r="3853" spans="1:7" x14ac:dyDescent="0.2">
      <c r="A3853" s="173" t="s">
        <v>19728</v>
      </c>
      <c r="B3853" s="174" t="s">
        <v>20445</v>
      </c>
      <c r="C3853" s="175" t="s">
        <v>12389</v>
      </c>
      <c r="D3853" s="176">
        <v>2435.79</v>
      </c>
      <c r="E3853" s="176">
        <v>15.45</v>
      </c>
      <c r="F3853" s="176">
        <v>2451.2399999999998</v>
      </c>
      <c r="G3853" s="169">
        <f t="shared" si="60"/>
        <v>9</v>
      </c>
    </row>
    <row r="3854" spans="1:7" x14ac:dyDescent="0.2">
      <c r="A3854" s="173" t="s">
        <v>19729</v>
      </c>
      <c r="B3854" s="174" t="s">
        <v>19730</v>
      </c>
      <c r="C3854" s="175" t="s">
        <v>12389</v>
      </c>
      <c r="D3854" s="176">
        <v>120.92</v>
      </c>
      <c r="E3854" s="176">
        <v>6.51</v>
      </c>
      <c r="F3854" s="176">
        <v>127.43</v>
      </c>
      <c r="G3854" s="169">
        <f t="shared" si="60"/>
        <v>9</v>
      </c>
    </row>
    <row r="3855" spans="1:7" x14ac:dyDescent="0.2">
      <c r="A3855" s="173" t="s">
        <v>19731</v>
      </c>
      <c r="B3855" s="174" t="s">
        <v>19732</v>
      </c>
      <c r="C3855" s="175" t="s">
        <v>12389</v>
      </c>
      <c r="D3855" s="176">
        <v>252.52</v>
      </c>
      <c r="E3855" s="176">
        <v>65.66</v>
      </c>
      <c r="F3855" s="176">
        <v>318.18</v>
      </c>
      <c r="G3855" s="169">
        <f t="shared" si="60"/>
        <v>9</v>
      </c>
    </row>
    <row r="3856" spans="1:7" x14ac:dyDescent="0.2">
      <c r="A3856" s="173" t="s">
        <v>19733</v>
      </c>
      <c r="B3856" s="174" t="s">
        <v>19734</v>
      </c>
      <c r="C3856" s="175" t="s">
        <v>12389</v>
      </c>
      <c r="D3856" s="176">
        <v>1502.94</v>
      </c>
      <c r="E3856" s="176">
        <v>44.95</v>
      </c>
      <c r="F3856" s="176">
        <v>1547.89</v>
      </c>
      <c r="G3856" s="169">
        <f t="shared" si="60"/>
        <v>9</v>
      </c>
    </row>
    <row r="3857" spans="1:7" x14ac:dyDescent="0.2">
      <c r="A3857" s="173" t="s">
        <v>19735</v>
      </c>
      <c r="B3857" s="174" t="s">
        <v>19736</v>
      </c>
      <c r="C3857" s="175" t="s">
        <v>12389</v>
      </c>
      <c r="D3857" s="176">
        <v>358.62</v>
      </c>
      <c r="E3857" s="176">
        <v>32.53</v>
      </c>
      <c r="F3857" s="176">
        <v>391.15</v>
      </c>
      <c r="G3857" s="169">
        <f t="shared" si="60"/>
        <v>9</v>
      </c>
    </row>
    <row r="3858" spans="1:7" x14ac:dyDescent="0.2">
      <c r="A3858" s="173" t="s">
        <v>19737</v>
      </c>
      <c r="B3858" s="174" t="s">
        <v>19738</v>
      </c>
      <c r="C3858" s="175" t="s">
        <v>12389</v>
      </c>
      <c r="D3858" s="176">
        <v>180.31</v>
      </c>
      <c r="E3858" s="176">
        <v>65.66</v>
      </c>
      <c r="F3858" s="176">
        <v>245.97</v>
      </c>
      <c r="G3858" s="169">
        <f t="shared" si="60"/>
        <v>9</v>
      </c>
    </row>
    <row r="3859" spans="1:7" ht="25.5" x14ac:dyDescent="0.2">
      <c r="A3859" s="173" t="s">
        <v>19739</v>
      </c>
      <c r="B3859" s="174" t="s">
        <v>19740</v>
      </c>
      <c r="C3859" s="175" t="s">
        <v>12389</v>
      </c>
      <c r="D3859" s="176">
        <v>65.099999999999994</v>
      </c>
      <c r="E3859" s="176">
        <v>71.64</v>
      </c>
      <c r="F3859" s="176">
        <v>136.74</v>
      </c>
      <c r="G3859" s="169">
        <f t="shared" si="60"/>
        <v>9</v>
      </c>
    </row>
    <row r="3860" spans="1:7" x14ac:dyDescent="0.2">
      <c r="A3860" s="173" t="s">
        <v>19741</v>
      </c>
      <c r="B3860" s="174" t="s">
        <v>19742</v>
      </c>
      <c r="C3860" s="175" t="s">
        <v>12389</v>
      </c>
      <c r="D3860" s="176">
        <v>1101.43</v>
      </c>
      <c r="E3860" s="176">
        <v>65.66</v>
      </c>
      <c r="F3860" s="176">
        <v>1167.0899999999999</v>
      </c>
      <c r="G3860" s="169">
        <f t="shared" si="60"/>
        <v>9</v>
      </c>
    </row>
    <row r="3861" spans="1:7" ht="25.5" x14ac:dyDescent="0.2">
      <c r="A3861" s="173" t="s">
        <v>19743</v>
      </c>
      <c r="B3861" s="174" t="s">
        <v>19744</v>
      </c>
      <c r="C3861" s="175" t="s">
        <v>12389</v>
      </c>
      <c r="D3861" s="176">
        <v>1044.04</v>
      </c>
      <c r="E3861" s="176">
        <v>65.66</v>
      </c>
      <c r="F3861" s="176">
        <v>1109.7</v>
      </c>
      <c r="G3861" s="169">
        <f t="shared" si="60"/>
        <v>9</v>
      </c>
    </row>
    <row r="3862" spans="1:7" ht="25.5" x14ac:dyDescent="0.2">
      <c r="A3862" s="173" t="s">
        <v>19745</v>
      </c>
      <c r="B3862" s="174" t="s">
        <v>19746</v>
      </c>
      <c r="C3862" s="175" t="s">
        <v>12389</v>
      </c>
      <c r="D3862" s="176">
        <v>1933.14</v>
      </c>
      <c r="E3862" s="176">
        <v>65.66</v>
      </c>
      <c r="F3862" s="176">
        <v>1998.8</v>
      </c>
      <c r="G3862" s="169">
        <f t="shared" si="60"/>
        <v>9</v>
      </c>
    </row>
    <row r="3863" spans="1:7" x14ac:dyDescent="0.2">
      <c r="A3863" s="173" t="s">
        <v>19747</v>
      </c>
      <c r="B3863" s="174" t="s">
        <v>19748</v>
      </c>
      <c r="C3863" s="175" t="s">
        <v>12389</v>
      </c>
      <c r="D3863" s="176">
        <v>4335.45</v>
      </c>
      <c r="E3863" s="176">
        <v>298.83</v>
      </c>
      <c r="F3863" s="176">
        <v>4634.28</v>
      </c>
      <c r="G3863" s="169">
        <f t="shared" si="60"/>
        <v>9</v>
      </c>
    </row>
    <row r="3864" spans="1:7" x14ac:dyDescent="0.2">
      <c r="A3864" s="173" t="s">
        <v>19749</v>
      </c>
      <c r="B3864" s="174" t="s">
        <v>19750</v>
      </c>
      <c r="C3864" s="175" t="s">
        <v>12389</v>
      </c>
      <c r="D3864" s="176">
        <v>3505.25</v>
      </c>
      <c r="E3864" s="176">
        <v>175.15</v>
      </c>
      <c r="F3864" s="176">
        <v>3680.4</v>
      </c>
      <c r="G3864" s="169">
        <f t="shared" si="60"/>
        <v>9</v>
      </c>
    </row>
    <row r="3865" spans="1:7" x14ac:dyDescent="0.2">
      <c r="A3865" s="173" t="s">
        <v>19751</v>
      </c>
      <c r="B3865" s="174" t="s">
        <v>19752</v>
      </c>
      <c r="C3865" s="175" t="s">
        <v>12389</v>
      </c>
      <c r="D3865" s="176">
        <v>3335.96</v>
      </c>
      <c r="E3865" s="176">
        <v>175.15</v>
      </c>
      <c r="F3865" s="176">
        <v>3511.11</v>
      </c>
      <c r="G3865" s="169">
        <f t="shared" si="60"/>
        <v>9</v>
      </c>
    </row>
    <row r="3866" spans="1:7" x14ac:dyDescent="0.2">
      <c r="A3866" s="173" t="s">
        <v>19753</v>
      </c>
      <c r="B3866" s="174" t="s">
        <v>19754</v>
      </c>
      <c r="C3866" s="175" t="s">
        <v>12389</v>
      </c>
      <c r="D3866" s="176">
        <v>800.8</v>
      </c>
      <c r="E3866" s="176">
        <v>200.94</v>
      </c>
      <c r="F3866" s="176">
        <v>1001.74</v>
      </c>
      <c r="G3866" s="169">
        <f t="shared" si="60"/>
        <v>9</v>
      </c>
    </row>
    <row r="3867" spans="1:7" x14ac:dyDescent="0.2">
      <c r="A3867" s="173" t="s">
        <v>19755</v>
      </c>
      <c r="B3867" s="174" t="s">
        <v>19756</v>
      </c>
      <c r="C3867" s="175"/>
      <c r="D3867" s="176"/>
      <c r="E3867" s="176"/>
      <c r="F3867" s="176"/>
      <c r="G3867" s="169">
        <f t="shared" si="60"/>
        <v>5</v>
      </c>
    </row>
    <row r="3868" spans="1:7" x14ac:dyDescent="0.2">
      <c r="A3868" s="173" t="s">
        <v>19757</v>
      </c>
      <c r="B3868" s="174" t="s">
        <v>19758</v>
      </c>
      <c r="C3868" s="175" t="s">
        <v>12690</v>
      </c>
      <c r="D3868" s="176">
        <v>1066.99</v>
      </c>
      <c r="E3868" s="176">
        <v>11.39</v>
      </c>
      <c r="F3868" s="176">
        <v>1078.3800000000001</v>
      </c>
      <c r="G3868" s="169">
        <f t="shared" si="60"/>
        <v>9</v>
      </c>
    </row>
    <row r="3869" spans="1:7" x14ac:dyDescent="0.2">
      <c r="A3869" s="173" t="s">
        <v>19759</v>
      </c>
      <c r="B3869" s="174" t="s">
        <v>19760</v>
      </c>
      <c r="C3869" s="175" t="s">
        <v>12690</v>
      </c>
      <c r="D3869" s="176">
        <v>1306.1099999999999</v>
      </c>
      <c r="E3869" s="176">
        <v>11.39</v>
      </c>
      <c r="F3869" s="176">
        <v>1317.5</v>
      </c>
      <c r="G3869" s="169">
        <f t="shared" si="60"/>
        <v>9</v>
      </c>
    </row>
    <row r="3870" spans="1:7" ht="25.5" x14ac:dyDescent="0.2">
      <c r="A3870" s="173" t="s">
        <v>19761</v>
      </c>
      <c r="B3870" s="174" t="s">
        <v>19762</v>
      </c>
      <c r="C3870" s="175" t="s">
        <v>12690</v>
      </c>
      <c r="D3870" s="176">
        <v>1273.78</v>
      </c>
      <c r="E3870" s="176">
        <v>460.62</v>
      </c>
      <c r="F3870" s="176">
        <v>1734.4</v>
      </c>
      <c r="G3870" s="169">
        <f t="shared" si="60"/>
        <v>9</v>
      </c>
    </row>
    <row r="3871" spans="1:7" ht="25.5" x14ac:dyDescent="0.2">
      <c r="A3871" s="173" t="s">
        <v>19763</v>
      </c>
      <c r="B3871" s="174" t="s">
        <v>19764</v>
      </c>
      <c r="C3871" s="175" t="s">
        <v>12690</v>
      </c>
      <c r="D3871" s="176">
        <v>1434.39</v>
      </c>
      <c r="E3871" s="176">
        <v>491.13</v>
      </c>
      <c r="F3871" s="176">
        <v>1925.52</v>
      </c>
      <c r="G3871" s="169">
        <f t="shared" si="60"/>
        <v>9</v>
      </c>
    </row>
    <row r="3872" spans="1:7" ht="25.5" x14ac:dyDescent="0.2">
      <c r="A3872" s="173" t="s">
        <v>19765</v>
      </c>
      <c r="B3872" s="174" t="s">
        <v>19766</v>
      </c>
      <c r="C3872" s="175" t="s">
        <v>12690</v>
      </c>
      <c r="D3872" s="176">
        <v>1717.18</v>
      </c>
      <c r="E3872" s="176">
        <v>552.14</v>
      </c>
      <c r="F3872" s="176">
        <v>2269.3200000000002</v>
      </c>
      <c r="G3872" s="169">
        <f t="shared" si="60"/>
        <v>9</v>
      </c>
    </row>
    <row r="3873" spans="1:7" ht="25.5" x14ac:dyDescent="0.2">
      <c r="A3873" s="173" t="s">
        <v>19767</v>
      </c>
      <c r="B3873" s="174" t="s">
        <v>19768</v>
      </c>
      <c r="C3873" s="175" t="s">
        <v>12690</v>
      </c>
      <c r="D3873" s="176">
        <v>2273.96</v>
      </c>
      <c r="E3873" s="176">
        <v>582.64</v>
      </c>
      <c r="F3873" s="176">
        <v>2856.6</v>
      </c>
      <c r="G3873" s="169">
        <f t="shared" si="60"/>
        <v>9</v>
      </c>
    </row>
    <row r="3874" spans="1:7" x14ac:dyDescent="0.2">
      <c r="A3874" s="173" t="s">
        <v>19769</v>
      </c>
      <c r="B3874" s="174" t="s">
        <v>19770</v>
      </c>
      <c r="C3874" s="175" t="s">
        <v>12943</v>
      </c>
      <c r="D3874" s="176">
        <v>22.54</v>
      </c>
      <c r="E3874" s="176">
        <v>25.22</v>
      </c>
      <c r="F3874" s="176">
        <v>47.76</v>
      </c>
      <c r="G3874" s="169">
        <f t="shared" si="60"/>
        <v>9</v>
      </c>
    </row>
    <row r="3875" spans="1:7" x14ac:dyDescent="0.2">
      <c r="A3875" s="173" t="s">
        <v>20446</v>
      </c>
      <c r="B3875" s="174" t="s">
        <v>20447</v>
      </c>
      <c r="C3875" s="175" t="s">
        <v>12389</v>
      </c>
      <c r="D3875" s="176">
        <v>166.74</v>
      </c>
      <c r="E3875" s="176">
        <v>14.11</v>
      </c>
      <c r="F3875" s="176">
        <v>180.85</v>
      </c>
      <c r="G3875" s="169">
        <f t="shared" si="60"/>
        <v>9</v>
      </c>
    </row>
    <row r="3876" spans="1:7" ht="25.5" x14ac:dyDescent="0.2">
      <c r="A3876" s="173" t="s">
        <v>19771</v>
      </c>
      <c r="B3876" s="174" t="s">
        <v>19772</v>
      </c>
      <c r="C3876" s="175"/>
      <c r="D3876" s="176"/>
      <c r="E3876" s="176"/>
      <c r="F3876" s="176"/>
      <c r="G3876" s="169">
        <f t="shared" si="60"/>
        <v>2</v>
      </c>
    </row>
    <row r="3877" spans="1:7" x14ac:dyDescent="0.2">
      <c r="A3877" s="173" t="s">
        <v>19773</v>
      </c>
      <c r="B3877" s="174" t="s">
        <v>19774</v>
      </c>
      <c r="C3877" s="175"/>
      <c r="D3877" s="176"/>
      <c r="E3877" s="176"/>
      <c r="F3877" s="176"/>
      <c r="G3877" s="169">
        <f t="shared" si="60"/>
        <v>5</v>
      </c>
    </row>
    <row r="3878" spans="1:7" ht="25.5" x14ac:dyDescent="0.2">
      <c r="A3878" s="173" t="s">
        <v>19775</v>
      </c>
      <c r="B3878" s="174" t="s">
        <v>19776</v>
      </c>
      <c r="C3878" s="175" t="s">
        <v>12389</v>
      </c>
      <c r="D3878" s="176">
        <v>5918.51</v>
      </c>
      <c r="E3878" s="176">
        <v>21.69</v>
      </c>
      <c r="F3878" s="176">
        <v>5940.2</v>
      </c>
      <c r="G3878" s="169">
        <f t="shared" si="60"/>
        <v>9</v>
      </c>
    </row>
    <row r="3879" spans="1:7" x14ac:dyDescent="0.2">
      <c r="A3879" s="173" t="s">
        <v>19777</v>
      </c>
      <c r="B3879" s="174" t="s">
        <v>19778</v>
      </c>
      <c r="C3879" s="175" t="s">
        <v>12497</v>
      </c>
      <c r="D3879" s="176">
        <v>2041.99</v>
      </c>
      <c r="E3879" s="176"/>
      <c r="F3879" s="176">
        <v>2041.99</v>
      </c>
      <c r="G3879" s="169">
        <f t="shared" si="60"/>
        <v>9</v>
      </c>
    </row>
    <row r="3880" spans="1:7" ht="25.5" x14ac:dyDescent="0.2">
      <c r="A3880" s="173" t="s">
        <v>19779</v>
      </c>
      <c r="B3880" s="174" t="s">
        <v>19780</v>
      </c>
      <c r="C3880" s="175" t="s">
        <v>12497</v>
      </c>
      <c r="D3880" s="176">
        <v>2446.02</v>
      </c>
      <c r="E3880" s="176"/>
      <c r="F3880" s="176">
        <v>2446.02</v>
      </c>
      <c r="G3880" s="169">
        <f t="shared" si="60"/>
        <v>9</v>
      </c>
    </row>
    <row r="3881" spans="1:7" x14ac:dyDescent="0.2">
      <c r="A3881" s="173" t="s">
        <v>19781</v>
      </c>
      <c r="B3881" s="174" t="s">
        <v>19782</v>
      </c>
      <c r="C3881" s="175"/>
      <c r="D3881" s="176"/>
      <c r="E3881" s="176"/>
      <c r="F3881" s="176"/>
      <c r="G3881" s="169">
        <f t="shared" si="60"/>
        <v>5</v>
      </c>
    </row>
    <row r="3882" spans="1:7" ht="25.5" x14ac:dyDescent="0.2">
      <c r="A3882" s="173" t="s">
        <v>19783</v>
      </c>
      <c r="B3882" s="174" t="s">
        <v>19784</v>
      </c>
      <c r="C3882" s="175" t="s">
        <v>12441</v>
      </c>
      <c r="D3882" s="176">
        <v>10658.47</v>
      </c>
      <c r="E3882" s="176"/>
      <c r="F3882" s="176">
        <v>10658.47</v>
      </c>
      <c r="G3882" s="169">
        <f t="shared" si="60"/>
        <v>9</v>
      </c>
    </row>
    <row r="3883" spans="1:7" ht="25.5" x14ac:dyDescent="0.2">
      <c r="A3883" s="173" t="s">
        <v>19785</v>
      </c>
      <c r="B3883" s="174" t="s">
        <v>19786</v>
      </c>
      <c r="C3883" s="175" t="s">
        <v>12441</v>
      </c>
      <c r="D3883" s="176">
        <v>8895.16</v>
      </c>
      <c r="E3883" s="176"/>
      <c r="F3883" s="176">
        <v>8895.16</v>
      </c>
      <c r="G3883" s="169">
        <f t="shared" si="60"/>
        <v>9</v>
      </c>
    </row>
    <row r="3884" spans="1:7" ht="25.5" x14ac:dyDescent="0.2">
      <c r="A3884" s="173" t="s">
        <v>19787</v>
      </c>
      <c r="B3884" s="174" t="s">
        <v>19788</v>
      </c>
      <c r="C3884" s="175" t="s">
        <v>12441</v>
      </c>
      <c r="D3884" s="176">
        <v>4567.9799999999996</v>
      </c>
      <c r="E3884" s="176"/>
      <c r="F3884" s="176">
        <v>4567.9799999999996</v>
      </c>
      <c r="G3884" s="169">
        <f t="shared" si="60"/>
        <v>9</v>
      </c>
    </row>
    <row r="3885" spans="1:7" ht="25.5" x14ac:dyDescent="0.2">
      <c r="A3885" s="173" t="s">
        <v>19789</v>
      </c>
      <c r="B3885" s="174" t="s">
        <v>19790</v>
      </c>
      <c r="C3885" s="175"/>
      <c r="D3885" s="176"/>
      <c r="E3885" s="176"/>
      <c r="F3885" s="176"/>
      <c r="G3885" s="169">
        <f t="shared" si="60"/>
        <v>2</v>
      </c>
    </row>
    <row r="3886" spans="1:7" x14ac:dyDescent="0.2">
      <c r="A3886" s="173" t="s">
        <v>19791</v>
      </c>
      <c r="B3886" s="174" t="s">
        <v>19792</v>
      </c>
      <c r="C3886" s="175"/>
      <c r="D3886" s="176"/>
      <c r="E3886" s="176"/>
      <c r="F3886" s="176"/>
      <c r="G3886" s="169">
        <f t="shared" si="60"/>
        <v>5</v>
      </c>
    </row>
    <row r="3887" spans="1:7" x14ac:dyDescent="0.2">
      <c r="A3887" s="173" t="s">
        <v>19793</v>
      </c>
      <c r="B3887" s="174" t="s">
        <v>19794</v>
      </c>
      <c r="C3887" s="175" t="s">
        <v>12441</v>
      </c>
      <c r="D3887" s="176">
        <v>1929.23</v>
      </c>
      <c r="E3887" s="176"/>
      <c r="F3887" s="176">
        <v>1929.23</v>
      </c>
      <c r="G3887" s="169">
        <f t="shared" si="60"/>
        <v>9</v>
      </c>
    </row>
    <row r="3888" spans="1:7" x14ac:dyDescent="0.2">
      <c r="A3888" s="173" t="s">
        <v>19795</v>
      </c>
      <c r="B3888" s="174" t="s">
        <v>19796</v>
      </c>
      <c r="C3888" s="175"/>
      <c r="D3888" s="176"/>
      <c r="E3888" s="176"/>
      <c r="F3888" s="176"/>
      <c r="G3888" s="169">
        <f t="shared" si="60"/>
        <v>5</v>
      </c>
    </row>
    <row r="3889" spans="1:7" x14ac:dyDescent="0.2">
      <c r="A3889" s="173" t="s">
        <v>19797</v>
      </c>
      <c r="B3889" s="174" t="s">
        <v>19798</v>
      </c>
      <c r="C3889" s="175" t="s">
        <v>12441</v>
      </c>
      <c r="D3889" s="176">
        <v>2305.66</v>
      </c>
      <c r="E3889" s="176"/>
      <c r="F3889" s="176">
        <v>2305.66</v>
      </c>
      <c r="G3889" s="169">
        <f t="shared" si="60"/>
        <v>9</v>
      </c>
    </row>
    <row r="3890" spans="1:7" ht="25.5" x14ac:dyDescent="0.2">
      <c r="A3890" s="173" t="s">
        <v>19799</v>
      </c>
      <c r="B3890" s="174" t="s">
        <v>19800</v>
      </c>
      <c r="C3890" s="175"/>
      <c r="D3890" s="176"/>
      <c r="E3890" s="176"/>
      <c r="F3890" s="176"/>
      <c r="G3890" s="169">
        <f t="shared" si="60"/>
        <v>2</v>
      </c>
    </row>
    <row r="3891" spans="1:7" x14ac:dyDescent="0.2">
      <c r="A3891" s="173" t="s">
        <v>19801</v>
      </c>
      <c r="B3891" s="174" t="s">
        <v>19802</v>
      </c>
      <c r="C3891" s="175"/>
      <c r="D3891" s="176"/>
      <c r="E3891" s="176"/>
      <c r="F3891" s="176"/>
      <c r="G3891" s="169">
        <f t="shared" si="60"/>
        <v>5</v>
      </c>
    </row>
    <row r="3892" spans="1:7" ht="25.5" x14ac:dyDescent="0.2">
      <c r="A3892" s="173" t="s">
        <v>19803</v>
      </c>
      <c r="B3892" s="174" t="s">
        <v>19804</v>
      </c>
      <c r="C3892" s="175" t="s">
        <v>12389</v>
      </c>
      <c r="D3892" s="176">
        <v>883.05</v>
      </c>
      <c r="E3892" s="176">
        <v>13.01</v>
      </c>
      <c r="F3892" s="176">
        <v>896.06</v>
      </c>
      <c r="G3892" s="169">
        <f t="shared" si="60"/>
        <v>9</v>
      </c>
    </row>
    <row r="3893" spans="1:7" x14ac:dyDescent="0.2">
      <c r="A3893" s="173" t="s">
        <v>19805</v>
      </c>
      <c r="B3893" s="174" t="s">
        <v>19806</v>
      </c>
      <c r="C3893" s="175" t="s">
        <v>12389</v>
      </c>
      <c r="D3893" s="176">
        <v>12244.24</v>
      </c>
      <c r="E3893" s="176"/>
      <c r="F3893" s="176">
        <v>12244.24</v>
      </c>
      <c r="G3893" s="169">
        <f t="shared" si="60"/>
        <v>9</v>
      </c>
    </row>
    <row r="3894" spans="1:7" x14ac:dyDescent="0.2">
      <c r="A3894" s="173" t="s">
        <v>19807</v>
      </c>
      <c r="B3894" s="174" t="s">
        <v>19808</v>
      </c>
      <c r="C3894" s="175" t="s">
        <v>12690</v>
      </c>
      <c r="D3894" s="176">
        <v>181.27</v>
      </c>
      <c r="E3894" s="176">
        <v>43.37</v>
      </c>
      <c r="F3894" s="176">
        <v>224.64</v>
      </c>
      <c r="G3894" s="169">
        <f t="shared" si="60"/>
        <v>9</v>
      </c>
    </row>
    <row r="3895" spans="1:7" ht="25.5" x14ac:dyDescent="0.2">
      <c r="A3895" s="173" t="s">
        <v>19809</v>
      </c>
      <c r="B3895" s="174" t="s">
        <v>19810</v>
      </c>
      <c r="C3895" s="175" t="s">
        <v>12690</v>
      </c>
      <c r="D3895" s="176">
        <v>3152.84</v>
      </c>
      <c r="E3895" s="176"/>
      <c r="F3895" s="176">
        <v>3152.84</v>
      </c>
      <c r="G3895" s="169">
        <f t="shared" si="60"/>
        <v>9</v>
      </c>
    </row>
    <row r="3896" spans="1:7" ht="25.5" x14ac:dyDescent="0.2">
      <c r="A3896" s="173" t="s">
        <v>19811</v>
      </c>
      <c r="B3896" s="174" t="s">
        <v>19812</v>
      </c>
      <c r="C3896" s="175" t="s">
        <v>12690</v>
      </c>
      <c r="D3896" s="176">
        <v>5560.64</v>
      </c>
      <c r="E3896" s="176"/>
      <c r="F3896" s="176">
        <v>5560.64</v>
      </c>
      <c r="G3896" s="169">
        <f t="shared" si="60"/>
        <v>9</v>
      </c>
    </row>
    <row r="3897" spans="1:7" x14ac:dyDescent="0.2">
      <c r="A3897" s="173" t="s">
        <v>19813</v>
      </c>
      <c r="B3897" s="174" t="s">
        <v>19814</v>
      </c>
      <c r="C3897" s="175" t="s">
        <v>12690</v>
      </c>
      <c r="D3897" s="176">
        <v>1474</v>
      </c>
      <c r="E3897" s="176">
        <v>108.43</v>
      </c>
      <c r="F3897" s="176">
        <v>1582.43</v>
      </c>
      <c r="G3897" s="169">
        <f t="shared" si="60"/>
        <v>9</v>
      </c>
    </row>
    <row r="3898" spans="1:7" x14ac:dyDescent="0.2">
      <c r="A3898" s="173" t="s">
        <v>19815</v>
      </c>
      <c r="B3898" s="174" t="s">
        <v>19816</v>
      </c>
      <c r="C3898" s="175" t="s">
        <v>12389</v>
      </c>
      <c r="D3898" s="176">
        <v>2942.28</v>
      </c>
      <c r="E3898" s="176">
        <v>13.01</v>
      </c>
      <c r="F3898" s="176">
        <v>2955.29</v>
      </c>
      <c r="G3898" s="169">
        <f t="shared" si="60"/>
        <v>9</v>
      </c>
    </row>
    <row r="3899" spans="1:7" ht="25.5" x14ac:dyDescent="0.2">
      <c r="A3899" s="173" t="s">
        <v>19817</v>
      </c>
      <c r="B3899" s="174" t="s">
        <v>19818</v>
      </c>
      <c r="C3899" s="175" t="s">
        <v>12690</v>
      </c>
      <c r="D3899" s="176">
        <v>3146.21</v>
      </c>
      <c r="E3899" s="176">
        <v>592.17999999999995</v>
      </c>
      <c r="F3899" s="176">
        <v>3738.39</v>
      </c>
      <c r="G3899" s="169">
        <f t="shared" si="60"/>
        <v>9</v>
      </c>
    </row>
    <row r="3900" spans="1:7" x14ac:dyDescent="0.2">
      <c r="A3900" s="173" t="s">
        <v>19819</v>
      </c>
      <c r="B3900" s="174" t="s">
        <v>19820</v>
      </c>
      <c r="C3900" s="175"/>
      <c r="D3900" s="176"/>
      <c r="E3900" s="176"/>
      <c r="F3900" s="176"/>
      <c r="G3900" s="169">
        <f t="shared" si="60"/>
        <v>5</v>
      </c>
    </row>
    <row r="3901" spans="1:7" ht="25.5" x14ac:dyDescent="0.2">
      <c r="A3901" s="173" t="s">
        <v>19821</v>
      </c>
      <c r="B3901" s="174" t="s">
        <v>19822</v>
      </c>
      <c r="C3901" s="175" t="s">
        <v>12389</v>
      </c>
      <c r="D3901" s="176">
        <v>4022.79</v>
      </c>
      <c r="E3901" s="176">
        <v>965.52</v>
      </c>
      <c r="F3901" s="176">
        <v>4988.3100000000004</v>
      </c>
      <c r="G3901" s="169">
        <f t="shared" si="60"/>
        <v>9</v>
      </c>
    </row>
    <row r="3902" spans="1:7" x14ac:dyDescent="0.2">
      <c r="A3902" s="173" t="s">
        <v>19823</v>
      </c>
      <c r="B3902" s="174" t="s">
        <v>19824</v>
      </c>
      <c r="C3902" s="175" t="s">
        <v>12389</v>
      </c>
      <c r="D3902" s="176">
        <v>877.72</v>
      </c>
      <c r="E3902" s="176">
        <v>301.73</v>
      </c>
      <c r="F3902" s="176">
        <v>1179.45</v>
      </c>
      <c r="G3902" s="169">
        <f t="shared" si="60"/>
        <v>9</v>
      </c>
    </row>
    <row r="3903" spans="1:7" x14ac:dyDescent="0.2">
      <c r="A3903" s="173" t="s">
        <v>19825</v>
      </c>
      <c r="B3903" s="174" t="s">
        <v>19826</v>
      </c>
      <c r="C3903" s="175" t="s">
        <v>12389</v>
      </c>
      <c r="D3903" s="176">
        <v>1364.56</v>
      </c>
      <c r="E3903" s="176">
        <v>301.73</v>
      </c>
      <c r="F3903" s="176">
        <v>1666.29</v>
      </c>
      <c r="G3903" s="169">
        <f t="shared" si="60"/>
        <v>9</v>
      </c>
    </row>
    <row r="3904" spans="1:7" x14ac:dyDescent="0.2">
      <c r="A3904" s="173" t="s">
        <v>19827</v>
      </c>
      <c r="B3904" s="174" t="s">
        <v>19828</v>
      </c>
      <c r="C3904" s="175" t="s">
        <v>12389</v>
      </c>
      <c r="D3904" s="176">
        <v>1326.54</v>
      </c>
      <c r="E3904" s="176">
        <v>301.73</v>
      </c>
      <c r="F3904" s="176">
        <v>1628.27</v>
      </c>
      <c r="G3904" s="169">
        <f t="shared" si="60"/>
        <v>9</v>
      </c>
    </row>
    <row r="3905" spans="1:7" x14ac:dyDescent="0.2">
      <c r="A3905" s="173" t="s">
        <v>19829</v>
      </c>
      <c r="B3905" s="174" t="s">
        <v>19830</v>
      </c>
      <c r="C3905" s="175" t="s">
        <v>12389</v>
      </c>
      <c r="D3905" s="176">
        <v>2813.59</v>
      </c>
      <c r="E3905" s="176">
        <v>603.45000000000005</v>
      </c>
      <c r="F3905" s="176">
        <v>3417.04</v>
      </c>
      <c r="G3905" s="169">
        <f t="shared" si="60"/>
        <v>9</v>
      </c>
    </row>
    <row r="3906" spans="1:7" x14ac:dyDescent="0.2">
      <c r="A3906" s="173" t="s">
        <v>19831</v>
      </c>
      <c r="B3906" s="174" t="s">
        <v>20448</v>
      </c>
      <c r="C3906" s="175" t="s">
        <v>12389</v>
      </c>
      <c r="D3906" s="176">
        <v>906.88</v>
      </c>
      <c r="E3906" s="176">
        <v>9.6199999999999992</v>
      </c>
      <c r="F3906" s="176">
        <v>916.5</v>
      </c>
      <c r="G3906" s="169">
        <f t="shared" si="60"/>
        <v>9</v>
      </c>
    </row>
    <row r="3907" spans="1:7" x14ac:dyDescent="0.2">
      <c r="A3907" s="173" t="s">
        <v>19832</v>
      </c>
      <c r="B3907" s="174" t="s">
        <v>19833</v>
      </c>
      <c r="C3907" s="175" t="s">
        <v>12389</v>
      </c>
      <c r="D3907" s="176">
        <v>13.56</v>
      </c>
      <c r="E3907" s="176">
        <v>21.69</v>
      </c>
      <c r="F3907" s="176">
        <v>35.25</v>
      </c>
      <c r="G3907" s="169">
        <f t="shared" si="60"/>
        <v>9</v>
      </c>
    </row>
    <row r="3908" spans="1:7" ht="25.5" x14ac:dyDescent="0.2">
      <c r="A3908" s="173" t="s">
        <v>19834</v>
      </c>
      <c r="B3908" s="174" t="s">
        <v>19835</v>
      </c>
      <c r="C3908" s="175" t="s">
        <v>12389</v>
      </c>
      <c r="D3908" s="176">
        <v>992.52</v>
      </c>
      <c r="E3908" s="176">
        <v>173.48</v>
      </c>
      <c r="F3908" s="176">
        <v>1166</v>
      </c>
      <c r="G3908" s="169">
        <f t="shared" si="60"/>
        <v>9</v>
      </c>
    </row>
    <row r="3909" spans="1:7" x14ac:dyDescent="0.2">
      <c r="A3909" s="173" t="s">
        <v>19836</v>
      </c>
      <c r="B3909" s="174" t="s">
        <v>19837</v>
      </c>
      <c r="C3909" s="175" t="s">
        <v>12389</v>
      </c>
      <c r="D3909" s="176">
        <v>212.12</v>
      </c>
      <c r="E3909" s="176">
        <v>43.37</v>
      </c>
      <c r="F3909" s="176">
        <v>255.49</v>
      </c>
      <c r="G3909" s="169">
        <f t="shared" si="60"/>
        <v>9</v>
      </c>
    </row>
    <row r="3910" spans="1:7" x14ac:dyDescent="0.2">
      <c r="A3910" s="173" t="s">
        <v>19838</v>
      </c>
      <c r="B3910" s="174" t="s">
        <v>19839</v>
      </c>
      <c r="C3910" s="175" t="s">
        <v>12389</v>
      </c>
      <c r="D3910" s="176">
        <v>469.42</v>
      </c>
      <c r="E3910" s="176">
        <v>13.01</v>
      </c>
      <c r="F3910" s="176">
        <v>482.43</v>
      </c>
      <c r="G3910" s="169">
        <f t="shared" si="60"/>
        <v>9</v>
      </c>
    </row>
    <row r="3911" spans="1:7" ht="25.5" x14ac:dyDescent="0.2">
      <c r="A3911" s="173" t="s">
        <v>19840</v>
      </c>
      <c r="B3911" s="174" t="s">
        <v>19841</v>
      </c>
      <c r="C3911" s="175" t="s">
        <v>12389</v>
      </c>
      <c r="D3911" s="176">
        <v>1078.67</v>
      </c>
      <c r="E3911" s="176">
        <v>177.22</v>
      </c>
      <c r="F3911" s="176">
        <v>1255.8900000000001</v>
      </c>
      <c r="G3911" s="169">
        <f t="shared" si="60"/>
        <v>9</v>
      </c>
    </row>
    <row r="3912" spans="1:7" ht="25.5" x14ac:dyDescent="0.2">
      <c r="A3912" s="173" t="s">
        <v>19842</v>
      </c>
      <c r="B3912" s="174" t="s">
        <v>19843</v>
      </c>
      <c r="C3912" s="175" t="s">
        <v>12389</v>
      </c>
      <c r="D3912" s="176">
        <v>4075.62</v>
      </c>
      <c r="E3912" s="176">
        <v>177.22</v>
      </c>
      <c r="F3912" s="176">
        <v>4252.84</v>
      </c>
      <c r="G3912" s="169">
        <f t="shared" si="60"/>
        <v>9</v>
      </c>
    </row>
    <row r="3913" spans="1:7" ht="25.5" x14ac:dyDescent="0.2">
      <c r="A3913" s="173" t="s">
        <v>19844</v>
      </c>
      <c r="B3913" s="174" t="s">
        <v>19845</v>
      </c>
      <c r="C3913" s="175" t="s">
        <v>12389</v>
      </c>
      <c r="D3913" s="176">
        <v>11657.82</v>
      </c>
      <c r="E3913" s="176">
        <v>177.22</v>
      </c>
      <c r="F3913" s="176">
        <v>11835.04</v>
      </c>
      <c r="G3913" s="169">
        <f t="shared" si="60"/>
        <v>9</v>
      </c>
    </row>
    <row r="3914" spans="1:7" x14ac:dyDescent="0.2">
      <c r="A3914" s="173" t="s">
        <v>19846</v>
      </c>
      <c r="B3914" s="174" t="s">
        <v>19847</v>
      </c>
      <c r="C3914" s="175" t="s">
        <v>12389</v>
      </c>
      <c r="D3914" s="176">
        <v>1362.78</v>
      </c>
      <c r="E3914" s="176">
        <v>3.21</v>
      </c>
      <c r="F3914" s="176">
        <v>1365.99</v>
      </c>
      <c r="G3914" s="169">
        <f t="shared" si="60"/>
        <v>9</v>
      </c>
    </row>
    <row r="3915" spans="1:7" ht="25.5" x14ac:dyDescent="0.2">
      <c r="A3915" s="173" t="s">
        <v>19848</v>
      </c>
      <c r="B3915" s="174" t="s">
        <v>19849</v>
      </c>
      <c r="C3915" s="175" t="s">
        <v>12690</v>
      </c>
      <c r="D3915" s="176">
        <v>11934</v>
      </c>
      <c r="E3915" s="176">
        <v>229.16</v>
      </c>
      <c r="F3915" s="176">
        <v>12163.16</v>
      </c>
      <c r="G3915" s="169">
        <f t="shared" ref="G3915:G3978" si="61">LEN(A3915)</f>
        <v>9</v>
      </c>
    </row>
    <row r="3916" spans="1:7" ht="25.5" x14ac:dyDescent="0.2">
      <c r="A3916" s="173" t="s">
        <v>19850</v>
      </c>
      <c r="B3916" s="174" t="s">
        <v>19851</v>
      </c>
      <c r="C3916" s="175" t="s">
        <v>12690</v>
      </c>
      <c r="D3916" s="176">
        <v>18039.82</v>
      </c>
      <c r="E3916" s="176">
        <v>229.16</v>
      </c>
      <c r="F3916" s="176">
        <v>18268.98</v>
      </c>
      <c r="G3916" s="169">
        <f t="shared" si="61"/>
        <v>9</v>
      </c>
    </row>
    <row r="3917" spans="1:7" ht="38.25" x14ac:dyDescent="0.2">
      <c r="A3917" s="173" t="s">
        <v>19852</v>
      </c>
      <c r="B3917" s="174" t="s">
        <v>19853</v>
      </c>
      <c r="C3917" s="175" t="s">
        <v>12389</v>
      </c>
      <c r="D3917" s="176">
        <v>1421.94</v>
      </c>
      <c r="E3917" s="176">
        <v>152.77000000000001</v>
      </c>
      <c r="F3917" s="176">
        <v>1574.71</v>
      </c>
      <c r="G3917" s="169">
        <f t="shared" si="61"/>
        <v>9</v>
      </c>
    </row>
    <row r="3918" spans="1:7" ht="38.25" x14ac:dyDescent="0.2">
      <c r="A3918" s="173" t="s">
        <v>19854</v>
      </c>
      <c r="B3918" s="174" t="s">
        <v>19855</v>
      </c>
      <c r="C3918" s="175" t="s">
        <v>12389</v>
      </c>
      <c r="D3918" s="176">
        <v>1796.61</v>
      </c>
      <c r="E3918" s="176">
        <v>229.16</v>
      </c>
      <c r="F3918" s="176">
        <v>2025.77</v>
      </c>
      <c r="G3918" s="169">
        <f t="shared" si="61"/>
        <v>9</v>
      </c>
    </row>
    <row r="3919" spans="1:7" ht="38.25" x14ac:dyDescent="0.2">
      <c r="A3919" s="173" t="s">
        <v>19856</v>
      </c>
      <c r="B3919" s="174" t="s">
        <v>19857</v>
      </c>
      <c r="C3919" s="175" t="s">
        <v>12389</v>
      </c>
      <c r="D3919" s="176">
        <v>4394.33</v>
      </c>
      <c r="E3919" s="176">
        <v>301.73</v>
      </c>
      <c r="F3919" s="176">
        <v>4696.0600000000004</v>
      </c>
      <c r="G3919" s="169">
        <f t="shared" si="61"/>
        <v>9</v>
      </c>
    </row>
    <row r="3920" spans="1:7" x14ac:dyDescent="0.2">
      <c r="A3920" s="173" t="s">
        <v>19858</v>
      </c>
      <c r="B3920" s="174" t="s">
        <v>19859</v>
      </c>
      <c r="C3920" s="175"/>
      <c r="D3920" s="176"/>
      <c r="E3920" s="176"/>
      <c r="F3920" s="176"/>
      <c r="G3920" s="169">
        <f t="shared" si="61"/>
        <v>5</v>
      </c>
    </row>
    <row r="3921" spans="1:7" x14ac:dyDescent="0.2">
      <c r="A3921" s="173" t="s">
        <v>19860</v>
      </c>
      <c r="B3921" s="174" t="s">
        <v>19861</v>
      </c>
      <c r="C3921" s="175" t="s">
        <v>12389</v>
      </c>
      <c r="D3921" s="176">
        <v>19.100000000000001</v>
      </c>
      <c r="E3921" s="176">
        <v>12.07</v>
      </c>
      <c r="F3921" s="176">
        <v>31.17</v>
      </c>
      <c r="G3921" s="169">
        <f t="shared" si="61"/>
        <v>9</v>
      </c>
    </row>
    <row r="3922" spans="1:7" x14ac:dyDescent="0.2">
      <c r="A3922" s="173" t="s">
        <v>19862</v>
      </c>
      <c r="B3922" s="174" t="s">
        <v>19863</v>
      </c>
      <c r="C3922" s="175" t="s">
        <v>12389</v>
      </c>
      <c r="D3922" s="176">
        <v>34.619999999999997</v>
      </c>
      <c r="E3922" s="176">
        <v>12.07</v>
      </c>
      <c r="F3922" s="176">
        <v>46.69</v>
      </c>
      <c r="G3922" s="169">
        <f t="shared" si="61"/>
        <v>9</v>
      </c>
    </row>
    <row r="3923" spans="1:7" x14ac:dyDescent="0.2">
      <c r="A3923" s="173" t="s">
        <v>19864</v>
      </c>
      <c r="B3923" s="174" t="s">
        <v>19865</v>
      </c>
      <c r="C3923" s="175" t="s">
        <v>12389</v>
      </c>
      <c r="D3923" s="176"/>
      <c r="E3923" s="176">
        <v>177.22</v>
      </c>
      <c r="F3923" s="176">
        <v>177.22</v>
      </c>
      <c r="G3923" s="169">
        <f t="shared" si="61"/>
        <v>9</v>
      </c>
    </row>
    <row r="3924" spans="1:7" x14ac:dyDescent="0.2">
      <c r="A3924" s="173" t="s">
        <v>19866</v>
      </c>
      <c r="B3924" s="174" t="s">
        <v>19867</v>
      </c>
      <c r="C3924" s="175" t="s">
        <v>12389</v>
      </c>
      <c r="D3924" s="176"/>
      <c r="E3924" s="176">
        <v>177.22</v>
      </c>
      <c r="F3924" s="176">
        <v>177.22</v>
      </c>
      <c r="G3924" s="169">
        <f t="shared" si="61"/>
        <v>9</v>
      </c>
    </row>
    <row r="3925" spans="1:7" ht="25.5" x14ac:dyDescent="0.2">
      <c r="A3925" s="173" t="s">
        <v>19868</v>
      </c>
      <c r="B3925" s="174" t="s">
        <v>19869</v>
      </c>
      <c r="C3925" s="175" t="s">
        <v>12389</v>
      </c>
      <c r="D3925" s="176">
        <v>15551.92</v>
      </c>
      <c r="E3925" s="176">
        <v>16.04</v>
      </c>
      <c r="F3925" s="176">
        <v>15567.96</v>
      </c>
      <c r="G3925" s="169">
        <f t="shared" si="61"/>
        <v>9</v>
      </c>
    </row>
    <row r="3926" spans="1:7" x14ac:dyDescent="0.2">
      <c r="A3926" s="173" t="s">
        <v>19870</v>
      </c>
      <c r="B3926" s="174" t="s">
        <v>19871</v>
      </c>
      <c r="C3926" s="175" t="s">
        <v>12389</v>
      </c>
      <c r="D3926" s="176">
        <v>2462.61</v>
      </c>
      <c r="E3926" s="176">
        <v>16.04</v>
      </c>
      <c r="F3926" s="176">
        <v>2478.65</v>
      </c>
      <c r="G3926" s="169">
        <f t="shared" si="61"/>
        <v>9</v>
      </c>
    </row>
    <row r="3927" spans="1:7" ht="25.5" x14ac:dyDescent="0.2">
      <c r="A3927" s="173" t="s">
        <v>19872</v>
      </c>
      <c r="B3927" s="174" t="s">
        <v>19873</v>
      </c>
      <c r="C3927" s="175"/>
      <c r="D3927" s="176"/>
      <c r="E3927" s="176"/>
      <c r="F3927" s="176"/>
      <c r="G3927" s="169">
        <f t="shared" si="61"/>
        <v>2</v>
      </c>
    </row>
    <row r="3928" spans="1:7" x14ac:dyDescent="0.2">
      <c r="A3928" s="173" t="s">
        <v>19874</v>
      </c>
      <c r="B3928" s="174" t="s">
        <v>19875</v>
      </c>
      <c r="C3928" s="175"/>
      <c r="D3928" s="176"/>
      <c r="E3928" s="176"/>
      <c r="F3928" s="176"/>
      <c r="G3928" s="169">
        <f t="shared" si="61"/>
        <v>5</v>
      </c>
    </row>
    <row r="3929" spans="1:7" x14ac:dyDescent="0.2">
      <c r="A3929" s="173" t="s">
        <v>19876</v>
      </c>
      <c r="B3929" s="174" t="s">
        <v>19877</v>
      </c>
      <c r="C3929" s="175" t="s">
        <v>12389</v>
      </c>
      <c r="D3929" s="176">
        <v>2249.94</v>
      </c>
      <c r="E3929" s="176">
        <v>78.239999999999995</v>
      </c>
      <c r="F3929" s="176">
        <v>2328.1799999999998</v>
      </c>
      <c r="G3929" s="169">
        <f t="shared" si="61"/>
        <v>9</v>
      </c>
    </row>
    <row r="3930" spans="1:7" x14ac:dyDescent="0.2">
      <c r="A3930" s="173" t="s">
        <v>19878</v>
      </c>
      <c r="B3930" s="174" t="s">
        <v>19879</v>
      </c>
      <c r="C3930" s="175" t="s">
        <v>12441</v>
      </c>
      <c r="D3930" s="176">
        <v>1074.96</v>
      </c>
      <c r="E3930" s="176">
        <v>8.82</v>
      </c>
      <c r="F3930" s="176">
        <v>1083.78</v>
      </c>
      <c r="G3930" s="169">
        <f t="shared" si="61"/>
        <v>9</v>
      </c>
    </row>
    <row r="3931" spans="1:7" ht="25.5" x14ac:dyDescent="0.2">
      <c r="A3931" s="173" t="s">
        <v>19880</v>
      </c>
      <c r="B3931" s="174" t="s">
        <v>19881</v>
      </c>
      <c r="C3931" s="175" t="s">
        <v>12441</v>
      </c>
      <c r="D3931" s="176">
        <v>3023.4</v>
      </c>
      <c r="E3931" s="176">
        <v>8.82</v>
      </c>
      <c r="F3931" s="176">
        <v>3032.22</v>
      </c>
      <c r="G3931" s="169">
        <f t="shared" si="61"/>
        <v>9</v>
      </c>
    </row>
    <row r="3932" spans="1:7" ht="25.5" x14ac:dyDescent="0.2">
      <c r="A3932" s="173" t="s">
        <v>19882</v>
      </c>
      <c r="B3932" s="174" t="s">
        <v>19883</v>
      </c>
      <c r="C3932" s="175" t="s">
        <v>12389</v>
      </c>
      <c r="D3932" s="176">
        <v>1037.6199999999999</v>
      </c>
      <c r="E3932" s="176">
        <v>4.41</v>
      </c>
      <c r="F3932" s="176">
        <v>1042.03</v>
      </c>
      <c r="G3932" s="169">
        <f t="shared" si="61"/>
        <v>9</v>
      </c>
    </row>
    <row r="3933" spans="1:7" ht="38.25" x14ac:dyDescent="0.2">
      <c r="A3933" s="173" t="s">
        <v>19884</v>
      </c>
      <c r="B3933" s="174" t="s">
        <v>19885</v>
      </c>
      <c r="C3933" s="175" t="s">
        <v>12389</v>
      </c>
      <c r="D3933" s="176">
        <v>22527.02</v>
      </c>
      <c r="E3933" s="176">
        <v>156.88999999999999</v>
      </c>
      <c r="F3933" s="176">
        <v>22683.91</v>
      </c>
      <c r="G3933" s="169">
        <f t="shared" si="61"/>
        <v>9</v>
      </c>
    </row>
    <row r="3934" spans="1:7" x14ac:dyDescent="0.2">
      <c r="A3934" s="173" t="s">
        <v>19886</v>
      </c>
      <c r="B3934" s="174" t="s">
        <v>19887</v>
      </c>
      <c r="C3934" s="175" t="s">
        <v>12441</v>
      </c>
      <c r="D3934" s="176">
        <v>5406.63</v>
      </c>
      <c r="E3934" s="176">
        <v>28.38</v>
      </c>
      <c r="F3934" s="176">
        <v>5435.01</v>
      </c>
      <c r="G3934" s="169">
        <f t="shared" si="61"/>
        <v>9</v>
      </c>
    </row>
    <row r="3935" spans="1:7" ht="25.5" x14ac:dyDescent="0.2">
      <c r="A3935" s="173" t="s">
        <v>19888</v>
      </c>
      <c r="B3935" s="174" t="s">
        <v>19889</v>
      </c>
      <c r="C3935" s="175" t="s">
        <v>12389</v>
      </c>
      <c r="D3935" s="176">
        <v>107204.56</v>
      </c>
      <c r="E3935" s="176"/>
      <c r="F3935" s="176">
        <v>107204.56</v>
      </c>
      <c r="G3935" s="169">
        <f t="shared" si="61"/>
        <v>9</v>
      </c>
    </row>
    <row r="3936" spans="1:7" ht="25.5" x14ac:dyDescent="0.2">
      <c r="A3936" s="173" t="s">
        <v>19890</v>
      </c>
      <c r="B3936" s="174" t="s">
        <v>19891</v>
      </c>
      <c r="C3936" s="175" t="s">
        <v>12389</v>
      </c>
      <c r="D3936" s="176">
        <v>56343.03</v>
      </c>
      <c r="E3936" s="176">
        <v>253.59</v>
      </c>
      <c r="F3936" s="176">
        <v>56596.62</v>
      </c>
      <c r="G3936" s="169">
        <f t="shared" si="61"/>
        <v>9</v>
      </c>
    </row>
    <row r="3937" spans="1:7" ht="38.25" x14ac:dyDescent="0.2">
      <c r="A3937" s="173" t="s">
        <v>19892</v>
      </c>
      <c r="B3937" s="174" t="s">
        <v>19893</v>
      </c>
      <c r="C3937" s="175" t="s">
        <v>12690</v>
      </c>
      <c r="D3937" s="176">
        <v>483420.06</v>
      </c>
      <c r="E3937" s="176"/>
      <c r="F3937" s="176">
        <v>483420.06</v>
      </c>
      <c r="G3937" s="169">
        <f t="shared" si="61"/>
        <v>9</v>
      </c>
    </row>
    <row r="3938" spans="1:7" ht="51" x14ac:dyDescent="0.2">
      <c r="A3938" s="173" t="s">
        <v>19894</v>
      </c>
      <c r="B3938" s="174" t="s">
        <v>19895</v>
      </c>
      <c r="C3938" s="175" t="s">
        <v>12690</v>
      </c>
      <c r="D3938" s="176">
        <v>6135.36</v>
      </c>
      <c r="E3938" s="176">
        <v>55075.92</v>
      </c>
      <c r="F3938" s="176">
        <v>61211.28</v>
      </c>
      <c r="G3938" s="169">
        <f t="shared" si="61"/>
        <v>9</v>
      </c>
    </row>
    <row r="3939" spans="1:7" ht="51" x14ac:dyDescent="0.2">
      <c r="A3939" s="173" t="s">
        <v>19896</v>
      </c>
      <c r="B3939" s="174" t="s">
        <v>19897</v>
      </c>
      <c r="C3939" s="175" t="s">
        <v>12690</v>
      </c>
      <c r="D3939" s="176">
        <v>8492.14</v>
      </c>
      <c r="E3939" s="176">
        <v>66480.429999999993</v>
      </c>
      <c r="F3939" s="176">
        <v>74972.570000000007</v>
      </c>
      <c r="G3939" s="169">
        <f t="shared" si="61"/>
        <v>9</v>
      </c>
    </row>
    <row r="3940" spans="1:7" x14ac:dyDescent="0.2">
      <c r="A3940" s="173" t="s">
        <v>19898</v>
      </c>
      <c r="B3940" s="174" t="s">
        <v>19899</v>
      </c>
      <c r="C3940" s="175"/>
      <c r="D3940" s="176"/>
      <c r="E3940" s="176"/>
      <c r="F3940" s="176"/>
      <c r="G3940" s="169">
        <f t="shared" si="61"/>
        <v>2</v>
      </c>
    </row>
    <row r="3941" spans="1:7" x14ac:dyDescent="0.2">
      <c r="A3941" s="173" t="s">
        <v>19900</v>
      </c>
      <c r="B3941" s="174" t="s">
        <v>19901</v>
      </c>
      <c r="C3941" s="175"/>
      <c r="D3941" s="176"/>
      <c r="E3941" s="176"/>
      <c r="F3941" s="176"/>
      <c r="G3941" s="169">
        <f t="shared" si="61"/>
        <v>5</v>
      </c>
    </row>
    <row r="3942" spans="1:7" x14ac:dyDescent="0.2">
      <c r="A3942" s="173" t="s">
        <v>19902</v>
      </c>
      <c r="B3942" s="174" t="s">
        <v>19903</v>
      </c>
      <c r="C3942" s="175" t="s">
        <v>12389</v>
      </c>
      <c r="D3942" s="176">
        <v>1349.87</v>
      </c>
      <c r="E3942" s="176">
        <v>264.92</v>
      </c>
      <c r="F3942" s="176">
        <v>1614.79</v>
      </c>
      <c r="G3942" s="169">
        <f t="shared" si="61"/>
        <v>9</v>
      </c>
    </row>
    <row r="3943" spans="1:7" x14ac:dyDescent="0.2">
      <c r="A3943" s="173" t="s">
        <v>19904</v>
      </c>
      <c r="B3943" s="174" t="s">
        <v>19905</v>
      </c>
      <c r="C3943" s="175" t="s">
        <v>12389</v>
      </c>
      <c r="D3943" s="176">
        <v>1526.75</v>
      </c>
      <c r="E3943" s="176">
        <v>264.92</v>
      </c>
      <c r="F3943" s="176">
        <v>1791.67</v>
      </c>
      <c r="G3943" s="169">
        <f t="shared" si="61"/>
        <v>9</v>
      </c>
    </row>
    <row r="3944" spans="1:7" x14ac:dyDescent="0.2">
      <c r="A3944" s="173" t="s">
        <v>19906</v>
      </c>
      <c r="B3944" s="174" t="s">
        <v>19907</v>
      </c>
      <c r="C3944" s="175" t="s">
        <v>12389</v>
      </c>
      <c r="D3944" s="176">
        <v>2008.67</v>
      </c>
      <c r="E3944" s="176">
        <v>264.92</v>
      </c>
      <c r="F3944" s="176">
        <v>2273.59</v>
      </c>
      <c r="G3944" s="169">
        <f t="shared" si="61"/>
        <v>9</v>
      </c>
    </row>
    <row r="3945" spans="1:7" x14ac:dyDescent="0.2">
      <c r="A3945" s="173" t="s">
        <v>19908</v>
      </c>
      <c r="B3945" s="174" t="s">
        <v>19909</v>
      </c>
      <c r="C3945" s="175" t="s">
        <v>12389</v>
      </c>
      <c r="D3945" s="176">
        <v>1983.45</v>
      </c>
      <c r="E3945" s="176">
        <v>264.92</v>
      </c>
      <c r="F3945" s="176">
        <v>2248.37</v>
      </c>
      <c r="G3945" s="169">
        <f t="shared" si="61"/>
        <v>9</v>
      </c>
    </row>
    <row r="3946" spans="1:7" x14ac:dyDescent="0.2">
      <c r="A3946" s="173" t="s">
        <v>19910</v>
      </c>
      <c r="B3946" s="174" t="s">
        <v>19911</v>
      </c>
      <c r="C3946" s="175" t="s">
        <v>12389</v>
      </c>
      <c r="D3946" s="176">
        <v>2336.25</v>
      </c>
      <c r="E3946" s="176">
        <v>264.92</v>
      </c>
      <c r="F3946" s="176">
        <v>2601.17</v>
      </c>
      <c r="G3946" s="169">
        <f t="shared" si="61"/>
        <v>9</v>
      </c>
    </row>
    <row r="3947" spans="1:7" x14ac:dyDescent="0.2">
      <c r="A3947" s="173" t="s">
        <v>19912</v>
      </c>
      <c r="B3947" s="174" t="s">
        <v>19913</v>
      </c>
      <c r="C3947" s="175" t="s">
        <v>12389</v>
      </c>
      <c r="D3947" s="176">
        <v>1449.96</v>
      </c>
      <c r="E3947" s="176">
        <v>264.92</v>
      </c>
      <c r="F3947" s="176">
        <v>1714.88</v>
      </c>
      <c r="G3947" s="169">
        <f t="shared" si="61"/>
        <v>9</v>
      </c>
    </row>
    <row r="3948" spans="1:7" x14ac:dyDescent="0.2">
      <c r="A3948" s="173" t="s">
        <v>19914</v>
      </c>
      <c r="B3948" s="174" t="s">
        <v>19915</v>
      </c>
      <c r="C3948" s="175" t="s">
        <v>12389</v>
      </c>
      <c r="D3948" s="176">
        <v>1623.13</v>
      </c>
      <c r="E3948" s="176">
        <v>264.92</v>
      </c>
      <c r="F3948" s="176">
        <v>1888.05</v>
      </c>
      <c r="G3948" s="169">
        <f t="shared" si="61"/>
        <v>9</v>
      </c>
    </row>
    <row r="3949" spans="1:7" x14ac:dyDescent="0.2">
      <c r="A3949" s="173" t="s">
        <v>19916</v>
      </c>
      <c r="B3949" s="174" t="s">
        <v>19917</v>
      </c>
      <c r="C3949" s="175" t="s">
        <v>12389</v>
      </c>
      <c r="D3949" s="176">
        <v>2438.11</v>
      </c>
      <c r="E3949" s="176">
        <v>264.92</v>
      </c>
      <c r="F3949" s="176">
        <v>2703.03</v>
      </c>
      <c r="G3949" s="169">
        <f t="shared" si="61"/>
        <v>9</v>
      </c>
    </row>
    <row r="3950" spans="1:7" x14ac:dyDescent="0.2">
      <c r="A3950" s="173" t="s">
        <v>19918</v>
      </c>
      <c r="B3950" s="174" t="s">
        <v>19919</v>
      </c>
      <c r="C3950" s="175" t="s">
        <v>12389</v>
      </c>
      <c r="D3950" s="176">
        <v>2609.56</v>
      </c>
      <c r="E3950" s="176">
        <v>264.92</v>
      </c>
      <c r="F3950" s="176">
        <v>2874.48</v>
      </c>
      <c r="G3950" s="169">
        <f t="shared" si="61"/>
        <v>9</v>
      </c>
    </row>
    <row r="3951" spans="1:7" x14ac:dyDescent="0.2">
      <c r="A3951" s="173" t="s">
        <v>19920</v>
      </c>
      <c r="B3951" s="174" t="s">
        <v>19921</v>
      </c>
      <c r="C3951" s="175" t="s">
        <v>12389</v>
      </c>
      <c r="D3951" s="176">
        <v>3039.91</v>
      </c>
      <c r="E3951" s="176">
        <v>264.92</v>
      </c>
      <c r="F3951" s="176">
        <v>3304.83</v>
      </c>
      <c r="G3951" s="169">
        <f t="shared" si="61"/>
        <v>9</v>
      </c>
    </row>
    <row r="3952" spans="1:7" x14ac:dyDescent="0.2">
      <c r="A3952" s="173" t="s">
        <v>19922</v>
      </c>
      <c r="B3952" s="174" t="s">
        <v>19923</v>
      </c>
      <c r="C3952" s="175" t="s">
        <v>12389</v>
      </c>
      <c r="D3952" s="176">
        <v>3178.82</v>
      </c>
      <c r="E3952" s="176">
        <v>264.92</v>
      </c>
      <c r="F3952" s="176">
        <v>3443.74</v>
      </c>
      <c r="G3952" s="169">
        <f t="shared" si="61"/>
        <v>9</v>
      </c>
    </row>
    <row r="3953" spans="1:7" x14ac:dyDescent="0.2">
      <c r="A3953" s="173" t="s">
        <v>19924</v>
      </c>
      <c r="B3953" s="174" t="s">
        <v>19925</v>
      </c>
      <c r="C3953" s="175" t="s">
        <v>12389</v>
      </c>
      <c r="D3953" s="176">
        <v>3610.91</v>
      </c>
      <c r="E3953" s="176">
        <v>264.92</v>
      </c>
      <c r="F3953" s="176">
        <v>3875.83</v>
      </c>
      <c r="G3953" s="169">
        <f t="shared" si="61"/>
        <v>9</v>
      </c>
    </row>
    <row r="3954" spans="1:7" x14ac:dyDescent="0.2">
      <c r="A3954" s="173" t="s">
        <v>19926</v>
      </c>
      <c r="B3954" s="174" t="s">
        <v>19927</v>
      </c>
      <c r="C3954" s="175" t="s">
        <v>12389</v>
      </c>
      <c r="D3954" s="176">
        <v>5976.38</v>
      </c>
      <c r="E3954" s="176">
        <v>264.92</v>
      </c>
      <c r="F3954" s="176">
        <v>6241.3</v>
      </c>
      <c r="G3954" s="169">
        <f t="shared" si="61"/>
        <v>9</v>
      </c>
    </row>
    <row r="3955" spans="1:7" x14ac:dyDescent="0.2">
      <c r="A3955" s="173" t="s">
        <v>19928</v>
      </c>
      <c r="B3955" s="174" t="s">
        <v>19929</v>
      </c>
      <c r="C3955" s="175"/>
      <c r="D3955" s="176"/>
      <c r="E3955" s="176"/>
      <c r="F3955" s="176"/>
      <c r="G3955" s="169">
        <f t="shared" si="61"/>
        <v>5</v>
      </c>
    </row>
    <row r="3956" spans="1:7" x14ac:dyDescent="0.2">
      <c r="A3956" s="173" t="s">
        <v>19930</v>
      </c>
      <c r="B3956" s="174" t="s">
        <v>19931</v>
      </c>
      <c r="C3956" s="175" t="s">
        <v>12389</v>
      </c>
      <c r="D3956" s="176">
        <v>641.55999999999995</v>
      </c>
      <c r="E3956" s="176">
        <v>155.4</v>
      </c>
      <c r="F3956" s="176">
        <v>796.96</v>
      </c>
      <c r="G3956" s="169">
        <f t="shared" si="61"/>
        <v>9</v>
      </c>
    </row>
    <row r="3957" spans="1:7" x14ac:dyDescent="0.2">
      <c r="A3957" s="173" t="s">
        <v>19932</v>
      </c>
      <c r="B3957" s="174" t="s">
        <v>19933</v>
      </c>
      <c r="C3957" s="175" t="s">
        <v>12389</v>
      </c>
      <c r="D3957" s="176">
        <v>497.54</v>
      </c>
      <c r="E3957" s="176">
        <v>186.48</v>
      </c>
      <c r="F3957" s="176">
        <v>684.02</v>
      </c>
      <c r="G3957" s="169">
        <f t="shared" si="61"/>
        <v>9</v>
      </c>
    </row>
    <row r="3958" spans="1:7" x14ac:dyDescent="0.2">
      <c r="A3958" s="173" t="s">
        <v>19934</v>
      </c>
      <c r="B3958" s="174" t="s">
        <v>19935</v>
      </c>
      <c r="C3958" s="175" t="s">
        <v>12389</v>
      </c>
      <c r="D3958" s="176">
        <v>1061.4000000000001</v>
      </c>
      <c r="E3958" s="176">
        <v>186.48</v>
      </c>
      <c r="F3958" s="176">
        <v>1247.8800000000001</v>
      </c>
      <c r="G3958" s="169">
        <f t="shared" si="61"/>
        <v>9</v>
      </c>
    </row>
    <row r="3959" spans="1:7" x14ac:dyDescent="0.2">
      <c r="A3959" s="173" t="s">
        <v>19936</v>
      </c>
      <c r="B3959" s="174" t="s">
        <v>19937</v>
      </c>
      <c r="C3959" s="175" t="s">
        <v>12389</v>
      </c>
      <c r="D3959" s="176">
        <v>1312.18</v>
      </c>
      <c r="E3959" s="176">
        <v>279.72000000000003</v>
      </c>
      <c r="F3959" s="176">
        <v>1591.9</v>
      </c>
      <c r="G3959" s="169">
        <f t="shared" si="61"/>
        <v>9</v>
      </c>
    </row>
    <row r="3960" spans="1:7" x14ac:dyDescent="0.2">
      <c r="A3960" s="173" t="s">
        <v>19938</v>
      </c>
      <c r="B3960" s="174" t="s">
        <v>19939</v>
      </c>
      <c r="C3960" s="175" t="s">
        <v>12389</v>
      </c>
      <c r="D3960" s="176">
        <v>1529.47</v>
      </c>
      <c r="E3960" s="176">
        <v>372.96</v>
      </c>
      <c r="F3960" s="176">
        <v>1902.43</v>
      </c>
      <c r="G3960" s="169">
        <f t="shared" si="61"/>
        <v>9</v>
      </c>
    </row>
    <row r="3961" spans="1:7" x14ac:dyDescent="0.2">
      <c r="A3961" s="173" t="s">
        <v>19940</v>
      </c>
      <c r="B3961" s="174" t="s">
        <v>19941</v>
      </c>
      <c r="C3961" s="175" t="s">
        <v>12389</v>
      </c>
      <c r="D3961" s="176">
        <v>2448.9</v>
      </c>
      <c r="E3961" s="176">
        <v>279.72000000000003</v>
      </c>
      <c r="F3961" s="176">
        <v>2728.62</v>
      </c>
      <c r="G3961" s="169">
        <f t="shared" si="61"/>
        <v>9</v>
      </c>
    </row>
    <row r="3962" spans="1:7" x14ac:dyDescent="0.2">
      <c r="A3962" s="173" t="s">
        <v>19942</v>
      </c>
      <c r="B3962" s="174" t="s">
        <v>19943</v>
      </c>
      <c r="C3962" s="175" t="s">
        <v>12389</v>
      </c>
      <c r="D3962" s="176">
        <v>1210.58</v>
      </c>
      <c r="E3962" s="176">
        <v>279.72000000000003</v>
      </c>
      <c r="F3962" s="176">
        <v>1490.3</v>
      </c>
      <c r="G3962" s="169">
        <f t="shared" si="61"/>
        <v>9</v>
      </c>
    </row>
    <row r="3963" spans="1:7" x14ac:dyDescent="0.2">
      <c r="A3963" s="173" t="s">
        <v>19944</v>
      </c>
      <c r="B3963" s="174" t="s">
        <v>19945</v>
      </c>
      <c r="C3963" s="175" t="s">
        <v>12389</v>
      </c>
      <c r="D3963" s="176">
        <v>2438.2199999999998</v>
      </c>
      <c r="E3963" s="176">
        <v>372.96</v>
      </c>
      <c r="F3963" s="176">
        <v>2811.18</v>
      </c>
      <c r="G3963" s="169">
        <f t="shared" si="61"/>
        <v>9</v>
      </c>
    </row>
    <row r="3964" spans="1:7" x14ac:dyDescent="0.2">
      <c r="A3964" s="173" t="s">
        <v>19946</v>
      </c>
      <c r="B3964" s="174" t="s">
        <v>19947</v>
      </c>
      <c r="C3964" s="175" t="s">
        <v>12389</v>
      </c>
      <c r="D3964" s="176">
        <v>123.67</v>
      </c>
      <c r="E3964" s="176">
        <v>124.32</v>
      </c>
      <c r="F3964" s="176">
        <v>247.99</v>
      </c>
      <c r="G3964" s="169">
        <f t="shared" si="61"/>
        <v>9</v>
      </c>
    </row>
    <row r="3965" spans="1:7" x14ac:dyDescent="0.2">
      <c r="A3965" s="173" t="s">
        <v>19948</v>
      </c>
      <c r="B3965" s="174" t="s">
        <v>19949</v>
      </c>
      <c r="C3965" s="175" t="s">
        <v>12389</v>
      </c>
      <c r="D3965" s="176">
        <v>132.53</v>
      </c>
      <c r="E3965" s="176">
        <v>124.32</v>
      </c>
      <c r="F3965" s="176">
        <v>256.85000000000002</v>
      </c>
      <c r="G3965" s="169">
        <f t="shared" si="61"/>
        <v>9</v>
      </c>
    </row>
    <row r="3966" spans="1:7" x14ac:dyDescent="0.2">
      <c r="A3966" s="173" t="s">
        <v>19950</v>
      </c>
      <c r="B3966" s="174" t="s">
        <v>19951</v>
      </c>
      <c r="C3966" s="175" t="s">
        <v>12389</v>
      </c>
      <c r="D3966" s="176">
        <v>230.01</v>
      </c>
      <c r="E3966" s="176">
        <v>155.4</v>
      </c>
      <c r="F3966" s="176">
        <v>385.41</v>
      </c>
      <c r="G3966" s="169">
        <f t="shared" si="61"/>
        <v>9</v>
      </c>
    </row>
    <row r="3967" spans="1:7" x14ac:dyDescent="0.2">
      <c r="A3967" s="173" t="s">
        <v>19952</v>
      </c>
      <c r="B3967" s="174" t="s">
        <v>19953</v>
      </c>
      <c r="C3967" s="175" t="s">
        <v>12389</v>
      </c>
      <c r="D3967" s="176">
        <v>460.02</v>
      </c>
      <c r="E3967" s="176">
        <v>186.48</v>
      </c>
      <c r="F3967" s="176">
        <v>646.5</v>
      </c>
      <c r="G3967" s="169">
        <f t="shared" si="61"/>
        <v>9</v>
      </c>
    </row>
    <row r="3968" spans="1:7" x14ac:dyDescent="0.2">
      <c r="A3968" s="173" t="s">
        <v>19954</v>
      </c>
      <c r="B3968" s="174" t="s">
        <v>19955</v>
      </c>
      <c r="C3968" s="175"/>
      <c r="D3968" s="176"/>
      <c r="E3968" s="176"/>
      <c r="F3968" s="176"/>
      <c r="G3968" s="169">
        <f t="shared" si="61"/>
        <v>5</v>
      </c>
    </row>
    <row r="3969" spans="1:7" x14ac:dyDescent="0.2">
      <c r="A3969" s="173" t="s">
        <v>19956</v>
      </c>
      <c r="B3969" s="174" t="s">
        <v>19957</v>
      </c>
      <c r="C3969" s="175" t="s">
        <v>12389</v>
      </c>
      <c r="D3969" s="176">
        <v>235.02</v>
      </c>
      <c r="E3969" s="176">
        <v>209.09</v>
      </c>
      <c r="F3969" s="176">
        <v>444.11</v>
      </c>
      <c r="G3969" s="169">
        <f t="shared" si="61"/>
        <v>9</v>
      </c>
    </row>
    <row r="3970" spans="1:7" ht="25.5" x14ac:dyDescent="0.2">
      <c r="A3970" s="173" t="s">
        <v>19958</v>
      </c>
      <c r="B3970" s="174" t="s">
        <v>19959</v>
      </c>
      <c r="C3970" s="175" t="s">
        <v>12389</v>
      </c>
      <c r="D3970" s="176">
        <v>62.02</v>
      </c>
      <c r="E3970" s="176">
        <v>15.25</v>
      </c>
      <c r="F3970" s="176">
        <v>77.27</v>
      </c>
      <c r="G3970" s="169">
        <f t="shared" si="61"/>
        <v>9</v>
      </c>
    </row>
    <row r="3971" spans="1:7" ht="25.5" x14ac:dyDescent="0.2">
      <c r="A3971" s="173" t="s">
        <v>19960</v>
      </c>
      <c r="B3971" s="174" t="s">
        <v>19961</v>
      </c>
      <c r="C3971" s="175" t="s">
        <v>12389</v>
      </c>
      <c r="D3971" s="176">
        <v>693.77</v>
      </c>
      <c r="E3971" s="176">
        <v>30.51</v>
      </c>
      <c r="F3971" s="176">
        <v>724.28</v>
      </c>
      <c r="G3971" s="169">
        <f t="shared" si="61"/>
        <v>9</v>
      </c>
    </row>
    <row r="3972" spans="1:7" x14ac:dyDescent="0.2">
      <c r="A3972" s="173" t="s">
        <v>19962</v>
      </c>
      <c r="B3972" s="174" t="s">
        <v>19963</v>
      </c>
      <c r="C3972" s="175" t="s">
        <v>12389</v>
      </c>
      <c r="D3972" s="176">
        <v>32.72</v>
      </c>
      <c r="E3972" s="176">
        <v>30.36</v>
      </c>
      <c r="F3972" s="176">
        <v>63.08</v>
      </c>
      <c r="G3972" s="169">
        <f t="shared" si="61"/>
        <v>9</v>
      </c>
    </row>
    <row r="3973" spans="1:7" ht="25.5" x14ac:dyDescent="0.2">
      <c r="A3973" s="173" t="s">
        <v>19964</v>
      </c>
      <c r="B3973" s="174" t="s">
        <v>19965</v>
      </c>
      <c r="C3973" s="175"/>
      <c r="D3973" s="176"/>
      <c r="E3973" s="176"/>
      <c r="F3973" s="176"/>
      <c r="G3973" s="169">
        <f t="shared" si="61"/>
        <v>2</v>
      </c>
    </row>
    <row r="3974" spans="1:7" x14ac:dyDescent="0.2">
      <c r="A3974" s="173" t="s">
        <v>19966</v>
      </c>
      <c r="B3974" s="174" t="s">
        <v>19967</v>
      </c>
      <c r="C3974" s="175"/>
      <c r="D3974" s="176"/>
      <c r="E3974" s="176"/>
      <c r="F3974" s="176"/>
      <c r="G3974" s="169">
        <f t="shared" si="61"/>
        <v>5</v>
      </c>
    </row>
    <row r="3975" spans="1:7" ht="25.5" x14ac:dyDescent="0.2">
      <c r="A3975" s="173" t="s">
        <v>19968</v>
      </c>
      <c r="B3975" s="174" t="s">
        <v>19969</v>
      </c>
      <c r="C3975" s="175" t="s">
        <v>12389</v>
      </c>
      <c r="D3975" s="176">
        <v>74.66</v>
      </c>
      <c r="E3975" s="176"/>
      <c r="F3975" s="176">
        <v>74.66</v>
      </c>
      <c r="G3975" s="169">
        <f t="shared" si="61"/>
        <v>9</v>
      </c>
    </row>
    <row r="3976" spans="1:7" ht="25.5" x14ac:dyDescent="0.2">
      <c r="A3976" s="173" t="s">
        <v>19970</v>
      </c>
      <c r="B3976" s="174" t="s">
        <v>19971</v>
      </c>
      <c r="C3976" s="175" t="s">
        <v>12389</v>
      </c>
      <c r="D3976" s="176">
        <v>352.41</v>
      </c>
      <c r="E3976" s="176">
        <v>54.66</v>
      </c>
      <c r="F3976" s="176">
        <v>407.07</v>
      </c>
      <c r="G3976" s="169">
        <f t="shared" si="61"/>
        <v>9</v>
      </c>
    </row>
    <row r="3977" spans="1:7" ht="25.5" x14ac:dyDescent="0.2">
      <c r="A3977" s="173" t="s">
        <v>19972</v>
      </c>
      <c r="B3977" s="174" t="s">
        <v>19973</v>
      </c>
      <c r="C3977" s="175" t="s">
        <v>12389</v>
      </c>
      <c r="D3977" s="176">
        <v>712.18</v>
      </c>
      <c r="E3977" s="176">
        <v>116.25</v>
      </c>
      <c r="F3977" s="176">
        <v>828.43</v>
      </c>
      <c r="G3977" s="169">
        <f t="shared" si="61"/>
        <v>9</v>
      </c>
    </row>
    <row r="3978" spans="1:7" x14ac:dyDescent="0.2">
      <c r="A3978" s="173" t="s">
        <v>20307</v>
      </c>
      <c r="B3978" s="174" t="s">
        <v>20308</v>
      </c>
      <c r="C3978" s="175" t="s">
        <v>12389</v>
      </c>
      <c r="D3978" s="176">
        <v>1814.75</v>
      </c>
      <c r="E3978" s="176">
        <v>6.1</v>
      </c>
      <c r="F3978" s="176">
        <v>1820.85</v>
      </c>
      <c r="G3978" s="169">
        <f t="shared" si="61"/>
        <v>9</v>
      </c>
    </row>
    <row r="3979" spans="1:7" ht="38.25" x14ac:dyDescent="0.2">
      <c r="A3979" s="173" t="s">
        <v>19974</v>
      </c>
      <c r="B3979" s="174" t="s">
        <v>19975</v>
      </c>
      <c r="C3979" s="175" t="s">
        <v>12389</v>
      </c>
      <c r="D3979" s="176">
        <v>152.1</v>
      </c>
      <c r="E3979" s="176">
        <v>17.350000000000001</v>
      </c>
      <c r="F3979" s="176">
        <v>169.45</v>
      </c>
      <c r="G3979" s="169">
        <f t="shared" ref="G3979:G4042" si="62">LEN(A3979)</f>
        <v>9</v>
      </c>
    </row>
    <row r="3980" spans="1:7" x14ac:dyDescent="0.2">
      <c r="A3980" s="173" t="s">
        <v>19976</v>
      </c>
      <c r="B3980" s="174" t="s">
        <v>19977</v>
      </c>
      <c r="C3980" s="175" t="s">
        <v>12389</v>
      </c>
      <c r="D3980" s="176">
        <v>36.21</v>
      </c>
      <c r="E3980" s="176">
        <v>6.51</v>
      </c>
      <c r="F3980" s="176">
        <v>42.72</v>
      </c>
      <c r="G3980" s="169">
        <f t="shared" si="62"/>
        <v>9</v>
      </c>
    </row>
    <row r="3981" spans="1:7" x14ac:dyDescent="0.2">
      <c r="A3981" s="173" t="s">
        <v>19978</v>
      </c>
      <c r="B3981" s="174" t="s">
        <v>19979</v>
      </c>
      <c r="C3981" s="175" t="s">
        <v>12389</v>
      </c>
      <c r="D3981" s="176">
        <v>171.76</v>
      </c>
      <c r="E3981" s="176">
        <v>6.51</v>
      </c>
      <c r="F3981" s="176">
        <v>178.27</v>
      </c>
      <c r="G3981" s="169">
        <f t="shared" si="62"/>
        <v>9</v>
      </c>
    </row>
    <row r="3982" spans="1:7" ht="25.5" x14ac:dyDescent="0.2">
      <c r="A3982" s="173" t="s">
        <v>19980</v>
      </c>
      <c r="B3982" s="174" t="s">
        <v>19981</v>
      </c>
      <c r="C3982" s="175" t="s">
        <v>12690</v>
      </c>
      <c r="D3982" s="176">
        <v>7200.69</v>
      </c>
      <c r="E3982" s="176"/>
      <c r="F3982" s="176">
        <v>7200.69</v>
      </c>
      <c r="G3982" s="169">
        <f t="shared" si="62"/>
        <v>9</v>
      </c>
    </row>
    <row r="3983" spans="1:7" ht="25.5" x14ac:dyDescent="0.2">
      <c r="A3983" s="173" t="s">
        <v>19982</v>
      </c>
      <c r="B3983" s="174" t="s">
        <v>19983</v>
      </c>
      <c r="C3983" s="175" t="s">
        <v>12690</v>
      </c>
      <c r="D3983" s="176">
        <v>34907.29</v>
      </c>
      <c r="E3983" s="176"/>
      <c r="F3983" s="176">
        <v>34907.29</v>
      </c>
      <c r="G3983" s="169">
        <f t="shared" si="62"/>
        <v>9</v>
      </c>
    </row>
    <row r="3984" spans="1:7" ht="25.5" x14ac:dyDescent="0.2">
      <c r="A3984" s="173" t="s">
        <v>19984</v>
      </c>
      <c r="B3984" s="174" t="s">
        <v>19985</v>
      </c>
      <c r="C3984" s="175" t="s">
        <v>12690</v>
      </c>
      <c r="D3984" s="176">
        <v>45681.53</v>
      </c>
      <c r="E3984" s="176"/>
      <c r="F3984" s="176">
        <v>45681.53</v>
      </c>
      <c r="G3984" s="169">
        <f t="shared" si="62"/>
        <v>9</v>
      </c>
    </row>
    <row r="3985" spans="1:7" x14ac:dyDescent="0.2">
      <c r="A3985" s="173" t="s">
        <v>19986</v>
      </c>
      <c r="B3985" s="174" t="s">
        <v>19987</v>
      </c>
      <c r="C3985" s="175"/>
      <c r="D3985" s="176"/>
      <c r="E3985" s="176"/>
      <c r="F3985" s="176"/>
      <c r="G3985" s="169">
        <f t="shared" si="62"/>
        <v>5</v>
      </c>
    </row>
    <row r="3986" spans="1:7" ht="25.5" x14ac:dyDescent="0.2">
      <c r="A3986" s="173" t="s">
        <v>19988</v>
      </c>
      <c r="B3986" s="174" t="s">
        <v>19989</v>
      </c>
      <c r="C3986" s="175" t="s">
        <v>12389</v>
      </c>
      <c r="D3986" s="176">
        <v>9594.85</v>
      </c>
      <c r="E3986" s="176">
        <v>65.06</v>
      </c>
      <c r="F3986" s="176">
        <v>9659.91</v>
      </c>
      <c r="G3986" s="169">
        <f t="shared" si="62"/>
        <v>9</v>
      </c>
    </row>
    <row r="3987" spans="1:7" ht="25.5" x14ac:dyDescent="0.2">
      <c r="A3987" s="173" t="s">
        <v>19990</v>
      </c>
      <c r="B3987" s="174" t="s">
        <v>19991</v>
      </c>
      <c r="C3987" s="175" t="s">
        <v>12389</v>
      </c>
      <c r="D3987" s="176">
        <v>14181.44</v>
      </c>
      <c r="E3987" s="176">
        <v>65.06</v>
      </c>
      <c r="F3987" s="176">
        <v>14246.5</v>
      </c>
      <c r="G3987" s="169">
        <f t="shared" si="62"/>
        <v>9</v>
      </c>
    </row>
    <row r="3988" spans="1:7" ht="25.5" x14ac:dyDescent="0.2">
      <c r="A3988" s="173" t="s">
        <v>19992</v>
      </c>
      <c r="B3988" s="174" t="s">
        <v>19993</v>
      </c>
      <c r="C3988" s="175" t="s">
        <v>12389</v>
      </c>
      <c r="D3988" s="176">
        <v>40654.870000000003</v>
      </c>
      <c r="E3988" s="176">
        <v>65.06</v>
      </c>
      <c r="F3988" s="176">
        <v>40719.93</v>
      </c>
      <c r="G3988" s="169">
        <f t="shared" si="62"/>
        <v>9</v>
      </c>
    </row>
    <row r="3989" spans="1:7" x14ac:dyDescent="0.2">
      <c r="A3989" s="173" t="s">
        <v>19994</v>
      </c>
      <c r="B3989" s="174" t="s">
        <v>19995</v>
      </c>
      <c r="C3989" s="175"/>
      <c r="D3989" s="176"/>
      <c r="E3989" s="176"/>
      <c r="F3989" s="176"/>
      <c r="G3989" s="169">
        <f t="shared" si="62"/>
        <v>5</v>
      </c>
    </row>
    <row r="3990" spans="1:7" ht="25.5" x14ac:dyDescent="0.2">
      <c r="A3990" s="173" t="s">
        <v>19996</v>
      </c>
      <c r="B3990" s="174" t="s">
        <v>19997</v>
      </c>
      <c r="C3990" s="175" t="s">
        <v>12389</v>
      </c>
      <c r="D3990" s="176">
        <v>37418.44</v>
      </c>
      <c r="E3990" s="176">
        <v>122.02</v>
      </c>
      <c r="F3990" s="176">
        <v>37540.46</v>
      </c>
      <c r="G3990" s="169">
        <f t="shared" si="62"/>
        <v>9</v>
      </c>
    </row>
    <row r="3991" spans="1:7" ht="25.5" x14ac:dyDescent="0.2">
      <c r="A3991" s="173" t="s">
        <v>19998</v>
      </c>
      <c r="B3991" s="174" t="s">
        <v>19999</v>
      </c>
      <c r="C3991" s="175" t="s">
        <v>12389</v>
      </c>
      <c r="D3991" s="176">
        <v>50551.54</v>
      </c>
      <c r="E3991" s="176">
        <v>122.02</v>
      </c>
      <c r="F3991" s="176">
        <v>50673.56</v>
      </c>
      <c r="G3991" s="169">
        <f t="shared" si="62"/>
        <v>9</v>
      </c>
    </row>
    <row r="3992" spans="1:7" ht="25.5" x14ac:dyDescent="0.2">
      <c r="A3992" s="173" t="s">
        <v>20000</v>
      </c>
      <c r="B3992" s="174" t="s">
        <v>20001</v>
      </c>
      <c r="C3992" s="175" t="s">
        <v>12389</v>
      </c>
      <c r="D3992" s="176">
        <v>44871.99</v>
      </c>
      <c r="E3992" s="176">
        <v>122.02</v>
      </c>
      <c r="F3992" s="176">
        <v>44994.01</v>
      </c>
      <c r="G3992" s="169">
        <f t="shared" si="62"/>
        <v>9</v>
      </c>
    </row>
    <row r="3993" spans="1:7" ht="25.5" x14ac:dyDescent="0.2">
      <c r="A3993" s="173" t="s">
        <v>20002</v>
      </c>
      <c r="B3993" s="174" t="s">
        <v>20003</v>
      </c>
      <c r="C3993" s="175" t="s">
        <v>12389</v>
      </c>
      <c r="D3993" s="176">
        <v>5477.65</v>
      </c>
      <c r="E3993" s="176">
        <v>86.74</v>
      </c>
      <c r="F3993" s="176">
        <v>5564.39</v>
      </c>
      <c r="G3993" s="169">
        <f t="shared" si="62"/>
        <v>9</v>
      </c>
    </row>
    <row r="3994" spans="1:7" ht="25.5" x14ac:dyDescent="0.2">
      <c r="A3994" s="173" t="s">
        <v>20004</v>
      </c>
      <c r="B3994" s="174" t="s">
        <v>20005</v>
      </c>
      <c r="C3994" s="175" t="s">
        <v>12389</v>
      </c>
      <c r="D3994" s="176">
        <v>19874.3</v>
      </c>
      <c r="E3994" s="176">
        <v>122.02</v>
      </c>
      <c r="F3994" s="176">
        <v>19996.32</v>
      </c>
      <c r="G3994" s="169">
        <f t="shared" si="62"/>
        <v>9</v>
      </c>
    </row>
    <row r="3995" spans="1:7" ht="25.5" x14ac:dyDescent="0.2">
      <c r="A3995" s="173" t="s">
        <v>20006</v>
      </c>
      <c r="B3995" s="174" t="s">
        <v>20007</v>
      </c>
      <c r="C3995" s="175" t="s">
        <v>12389</v>
      </c>
      <c r="D3995" s="176">
        <v>21585.59</v>
      </c>
      <c r="E3995" s="176">
        <v>86.74</v>
      </c>
      <c r="F3995" s="176">
        <v>21672.33</v>
      </c>
      <c r="G3995" s="169">
        <f t="shared" si="62"/>
        <v>9</v>
      </c>
    </row>
    <row r="3996" spans="1:7" ht="25.5" x14ac:dyDescent="0.2">
      <c r="A3996" s="173" t="s">
        <v>20008</v>
      </c>
      <c r="B3996" s="174" t="s">
        <v>20009</v>
      </c>
      <c r="C3996" s="175" t="s">
        <v>12389</v>
      </c>
      <c r="D3996" s="176">
        <v>931.09</v>
      </c>
      <c r="E3996" s="176">
        <v>43.37</v>
      </c>
      <c r="F3996" s="176">
        <v>974.46</v>
      </c>
      <c r="G3996" s="169">
        <f t="shared" si="62"/>
        <v>9</v>
      </c>
    </row>
    <row r="3997" spans="1:7" ht="25.5" x14ac:dyDescent="0.2">
      <c r="A3997" s="173" t="s">
        <v>20010</v>
      </c>
      <c r="B3997" s="174" t="s">
        <v>20011</v>
      </c>
      <c r="C3997" s="175" t="s">
        <v>12389</v>
      </c>
      <c r="D3997" s="176">
        <v>49400.160000000003</v>
      </c>
      <c r="E3997" s="176">
        <v>122.02</v>
      </c>
      <c r="F3997" s="176">
        <v>49522.18</v>
      </c>
      <c r="G3997" s="169">
        <f t="shared" si="62"/>
        <v>9</v>
      </c>
    </row>
    <row r="3998" spans="1:7" ht="25.5" x14ac:dyDescent="0.2">
      <c r="A3998" s="173" t="s">
        <v>20012</v>
      </c>
      <c r="B3998" s="174" t="s">
        <v>20013</v>
      </c>
      <c r="C3998" s="175" t="s">
        <v>12389</v>
      </c>
      <c r="D3998" s="176">
        <v>58083.54</v>
      </c>
      <c r="E3998" s="176">
        <v>122.02</v>
      </c>
      <c r="F3998" s="176">
        <v>58205.56</v>
      </c>
      <c r="G3998" s="169">
        <f t="shared" si="62"/>
        <v>9</v>
      </c>
    </row>
    <row r="3999" spans="1:7" ht="25.5" x14ac:dyDescent="0.2">
      <c r="A3999" s="173" t="s">
        <v>20014</v>
      </c>
      <c r="B3999" s="174" t="s">
        <v>20015</v>
      </c>
      <c r="C3999" s="175" t="s">
        <v>12389</v>
      </c>
      <c r="D3999" s="176">
        <v>119694.41</v>
      </c>
      <c r="E3999" s="176">
        <v>122.02</v>
      </c>
      <c r="F3999" s="176">
        <v>119816.43</v>
      </c>
      <c r="G3999" s="169">
        <f t="shared" si="62"/>
        <v>9</v>
      </c>
    </row>
    <row r="4000" spans="1:7" ht="25.5" x14ac:dyDescent="0.2">
      <c r="A4000" s="173" t="s">
        <v>20016</v>
      </c>
      <c r="B4000" s="174" t="s">
        <v>20017</v>
      </c>
      <c r="C4000" s="175" t="s">
        <v>12389</v>
      </c>
      <c r="D4000" s="176">
        <v>154460.72</v>
      </c>
      <c r="E4000" s="176">
        <v>122.02</v>
      </c>
      <c r="F4000" s="176">
        <v>154582.74</v>
      </c>
      <c r="G4000" s="169">
        <f t="shared" si="62"/>
        <v>9</v>
      </c>
    </row>
    <row r="4001" spans="1:7" ht="25.5" x14ac:dyDescent="0.2">
      <c r="A4001" s="173" t="s">
        <v>20018</v>
      </c>
      <c r="B4001" s="174" t="s">
        <v>20019</v>
      </c>
      <c r="C4001" s="175" t="s">
        <v>12389</v>
      </c>
      <c r="D4001" s="176">
        <v>53851.17</v>
      </c>
      <c r="E4001" s="176">
        <v>122.02</v>
      </c>
      <c r="F4001" s="176">
        <v>53973.19</v>
      </c>
      <c r="G4001" s="169">
        <f t="shared" si="62"/>
        <v>9</v>
      </c>
    </row>
    <row r="4002" spans="1:7" ht="25.5" x14ac:dyDescent="0.2">
      <c r="A4002" s="173" t="s">
        <v>20020</v>
      </c>
      <c r="B4002" s="174" t="s">
        <v>20021</v>
      </c>
      <c r="C4002" s="175" t="s">
        <v>12389</v>
      </c>
      <c r="D4002" s="176">
        <v>26995.61</v>
      </c>
      <c r="E4002" s="176">
        <v>122.02</v>
      </c>
      <c r="F4002" s="176">
        <v>27117.63</v>
      </c>
      <c r="G4002" s="169">
        <f t="shared" si="62"/>
        <v>9</v>
      </c>
    </row>
    <row r="4003" spans="1:7" ht="25.5" x14ac:dyDescent="0.2">
      <c r="A4003" s="173" t="s">
        <v>20022</v>
      </c>
      <c r="B4003" s="174" t="s">
        <v>20023</v>
      </c>
      <c r="C4003" s="175" t="s">
        <v>12389</v>
      </c>
      <c r="D4003" s="176">
        <v>40999.61</v>
      </c>
      <c r="E4003" s="176">
        <v>122.02</v>
      </c>
      <c r="F4003" s="176">
        <v>41121.629999999997</v>
      </c>
      <c r="G4003" s="169">
        <f t="shared" si="62"/>
        <v>9</v>
      </c>
    </row>
    <row r="4004" spans="1:7" ht="25.5" x14ac:dyDescent="0.2">
      <c r="A4004" s="173" t="s">
        <v>20024</v>
      </c>
      <c r="B4004" s="174" t="s">
        <v>20025</v>
      </c>
      <c r="C4004" s="175" t="s">
        <v>12389</v>
      </c>
      <c r="D4004" s="176">
        <v>75656.59</v>
      </c>
      <c r="E4004" s="176">
        <v>122.02</v>
      </c>
      <c r="F4004" s="176">
        <v>75778.61</v>
      </c>
      <c r="G4004" s="169">
        <f t="shared" si="62"/>
        <v>9</v>
      </c>
    </row>
    <row r="4005" spans="1:7" ht="25.5" x14ac:dyDescent="0.2">
      <c r="A4005" s="173" t="s">
        <v>20026</v>
      </c>
      <c r="B4005" s="174" t="s">
        <v>20027</v>
      </c>
      <c r="C4005" s="175" t="s">
        <v>12389</v>
      </c>
      <c r="D4005" s="176">
        <v>34646.28</v>
      </c>
      <c r="E4005" s="176">
        <v>122.02</v>
      </c>
      <c r="F4005" s="176">
        <v>34768.300000000003</v>
      </c>
      <c r="G4005" s="169">
        <f t="shared" si="62"/>
        <v>9</v>
      </c>
    </row>
    <row r="4006" spans="1:7" ht="25.5" x14ac:dyDescent="0.2">
      <c r="A4006" s="173" t="s">
        <v>20028</v>
      </c>
      <c r="B4006" s="174" t="s">
        <v>20029</v>
      </c>
      <c r="C4006" s="175" t="s">
        <v>12389</v>
      </c>
      <c r="D4006" s="176">
        <v>92790.96</v>
      </c>
      <c r="E4006" s="176">
        <v>122.02</v>
      </c>
      <c r="F4006" s="176">
        <v>92912.98</v>
      </c>
      <c r="G4006" s="169">
        <f t="shared" si="62"/>
        <v>9</v>
      </c>
    </row>
    <row r="4007" spans="1:7" x14ac:dyDescent="0.2">
      <c r="A4007" s="173" t="s">
        <v>20030</v>
      </c>
      <c r="B4007" s="174" t="s">
        <v>20031</v>
      </c>
      <c r="C4007" s="175"/>
      <c r="D4007" s="176"/>
      <c r="E4007" s="176"/>
      <c r="F4007" s="176"/>
      <c r="G4007" s="169">
        <f t="shared" si="62"/>
        <v>5</v>
      </c>
    </row>
    <row r="4008" spans="1:7" x14ac:dyDescent="0.2">
      <c r="A4008" s="173" t="s">
        <v>20032</v>
      </c>
      <c r="B4008" s="174" t="s">
        <v>20033</v>
      </c>
      <c r="C4008" s="175" t="s">
        <v>12389</v>
      </c>
      <c r="D4008" s="176">
        <v>905.39</v>
      </c>
      <c r="E4008" s="176">
        <v>49.72</v>
      </c>
      <c r="F4008" s="176">
        <v>955.11</v>
      </c>
      <c r="G4008" s="169">
        <f t="shared" si="62"/>
        <v>9</v>
      </c>
    </row>
    <row r="4009" spans="1:7" x14ac:dyDescent="0.2">
      <c r="A4009" s="173" t="s">
        <v>20034</v>
      </c>
      <c r="B4009" s="174" t="s">
        <v>20035</v>
      </c>
      <c r="C4009" s="175"/>
      <c r="D4009" s="176"/>
      <c r="E4009" s="176"/>
      <c r="F4009" s="176"/>
      <c r="G4009" s="169">
        <f t="shared" si="62"/>
        <v>5</v>
      </c>
    </row>
    <row r="4010" spans="1:7" x14ac:dyDescent="0.2">
      <c r="A4010" s="173" t="s">
        <v>20036</v>
      </c>
      <c r="B4010" s="174" t="s">
        <v>20037</v>
      </c>
      <c r="C4010" s="175" t="s">
        <v>12389</v>
      </c>
      <c r="D4010" s="176">
        <v>43.58</v>
      </c>
      <c r="E4010" s="176">
        <v>8.68</v>
      </c>
      <c r="F4010" s="176">
        <v>52.26</v>
      </c>
      <c r="G4010" s="169">
        <f t="shared" si="62"/>
        <v>9</v>
      </c>
    </row>
    <row r="4011" spans="1:7" x14ac:dyDescent="0.2">
      <c r="A4011" s="173" t="s">
        <v>20038</v>
      </c>
      <c r="B4011" s="174" t="s">
        <v>20039</v>
      </c>
      <c r="C4011" s="175" t="s">
        <v>12389</v>
      </c>
      <c r="D4011" s="176">
        <v>883.94</v>
      </c>
      <c r="E4011" s="176">
        <v>34.69</v>
      </c>
      <c r="F4011" s="176">
        <v>918.63</v>
      </c>
      <c r="G4011" s="169">
        <f t="shared" si="62"/>
        <v>9</v>
      </c>
    </row>
    <row r="4012" spans="1:7" x14ac:dyDescent="0.2">
      <c r="A4012" s="173" t="s">
        <v>20040</v>
      </c>
      <c r="B4012" s="174" t="s">
        <v>20041</v>
      </c>
      <c r="C4012" s="175" t="s">
        <v>12389</v>
      </c>
      <c r="D4012" s="176">
        <v>587.07000000000005</v>
      </c>
      <c r="E4012" s="176">
        <v>34.69</v>
      </c>
      <c r="F4012" s="176">
        <v>621.76</v>
      </c>
      <c r="G4012" s="169">
        <f t="shared" si="62"/>
        <v>9</v>
      </c>
    </row>
    <row r="4013" spans="1:7" x14ac:dyDescent="0.2">
      <c r="A4013" s="173" t="s">
        <v>20042</v>
      </c>
      <c r="B4013" s="174" t="s">
        <v>20043</v>
      </c>
      <c r="C4013" s="175" t="s">
        <v>12389</v>
      </c>
      <c r="D4013" s="176">
        <v>131.36000000000001</v>
      </c>
      <c r="E4013" s="176">
        <v>8.68</v>
      </c>
      <c r="F4013" s="176">
        <v>140.04</v>
      </c>
      <c r="G4013" s="169">
        <f t="shared" si="62"/>
        <v>9</v>
      </c>
    </row>
    <row r="4014" spans="1:7" x14ac:dyDescent="0.2">
      <c r="A4014" s="173" t="s">
        <v>20044</v>
      </c>
      <c r="B4014" s="174" t="s">
        <v>20045</v>
      </c>
      <c r="C4014" s="175" t="s">
        <v>12389</v>
      </c>
      <c r="D4014" s="176">
        <v>1095.3599999999999</v>
      </c>
      <c r="E4014" s="176">
        <v>3.21</v>
      </c>
      <c r="F4014" s="176">
        <v>1098.57</v>
      </c>
      <c r="G4014" s="169">
        <f t="shared" si="62"/>
        <v>9</v>
      </c>
    </row>
    <row r="4015" spans="1:7" x14ac:dyDescent="0.2">
      <c r="A4015" s="173" t="s">
        <v>20046</v>
      </c>
      <c r="B4015" s="174" t="s">
        <v>20047</v>
      </c>
      <c r="C4015" s="175"/>
      <c r="D4015" s="176"/>
      <c r="E4015" s="176"/>
      <c r="F4015" s="176"/>
      <c r="G4015" s="169">
        <f t="shared" si="62"/>
        <v>5</v>
      </c>
    </row>
    <row r="4016" spans="1:7" ht="25.5" x14ac:dyDescent="0.2">
      <c r="A4016" s="173" t="s">
        <v>20048</v>
      </c>
      <c r="B4016" s="174" t="s">
        <v>20520</v>
      </c>
      <c r="C4016" s="175" t="s">
        <v>12389</v>
      </c>
      <c r="D4016" s="176">
        <v>481.57</v>
      </c>
      <c r="E4016" s="176">
        <v>19.89</v>
      </c>
      <c r="F4016" s="176">
        <v>501.46</v>
      </c>
      <c r="G4016" s="169">
        <f t="shared" si="62"/>
        <v>9</v>
      </c>
    </row>
    <row r="4017" spans="1:7" ht="25.5" x14ac:dyDescent="0.2">
      <c r="A4017" s="173" t="s">
        <v>20049</v>
      </c>
      <c r="B4017" s="174" t="s">
        <v>20050</v>
      </c>
      <c r="C4017" s="175" t="s">
        <v>12690</v>
      </c>
      <c r="D4017" s="176">
        <v>481.53</v>
      </c>
      <c r="E4017" s="176">
        <v>346.96</v>
      </c>
      <c r="F4017" s="176">
        <v>828.49</v>
      </c>
      <c r="G4017" s="169">
        <f t="shared" si="62"/>
        <v>9</v>
      </c>
    </row>
    <row r="4018" spans="1:7" ht="25.5" x14ac:dyDescent="0.2">
      <c r="A4018" s="173" t="s">
        <v>20521</v>
      </c>
      <c r="B4018" s="174" t="s">
        <v>20522</v>
      </c>
      <c r="C4018" s="175" t="s">
        <v>12389</v>
      </c>
      <c r="D4018" s="176">
        <v>900.74</v>
      </c>
      <c r="E4018" s="176">
        <v>25.36</v>
      </c>
      <c r="F4018" s="176">
        <v>926.1</v>
      </c>
      <c r="G4018" s="169">
        <f t="shared" si="62"/>
        <v>9</v>
      </c>
    </row>
    <row r="4019" spans="1:7" x14ac:dyDescent="0.2">
      <c r="A4019" s="173" t="s">
        <v>20051</v>
      </c>
      <c r="B4019" s="174" t="s">
        <v>20052</v>
      </c>
      <c r="C4019" s="175"/>
      <c r="D4019" s="176"/>
      <c r="E4019" s="176"/>
      <c r="F4019" s="176"/>
      <c r="G4019" s="169">
        <f t="shared" si="62"/>
        <v>5</v>
      </c>
    </row>
    <row r="4020" spans="1:7" x14ac:dyDescent="0.2">
      <c r="A4020" s="173" t="s">
        <v>20053</v>
      </c>
      <c r="B4020" s="174" t="s">
        <v>20054</v>
      </c>
      <c r="C4020" s="175" t="s">
        <v>12497</v>
      </c>
      <c r="D4020" s="176">
        <v>0.43</v>
      </c>
      <c r="E4020" s="176">
        <v>4.33</v>
      </c>
      <c r="F4020" s="176">
        <v>4.76</v>
      </c>
      <c r="G4020" s="169">
        <f t="shared" si="62"/>
        <v>9</v>
      </c>
    </row>
    <row r="4021" spans="1:7" x14ac:dyDescent="0.2">
      <c r="A4021" s="173" t="s">
        <v>20055</v>
      </c>
      <c r="B4021" s="174" t="s">
        <v>20056</v>
      </c>
      <c r="C4021" s="175" t="s">
        <v>12389</v>
      </c>
      <c r="D4021" s="176">
        <v>5.54</v>
      </c>
      <c r="E4021" s="176">
        <v>8.68</v>
      </c>
      <c r="F4021" s="176">
        <v>14.22</v>
      </c>
      <c r="G4021" s="169">
        <f t="shared" si="62"/>
        <v>9</v>
      </c>
    </row>
    <row r="4022" spans="1:7" x14ac:dyDescent="0.2">
      <c r="A4022" s="173" t="s">
        <v>20057</v>
      </c>
      <c r="B4022" s="174" t="s">
        <v>20058</v>
      </c>
      <c r="C4022" s="175" t="s">
        <v>12389</v>
      </c>
      <c r="D4022" s="176">
        <v>2.21</v>
      </c>
      <c r="E4022" s="176">
        <v>8.68</v>
      </c>
      <c r="F4022" s="176">
        <v>10.89</v>
      </c>
      <c r="G4022" s="169">
        <f t="shared" si="62"/>
        <v>9</v>
      </c>
    </row>
    <row r="4023" spans="1:7" ht="25.5" x14ac:dyDescent="0.2">
      <c r="A4023" s="173" t="s">
        <v>20059</v>
      </c>
      <c r="B4023" s="174" t="s">
        <v>20060</v>
      </c>
      <c r="C4023" s="175" t="s">
        <v>12389</v>
      </c>
      <c r="D4023" s="176">
        <v>2.73</v>
      </c>
      <c r="E4023" s="176">
        <v>8.68</v>
      </c>
      <c r="F4023" s="176">
        <v>11.41</v>
      </c>
      <c r="G4023" s="169">
        <f t="shared" si="62"/>
        <v>9</v>
      </c>
    </row>
    <row r="4024" spans="1:7" x14ac:dyDescent="0.2">
      <c r="A4024" s="173" t="s">
        <v>20061</v>
      </c>
      <c r="B4024" s="174" t="s">
        <v>20062</v>
      </c>
      <c r="C4024" s="175" t="s">
        <v>12389</v>
      </c>
      <c r="D4024" s="176">
        <v>234.22</v>
      </c>
      <c r="E4024" s="176">
        <v>9.6300000000000008</v>
      </c>
      <c r="F4024" s="176">
        <v>243.85</v>
      </c>
      <c r="G4024" s="169">
        <f t="shared" si="62"/>
        <v>9</v>
      </c>
    </row>
    <row r="4025" spans="1:7" x14ac:dyDescent="0.2">
      <c r="A4025" s="173" t="s">
        <v>20063</v>
      </c>
      <c r="B4025" s="174" t="s">
        <v>20064</v>
      </c>
      <c r="C4025" s="175" t="s">
        <v>12389</v>
      </c>
      <c r="D4025" s="176">
        <v>495.37</v>
      </c>
      <c r="E4025" s="176">
        <v>9.6300000000000008</v>
      </c>
      <c r="F4025" s="176">
        <v>505</v>
      </c>
      <c r="G4025" s="169">
        <f t="shared" si="62"/>
        <v>9</v>
      </c>
    </row>
    <row r="4026" spans="1:7" x14ac:dyDescent="0.2">
      <c r="A4026" s="173" t="s">
        <v>20065</v>
      </c>
      <c r="B4026" s="174" t="s">
        <v>20066</v>
      </c>
      <c r="C4026" s="175" t="s">
        <v>12389</v>
      </c>
      <c r="D4026" s="176">
        <v>6.38</v>
      </c>
      <c r="E4026" s="176">
        <v>15.25</v>
      </c>
      <c r="F4026" s="176">
        <v>21.63</v>
      </c>
      <c r="G4026" s="169">
        <f t="shared" si="62"/>
        <v>9</v>
      </c>
    </row>
    <row r="4027" spans="1:7" x14ac:dyDescent="0.2">
      <c r="A4027" s="173" t="s">
        <v>20067</v>
      </c>
      <c r="B4027" s="174" t="s">
        <v>20068</v>
      </c>
      <c r="C4027" s="175" t="s">
        <v>12389</v>
      </c>
      <c r="D4027" s="176">
        <v>31.02</v>
      </c>
      <c r="E4027" s="176">
        <v>15.25</v>
      </c>
      <c r="F4027" s="176">
        <v>46.27</v>
      </c>
      <c r="G4027" s="169">
        <f t="shared" si="62"/>
        <v>9</v>
      </c>
    </row>
    <row r="4028" spans="1:7" x14ac:dyDescent="0.2">
      <c r="A4028" s="173" t="s">
        <v>20069</v>
      </c>
      <c r="B4028" s="174" t="s">
        <v>20070</v>
      </c>
      <c r="C4028" s="175" t="s">
        <v>12389</v>
      </c>
      <c r="D4028" s="176">
        <v>70.16</v>
      </c>
      <c r="E4028" s="176">
        <v>1.76</v>
      </c>
      <c r="F4028" s="176">
        <v>71.92</v>
      </c>
      <c r="G4028" s="169">
        <f t="shared" si="62"/>
        <v>9</v>
      </c>
    </row>
    <row r="4029" spans="1:7" x14ac:dyDescent="0.2">
      <c r="A4029" s="173" t="s">
        <v>20071</v>
      </c>
      <c r="B4029" s="174" t="s">
        <v>20072</v>
      </c>
      <c r="C4029" s="175" t="s">
        <v>12389</v>
      </c>
      <c r="D4029" s="176">
        <v>221.79</v>
      </c>
      <c r="E4029" s="176">
        <v>9.9499999999999993</v>
      </c>
      <c r="F4029" s="176">
        <v>231.74</v>
      </c>
      <c r="G4029" s="169">
        <f t="shared" si="62"/>
        <v>9</v>
      </c>
    </row>
    <row r="4030" spans="1:7" x14ac:dyDescent="0.2">
      <c r="A4030" s="173" t="s">
        <v>20073</v>
      </c>
      <c r="B4030" s="174" t="s">
        <v>20449</v>
      </c>
      <c r="C4030" s="175" t="s">
        <v>12389</v>
      </c>
      <c r="D4030" s="176">
        <v>84.82</v>
      </c>
      <c r="E4030" s="176">
        <v>6.42</v>
      </c>
      <c r="F4030" s="176">
        <v>91.24</v>
      </c>
      <c r="G4030" s="169">
        <f t="shared" si="62"/>
        <v>9</v>
      </c>
    </row>
    <row r="4031" spans="1:7" x14ac:dyDescent="0.2">
      <c r="A4031" s="173" t="s">
        <v>20074</v>
      </c>
      <c r="B4031" s="174" t="s">
        <v>20450</v>
      </c>
      <c r="C4031" s="175" t="s">
        <v>12389</v>
      </c>
      <c r="D4031" s="176">
        <v>105.35</v>
      </c>
      <c r="E4031" s="176">
        <v>6.42</v>
      </c>
      <c r="F4031" s="176">
        <v>111.77</v>
      </c>
      <c r="G4031" s="169">
        <f t="shared" si="62"/>
        <v>9</v>
      </c>
    </row>
    <row r="4032" spans="1:7" x14ac:dyDescent="0.2">
      <c r="A4032" s="173" t="s">
        <v>20075</v>
      </c>
      <c r="B4032" s="174" t="s">
        <v>20451</v>
      </c>
      <c r="C4032" s="175" t="s">
        <v>12389</v>
      </c>
      <c r="D4032" s="176">
        <v>157.37</v>
      </c>
      <c r="E4032" s="176">
        <v>6.42</v>
      </c>
      <c r="F4032" s="176">
        <v>163.79</v>
      </c>
      <c r="G4032" s="169">
        <f t="shared" si="62"/>
        <v>9</v>
      </c>
    </row>
    <row r="4033" spans="1:7" x14ac:dyDescent="0.2">
      <c r="A4033" s="173" t="s">
        <v>20076</v>
      </c>
      <c r="B4033" s="174" t="s">
        <v>20077</v>
      </c>
      <c r="C4033" s="175" t="s">
        <v>12389</v>
      </c>
      <c r="D4033" s="176">
        <v>94.01</v>
      </c>
      <c r="E4033" s="176">
        <v>1.76</v>
      </c>
      <c r="F4033" s="176">
        <v>95.77</v>
      </c>
      <c r="G4033" s="169">
        <f t="shared" si="62"/>
        <v>9</v>
      </c>
    </row>
    <row r="4034" spans="1:7" x14ac:dyDescent="0.2">
      <c r="A4034" s="173" t="s">
        <v>20078</v>
      </c>
      <c r="B4034" s="174" t="s">
        <v>20079</v>
      </c>
      <c r="C4034" s="175" t="s">
        <v>12389</v>
      </c>
      <c r="D4034" s="176">
        <v>99.13</v>
      </c>
      <c r="E4034" s="176">
        <v>1.76</v>
      </c>
      <c r="F4034" s="176">
        <v>100.89</v>
      </c>
      <c r="G4034" s="169">
        <f t="shared" si="62"/>
        <v>9</v>
      </c>
    </row>
    <row r="4035" spans="1:7" x14ac:dyDescent="0.2">
      <c r="A4035" s="173" t="s">
        <v>20080</v>
      </c>
      <c r="B4035" s="174" t="s">
        <v>20452</v>
      </c>
      <c r="C4035" s="175" t="s">
        <v>12389</v>
      </c>
      <c r="D4035" s="176">
        <v>10.5</v>
      </c>
      <c r="E4035" s="176">
        <v>3.53</v>
      </c>
      <c r="F4035" s="176">
        <v>14.03</v>
      </c>
      <c r="G4035" s="169">
        <f t="shared" si="62"/>
        <v>9</v>
      </c>
    </row>
    <row r="4036" spans="1:7" x14ac:dyDescent="0.2">
      <c r="A4036" s="173" t="s">
        <v>20081</v>
      </c>
      <c r="B4036" s="174" t="s">
        <v>20453</v>
      </c>
      <c r="C4036" s="175" t="s">
        <v>12389</v>
      </c>
      <c r="D4036" s="176">
        <v>15.24</v>
      </c>
      <c r="E4036" s="176">
        <v>3.53</v>
      </c>
      <c r="F4036" s="176">
        <v>18.77</v>
      </c>
      <c r="G4036" s="169">
        <f t="shared" si="62"/>
        <v>9</v>
      </c>
    </row>
    <row r="4037" spans="1:7" x14ac:dyDescent="0.2">
      <c r="A4037" s="173" t="s">
        <v>20082</v>
      </c>
      <c r="B4037" s="174" t="s">
        <v>20083</v>
      </c>
      <c r="C4037" s="175" t="s">
        <v>12389</v>
      </c>
      <c r="D4037" s="176">
        <v>18.82</v>
      </c>
      <c r="E4037" s="176">
        <v>16.41</v>
      </c>
      <c r="F4037" s="176">
        <v>35.229999999999997</v>
      </c>
      <c r="G4037" s="169">
        <f t="shared" si="62"/>
        <v>9</v>
      </c>
    </row>
    <row r="4038" spans="1:7" x14ac:dyDescent="0.2">
      <c r="A4038" s="173" t="s">
        <v>20084</v>
      </c>
      <c r="B4038" s="174" t="s">
        <v>20085</v>
      </c>
      <c r="C4038" s="175" t="s">
        <v>12389</v>
      </c>
      <c r="D4038" s="176">
        <v>8.7899999999999991</v>
      </c>
      <c r="E4038" s="176">
        <v>9.9499999999999993</v>
      </c>
      <c r="F4038" s="176">
        <v>18.739999999999998</v>
      </c>
      <c r="G4038" s="169">
        <f t="shared" si="62"/>
        <v>9</v>
      </c>
    </row>
    <row r="4039" spans="1:7" x14ac:dyDescent="0.2">
      <c r="A4039" s="173" t="s">
        <v>20086</v>
      </c>
      <c r="B4039" s="174" t="s">
        <v>20087</v>
      </c>
      <c r="C4039" s="175" t="s">
        <v>12389</v>
      </c>
      <c r="D4039" s="176">
        <v>11.38</v>
      </c>
      <c r="E4039" s="176">
        <v>9.9499999999999993</v>
      </c>
      <c r="F4039" s="176">
        <v>21.33</v>
      </c>
      <c r="G4039" s="169">
        <f t="shared" si="62"/>
        <v>9</v>
      </c>
    </row>
    <row r="4040" spans="1:7" ht="25.5" x14ac:dyDescent="0.2">
      <c r="A4040" s="173" t="s">
        <v>20088</v>
      </c>
      <c r="B4040" s="174" t="s">
        <v>20089</v>
      </c>
      <c r="C4040" s="175" t="s">
        <v>12389</v>
      </c>
      <c r="D4040" s="176">
        <v>14.81</v>
      </c>
      <c r="E4040" s="176">
        <v>9.9499999999999993</v>
      </c>
      <c r="F4040" s="176">
        <v>24.76</v>
      </c>
      <c r="G4040" s="169">
        <f t="shared" si="62"/>
        <v>9</v>
      </c>
    </row>
    <row r="4041" spans="1:7" ht="25.5" x14ac:dyDescent="0.2">
      <c r="A4041" s="173" t="s">
        <v>20090</v>
      </c>
      <c r="B4041" s="174" t="s">
        <v>20091</v>
      </c>
      <c r="C4041" s="175" t="s">
        <v>12389</v>
      </c>
      <c r="D4041" s="176">
        <v>34.71</v>
      </c>
      <c r="E4041" s="176">
        <v>16.84</v>
      </c>
      <c r="F4041" s="176">
        <v>51.55</v>
      </c>
      <c r="G4041" s="169">
        <f t="shared" si="62"/>
        <v>9</v>
      </c>
    </row>
    <row r="4042" spans="1:7" x14ac:dyDescent="0.2">
      <c r="A4042" s="173" t="s">
        <v>20092</v>
      </c>
      <c r="B4042" s="174" t="s">
        <v>20093</v>
      </c>
      <c r="C4042" s="175" t="s">
        <v>12389</v>
      </c>
      <c r="D4042" s="176">
        <v>11.71</v>
      </c>
      <c r="E4042" s="176">
        <v>8.68</v>
      </c>
      <c r="F4042" s="176">
        <v>20.39</v>
      </c>
      <c r="G4042" s="169">
        <f t="shared" si="62"/>
        <v>9</v>
      </c>
    </row>
    <row r="4043" spans="1:7" x14ac:dyDescent="0.2">
      <c r="A4043" s="173" t="s">
        <v>20094</v>
      </c>
      <c r="B4043" s="174" t="s">
        <v>20095</v>
      </c>
      <c r="C4043" s="175" t="s">
        <v>12389</v>
      </c>
      <c r="D4043" s="176">
        <v>80.42</v>
      </c>
      <c r="E4043" s="176">
        <v>30.51</v>
      </c>
      <c r="F4043" s="176">
        <v>110.93</v>
      </c>
      <c r="G4043" s="169">
        <f t="shared" ref="G4043:G4106" si="63">LEN(A4043)</f>
        <v>9</v>
      </c>
    </row>
    <row r="4044" spans="1:7" x14ac:dyDescent="0.2">
      <c r="A4044" s="173" t="s">
        <v>20096</v>
      </c>
      <c r="B4044" s="174" t="s">
        <v>20097</v>
      </c>
      <c r="C4044" s="175"/>
      <c r="D4044" s="176"/>
      <c r="E4044" s="176"/>
      <c r="F4044" s="176"/>
      <c r="G4044" s="169">
        <f t="shared" si="63"/>
        <v>2</v>
      </c>
    </row>
    <row r="4045" spans="1:7" x14ac:dyDescent="0.2">
      <c r="A4045" s="173" t="s">
        <v>20098</v>
      </c>
      <c r="B4045" s="174" t="s">
        <v>20099</v>
      </c>
      <c r="C4045" s="175"/>
      <c r="D4045" s="176"/>
      <c r="E4045" s="176"/>
      <c r="F4045" s="176"/>
      <c r="G4045" s="169">
        <f t="shared" si="63"/>
        <v>5</v>
      </c>
    </row>
    <row r="4046" spans="1:7" ht="25.5" x14ac:dyDescent="0.2">
      <c r="A4046" s="173" t="s">
        <v>20454</v>
      </c>
      <c r="B4046" s="174" t="s">
        <v>20523</v>
      </c>
      <c r="C4046" s="175" t="s">
        <v>12441</v>
      </c>
      <c r="D4046" s="176">
        <v>265.92</v>
      </c>
      <c r="E4046" s="176">
        <v>2.96</v>
      </c>
      <c r="F4046" s="176">
        <v>268.88</v>
      </c>
      <c r="G4046" s="169">
        <f t="shared" si="63"/>
        <v>9</v>
      </c>
    </row>
    <row r="4047" spans="1:7" ht="25.5" x14ac:dyDescent="0.2">
      <c r="A4047" s="173" t="s">
        <v>20455</v>
      </c>
      <c r="B4047" s="174" t="s">
        <v>20524</v>
      </c>
      <c r="C4047" s="175" t="s">
        <v>12441</v>
      </c>
      <c r="D4047" s="176">
        <v>216.74</v>
      </c>
      <c r="E4047" s="176">
        <v>2.4900000000000002</v>
      </c>
      <c r="F4047" s="176">
        <v>219.23</v>
      </c>
      <c r="G4047" s="169">
        <f t="shared" si="63"/>
        <v>9</v>
      </c>
    </row>
    <row r="4048" spans="1:7" ht="25.5" x14ac:dyDescent="0.2">
      <c r="A4048" s="173" t="s">
        <v>20456</v>
      </c>
      <c r="B4048" s="174" t="s">
        <v>20525</v>
      </c>
      <c r="C4048" s="175" t="s">
        <v>12441</v>
      </c>
      <c r="D4048" s="176">
        <v>217.49</v>
      </c>
      <c r="E4048" s="176">
        <v>2.5</v>
      </c>
      <c r="F4048" s="176">
        <v>219.99</v>
      </c>
      <c r="G4048" s="169">
        <f t="shared" si="63"/>
        <v>9</v>
      </c>
    </row>
    <row r="4049" spans="1:7" x14ac:dyDescent="0.2">
      <c r="A4049" s="173" t="s">
        <v>20100</v>
      </c>
      <c r="B4049" s="174" t="s">
        <v>20101</v>
      </c>
      <c r="C4049" s="175" t="s">
        <v>12497</v>
      </c>
      <c r="D4049" s="176">
        <v>443.07</v>
      </c>
      <c r="E4049" s="176">
        <v>12.42</v>
      </c>
      <c r="F4049" s="176">
        <v>455.49</v>
      </c>
      <c r="G4049" s="169">
        <f t="shared" si="63"/>
        <v>9</v>
      </c>
    </row>
    <row r="4050" spans="1:7" x14ac:dyDescent="0.2">
      <c r="A4050" s="173" t="s">
        <v>20102</v>
      </c>
      <c r="B4050" s="174" t="s">
        <v>20103</v>
      </c>
      <c r="C4050" s="175"/>
      <c r="D4050" s="176"/>
      <c r="E4050" s="176"/>
      <c r="F4050" s="176"/>
      <c r="G4050" s="169">
        <f t="shared" si="63"/>
        <v>5</v>
      </c>
    </row>
    <row r="4051" spans="1:7" x14ac:dyDescent="0.2">
      <c r="A4051" s="173" t="s">
        <v>20104</v>
      </c>
      <c r="B4051" s="174" t="s">
        <v>20105</v>
      </c>
      <c r="C4051" s="175" t="s">
        <v>12441</v>
      </c>
      <c r="D4051" s="176">
        <v>77.11</v>
      </c>
      <c r="E4051" s="176"/>
      <c r="F4051" s="176">
        <v>77.11</v>
      </c>
      <c r="G4051" s="169">
        <f t="shared" si="63"/>
        <v>9</v>
      </c>
    </row>
    <row r="4052" spans="1:7" x14ac:dyDescent="0.2">
      <c r="A4052" s="173" t="s">
        <v>20106</v>
      </c>
      <c r="B4052" s="174" t="s">
        <v>20107</v>
      </c>
      <c r="C4052" s="175" t="s">
        <v>12441</v>
      </c>
      <c r="D4052" s="176">
        <v>38.35</v>
      </c>
      <c r="E4052" s="176"/>
      <c r="F4052" s="176">
        <v>38.35</v>
      </c>
      <c r="G4052" s="169">
        <f t="shared" si="63"/>
        <v>9</v>
      </c>
    </row>
    <row r="4053" spans="1:7" ht="25.5" x14ac:dyDescent="0.2">
      <c r="A4053" s="173" t="s">
        <v>20108</v>
      </c>
      <c r="B4053" s="174" t="s">
        <v>186</v>
      </c>
      <c r="C4053" s="175" t="s">
        <v>12441</v>
      </c>
      <c r="D4053" s="176">
        <v>167.5</v>
      </c>
      <c r="E4053" s="176"/>
      <c r="F4053" s="176">
        <v>167.5</v>
      </c>
      <c r="G4053" s="169">
        <f t="shared" si="63"/>
        <v>9</v>
      </c>
    </row>
    <row r="4054" spans="1:7" ht="25.5" x14ac:dyDescent="0.2">
      <c r="A4054" s="173" t="s">
        <v>20109</v>
      </c>
      <c r="B4054" s="174" t="s">
        <v>127</v>
      </c>
      <c r="C4054" s="175" t="s">
        <v>12441</v>
      </c>
      <c r="D4054" s="176">
        <v>209.37</v>
      </c>
      <c r="E4054" s="176"/>
      <c r="F4054" s="176">
        <v>209.37</v>
      </c>
      <c r="G4054" s="169">
        <f t="shared" si="63"/>
        <v>9</v>
      </c>
    </row>
    <row r="4055" spans="1:7" ht="25.5" x14ac:dyDescent="0.2">
      <c r="A4055" s="173" t="s">
        <v>20110</v>
      </c>
      <c r="B4055" s="174" t="s">
        <v>126</v>
      </c>
      <c r="C4055" s="175" t="s">
        <v>12441</v>
      </c>
      <c r="D4055" s="176">
        <v>70.260000000000005</v>
      </c>
      <c r="E4055" s="176"/>
      <c r="F4055" s="176">
        <v>70.260000000000005</v>
      </c>
      <c r="G4055" s="169">
        <f t="shared" si="63"/>
        <v>9</v>
      </c>
    </row>
    <row r="4056" spans="1:7" ht="25.5" x14ac:dyDescent="0.2">
      <c r="A4056" s="173" t="s">
        <v>91</v>
      </c>
      <c r="B4056" s="174" t="s">
        <v>125</v>
      </c>
      <c r="C4056" s="175" t="s">
        <v>12441</v>
      </c>
      <c r="D4056" s="176">
        <v>108.92</v>
      </c>
      <c r="E4056" s="176"/>
      <c r="F4056" s="176">
        <v>108.92</v>
      </c>
      <c r="G4056" s="169">
        <f t="shared" si="63"/>
        <v>9</v>
      </c>
    </row>
    <row r="4057" spans="1:7" ht="25.5" x14ac:dyDescent="0.2">
      <c r="A4057" s="173" t="s">
        <v>20111</v>
      </c>
      <c r="B4057" s="174" t="s">
        <v>128</v>
      </c>
      <c r="C4057" s="175" t="s">
        <v>12441</v>
      </c>
      <c r="D4057" s="176">
        <v>114</v>
      </c>
      <c r="E4057" s="176"/>
      <c r="F4057" s="176">
        <v>114</v>
      </c>
      <c r="G4057" s="169">
        <f t="shared" si="63"/>
        <v>9</v>
      </c>
    </row>
    <row r="4058" spans="1:7" x14ac:dyDescent="0.2">
      <c r="A4058" s="173" t="s">
        <v>20112</v>
      </c>
      <c r="B4058" s="174" t="s">
        <v>20113</v>
      </c>
      <c r="C4058" s="175" t="s">
        <v>12441</v>
      </c>
      <c r="D4058" s="176">
        <v>203.79</v>
      </c>
      <c r="E4058" s="176"/>
      <c r="F4058" s="176">
        <v>203.79</v>
      </c>
      <c r="G4058" s="169">
        <f t="shared" si="63"/>
        <v>9</v>
      </c>
    </row>
    <row r="4059" spans="1:7" x14ac:dyDescent="0.2">
      <c r="A4059" s="173" t="s">
        <v>20114</v>
      </c>
      <c r="B4059" s="174" t="s">
        <v>20115</v>
      </c>
      <c r="C4059" s="175" t="s">
        <v>12441</v>
      </c>
      <c r="D4059" s="176">
        <v>194.5</v>
      </c>
      <c r="E4059" s="176"/>
      <c r="F4059" s="176">
        <v>194.5</v>
      </c>
      <c r="G4059" s="169">
        <f t="shared" si="63"/>
        <v>9</v>
      </c>
    </row>
    <row r="4060" spans="1:7" ht="25.5" x14ac:dyDescent="0.2">
      <c r="A4060" s="173" t="s">
        <v>20116</v>
      </c>
      <c r="B4060" s="174" t="s">
        <v>129</v>
      </c>
      <c r="C4060" s="175" t="s">
        <v>12441</v>
      </c>
      <c r="D4060" s="176">
        <v>38.99</v>
      </c>
      <c r="E4060" s="176"/>
      <c r="F4060" s="176">
        <v>38.99</v>
      </c>
      <c r="G4060" s="169">
        <f t="shared" si="63"/>
        <v>9</v>
      </c>
    </row>
    <row r="4061" spans="1:7" x14ac:dyDescent="0.2">
      <c r="A4061" s="173" t="s">
        <v>20117</v>
      </c>
      <c r="B4061" s="174" t="s">
        <v>20118</v>
      </c>
      <c r="C4061" s="175"/>
      <c r="D4061" s="176"/>
      <c r="E4061" s="176"/>
      <c r="F4061" s="176"/>
      <c r="G4061" s="169">
        <f t="shared" si="63"/>
        <v>5</v>
      </c>
    </row>
    <row r="4062" spans="1:7" ht="25.5" x14ac:dyDescent="0.2">
      <c r="A4062" s="173" t="s">
        <v>20119</v>
      </c>
      <c r="B4062" s="174" t="s">
        <v>20120</v>
      </c>
      <c r="C4062" s="175" t="s">
        <v>12441</v>
      </c>
      <c r="D4062" s="176">
        <v>1526.31</v>
      </c>
      <c r="E4062" s="176">
        <v>22.45</v>
      </c>
      <c r="F4062" s="176">
        <v>1548.76</v>
      </c>
      <c r="G4062" s="169">
        <f t="shared" si="63"/>
        <v>9</v>
      </c>
    </row>
    <row r="4063" spans="1:7" ht="25.5" x14ac:dyDescent="0.2">
      <c r="A4063" s="173" t="s">
        <v>92</v>
      </c>
      <c r="B4063" s="174" t="s">
        <v>20121</v>
      </c>
      <c r="C4063" s="175" t="s">
        <v>12441</v>
      </c>
      <c r="D4063" s="176">
        <v>1590.96</v>
      </c>
      <c r="E4063" s="176">
        <v>22.44</v>
      </c>
      <c r="F4063" s="176">
        <v>1613.4</v>
      </c>
      <c r="G4063" s="169">
        <f t="shared" si="63"/>
        <v>9</v>
      </c>
    </row>
    <row r="4064" spans="1:7" ht="25.5" x14ac:dyDescent="0.2">
      <c r="A4064" s="173" t="s">
        <v>20122</v>
      </c>
      <c r="B4064" s="174" t="s">
        <v>20123</v>
      </c>
      <c r="C4064" s="175" t="s">
        <v>12441</v>
      </c>
      <c r="D4064" s="176">
        <v>1717.22</v>
      </c>
      <c r="E4064" s="176">
        <v>22.44</v>
      </c>
      <c r="F4064" s="176">
        <v>1739.66</v>
      </c>
      <c r="G4064" s="169">
        <f t="shared" si="63"/>
        <v>9</v>
      </c>
    </row>
    <row r="4065" spans="1:7" ht="25.5" x14ac:dyDescent="0.2">
      <c r="A4065" s="173" t="s">
        <v>20124</v>
      </c>
      <c r="B4065" s="174" t="s">
        <v>20125</v>
      </c>
      <c r="C4065" s="175" t="s">
        <v>12441</v>
      </c>
      <c r="D4065" s="176">
        <v>1772.78</v>
      </c>
      <c r="E4065" s="176">
        <v>22.44</v>
      </c>
      <c r="F4065" s="176">
        <v>1795.22</v>
      </c>
      <c r="G4065" s="169">
        <f t="shared" si="63"/>
        <v>9</v>
      </c>
    </row>
    <row r="4066" spans="1:7" ht="25.5" x14ac:dyDescent="0.2">
      <c r="A4066" s="173" t="s">
        <v>20126</v>
      </c>
      <c r="B4066" s="174" t="s">
        <v>20127</v>
      </c>
      <c r="C4066" s="175" t="s">
        <v>12441</v>
      </c>
      <c r="D4066" s="176">
        <v>2157.14</v>
      </c>
      <c r="E4066" s="176">
        <v>22.44</v>
      </c>
      <c r="F4066" s="176">
        <v>2179.58</v>
      </c>
      <c r="G4066" s="169">
        <f t="shared" si="63"/>
        <v>9</v>
      </c>
    </row>
    <row r="4067" spans="1:7" ht="25.5" x14ac:dyDescent="0.2">
      <c r="A4067" s="173" t="s">
        <v>20128</v>
      </c>
      <c r="B4067" s="174" t="s">
        <v>20129</v>
      </c>
      <c r="C4067" s="175" t="s">
        <v>12441</v>
      </c>
      <c r="D4067" s="176">
        <v>1735.74</v>
      </c>
      <c r="E4067" s="176">
        <v>33.659999999999997</v>
      </c>
      <c r="F4067" s="176">
        <v>1769.4</v>
      </c>
      <c r="G4067" s="169">
        <f t="shared" si="63"/>
        <v>9</v>
      </c>
    </row>
    <row r="4068" spans="1:7" ht="25.5" x14ac:dyDescent="0.2">
      <c r="A4068" s="173" t="s">
        <v>20130</v>
      </c>
      <c r="B4068" s="174" t="s">
        <v>20131</v>
      </c>
      <c r="C4068" s="175" t="s">
        <v>12441</v>
      </c>
      <c r="D4068" s="176">
        <v>1660.13</v>
      </c>
      <c r="E4068" s="176">
        <v>33.659999999999997</v>
      </c>
      <c r="F4068" s="176">
        <v>1693.79</v>
      </c>
      <c r="G4068" s="169">
        <f t="shared" si="63"/>
        <v>9</v>
      </c>
    </row>
    <row r="4069" spans="1:7" ht="25.5" x14ac:dyDescent="0.2">
      <c r="A4069" s="173" t="s">
        <v>20132</v>
      </c>
      <c r="B4069" s="174" t="s">
        <v>20133</v>
      </c>
      <c r="C4069" s="175" t="s">
        <v>12441</v>
      </c>
      <c r="D4069" s="176">
        <v>1960.94</v>
      </c>
      <c r="E4069" s="176">
        <v>33.659999999999997</v>
      </c>
      <c r="F4069" s="176">
        <v>1994.6</v>
      </c>
      <c r="G4069" s="169">
        <f t="shared" si="63"/>
        <v>9</v>
      </c>
    </row>
    <row r="4070" spans="1:7" x14ac:dyDescent="0.2">
      <c r="A4070" s="173" t="s">
        <v>20134</v>
      </c>
      <c r="B4070" s="174" t="s">
        <v>20135</v>
      </c>
      <c r="C4070" s="175"/>
      <c r="D4070" s="176"/>
      <c r="E4070" s="176"/>
      <c r="F4070" s="176"/>
      <c r="G4070" s="169">
        <f t="shared" si="63"/>
        <v>5</v>
      </c>
    </row>
    <row r="4071" spans="1:7" x14ac:dyDescent="0.2">
      <c r="A4071" s="173" t="s">
        <v>20136</v>
      </c>
      <c r="B4071" s="174" t="s">
        <v>20457</v>
      </c>
      <c r="C4071" s="175" t="s">
        <v>12389</v>
      </c>
      <c r="D4071" s="176">
        <v>1157.46</v>
      </c>
      <c r="E4071" s="176">
        <v>98.01</v>
      </c>
      <c r="F4071" s="176">
        <v>1255.47</v>
      </c>
      <c r="G4071" s="169">
        <f t="shared" si="63"/>
        <v>9</v>
      </c>
    </row>
    <row r="4072" spans="1:7" x14ac:dyDescent="0.2">
      <c r="A4072" s="173" t="s">
        <v>20137</v>
      </c>
      <c r="B4072" s="174" t="s">
        <v>20138</v>
      </c>
      <c r="C4072" s="175" t="s">
        <v>12389</v>
      </c>
      <c r="D4072" s="176">
        <v>3375.82</v>
      </c>
      <c r="E4072" s="176">
        <v>98.01</v>
      </c>
      <c r="F4072" s="176">
        <v>3473.83</v>
      </c>
      <c r="G4072" s="169">
        <f t="shared" si="63"/>
        <v>9</v>
      </c>
    </row>
    <row r="4073" spans="1:7" x14ac:dyDescent="0.2">
      <c r="A4073" s="173" t="s">
        <v>20139</v>
      </c>
      <c r="B4073" s="174" t="s">
        <v>20140</v>
      </c>
      <c r="C4073" s="175" t="s">
        <v>12389</v>
      </c>
      <c r="D4073" s="176">
        <v>5725.75</v>
      </c>
      <c r="E4073" s="176">
        <v>167.63</v>
      </c>
      <c r="F4073" s="176">
        <v>5893.38</v>
      </c>
      <c r="G4073" s="169">
        <f t="shared" si="63"/>
        <v>9</v>
      </c>
    </row>
    <row r="4074" spans="1:7" ht="25.5" x14ac:dyDescent="0.2">
      <c r="A4074" s="173" t="s">
        <v>20141</v>
      </c>
      <c r="B4074" s="174" t="s">
        <v>20142</v>
      </c>
      <c r="C4074" s="175" t="s">
        <v>12389</v>
      </c>
      <c r="D4074" s="176">
        <v>5756.43</v>
      </c>
      <c r="E4074" s="176">
        <v>98.01</v>
      </c>
      <c r="F4074" s="176">
        <v>5854.44</v>
      </c>
      <c r="G4074" s="169">
        <f t="shared" si="63"/>
        <v>9</v>
      </c>
    </row>
    <row r="4075" spans="1:7" x14ac:dyDescent="0.2">
      <c r="A4075" s="173" t="s">
        <v>20143</v>
      </c>
      <c r="B4075" s="174" t="s">
        <v>20144</v>
      </c>
      <c r="C4075" s="175" t="s">
        <v>12389</v>
      </c>
      <c r="D4075" s="176">
        <v>2838.54</v>
      </c>
      <c r="E4075" s="176">
        <v>61.01</v>
      </c>
      <c r="F4075" s="176">
        <v>2899.55</v>
      </c>
      <c r="G4075" s="169">
        <f t="shared" si="63"/>
        <v>9</v>
      </c>
    </row>
    <row r="4076" spans="1:7" ht="25.5" x14ac:dyDescent="0.2">
      <c r="A4076" s="173" t="s">
        <v>20145</v>
      </c>
      <c r="B4076" s="174" t="s">
        <v>20458</v>
      </c>
      <c r="C4076" s="175" t="s">
        <v>12389</v>
      </c>
      <c r="D4076" s="176">
        <v>1907.06</v>
      </c>
      <c r="E4076" s="176">
        <v>98.01</v>
      </c>
      <c r="F4076" s="176">
        <v>2005.07</v>
      </c>
      <c r="G4076" s="169">
        <f t="shared" si="63"/>
        <v>9</v>
      </c>
    </row>
    <row r="4077" spans="1:7" x14ac:dyDescent="0.2">
      <c r="A4077" s="173" t="s">
        <v>20146</v>
      </c>
      <c r="B4077" s="174" t="s">
        <v>20147</v>
      </c>
      <c r="C4077" s="175" t="s">
        <v>12389</v>
      </c>
      <c r="D4077" s="176">
        <v>2817.66</v>
      </c>
      <c r="E4077" s="176">
        <v>98.01</v>
      </c>
      <c r="F4077" s="176">
        <v>2915.67</v>
      </c>
      <c r="G4077" s="169">
        <f t="shared" si="63"/>
        <v>9</v>
      </c>
    </row>
    <row r="4078" spans="1:7" x14ac:dyDescent="0.2">
      <c r="A4078" s="173" t="s">
        <v>20148</v>
      </c>
      <c r="B4078" s="174" t="s">
        <v>20149</v>
      </c>
      <c r="C4078" s="175"/>
      <c r="D4078" s="176"/>
      <c r="E4078" s="176"/>
      <c r="F4078" s="176"/>
      <c r="G4078" s="169">
        <f t="shared" si="63"/>
        <v>5</v>
      </c>
    </row>
    <row r="4079" spans="1:7" x14ac:dyDescent="0.2">
      <c r="A4079" s="173" t="s">
        <v>20150</v>
      </c>
      <c r="B4079" s="174" t="s">
        <v>20151</v>
      </c>
      <c r="C4079" s="175" t="s">
        <v>12389</v>
      </c>
      <c r="D4079" s="176">
        <v>436.64</v>
      </c>
      <c r="E4079" s="176">
        <v>20.64</v>
      </c>
      <c r="F4079" s="176">
        <v>457.28</v>
      </c>
      <c r="G4079" s="169">
        <f t="shared" si="63"/>
        <v>9</v>
      </c>
    </row>
    <row r="4080" spans="1:7" x14ac:dyDescent="0.2">
      <c r="A4080" s="173" t="s">
        <v>20152</v>
      </c>
      <c r="B4080" s="174" t="s">
        <v>20153</v>
      </c>
      <c r="C4080" s="175" t="s">
        <v>12389</v>
      </c>
      <c r="D4080" s="176">
        <v>3177.09</v>
      </c>
      <c r="E4080" s="176">
        <v>45.86</v>
      </c>
      <c r="F4080" s="176">
        <v>3222.95</v>
      </c>
      <c r="G4080" s="169">
        <f t="shared" si="63"/>
        <v>9</v>
      </c>
    </row>
    <row r="4081" spans="1:7" x14ac:dyDescent="0.2">
      <c r="A4081" s="173" t="s">
        <v>20154</v>
      </c>
      <c r="B4081" s="174" t="s">
        <v>20155</v>
      </c>
      <c r="C4081" s="175" t="s">
        <v>12389</v>
      </c>
      <c r="D4081" s="176">
        <v>1503.85</v>
      </c>
      <c r="E4081" s="176">
        <v>30.51</v>
      </c>
      <c r="F4081" s="176">
        <v>1534.36</v>
      </c>
      <c r="G4081" s="169">
        <f t="shared" si="63"/>
        <v>9</v>
      </c>
    </row>
    <row r="4082" spans="1:7" ht="25.5" x14ac:dyDescent="0.2">
      <c r="A4082" s="173" t="s">
        <v>20156</v>
      </c>
      <c r="B4082" s="174" t="s">
        <v>20157</v>
      </c>
      <c r="C4082" s="175" t="s">
        <v>12389</v>
      </c>
      <c r="D4082" s="176">
        <v>3101.84</v>
      </c>
      <c r="E4082" s="176">
        <v>521.9</v>
      </c>
      <c r="F4082" s="176">
        <v>3623.74</v>
      </c>
      <c r="G4082" s="169">
        <f t="shared" si="63"/>
        <v>9</v>
      </c>
    </row>
    <row r="4083" spans="1:7" ht="25.5" x14ac:dyDescent="0.2">
      <c r="A4083" s="173" t="s">
        <v>20158</v>
      </c>
      <c r="B4083" s="174" t="s">
        <v>20159</v>
      </c>
      <c r="C4083" s="175" t="s">
        <v>12389</v>
      </c>
      <c r="D4083" s="176">
        <v>8311.51</v>
      </c>
      <c r="E4083" s="176">
        <v>608.64</v>
      </c>
      <c r="F4083" s="176">
        <v>8920.15</v>
      </c>
      <c r="G4083" s="169">
        <f t="shared" si="63"/>
        <v>9</v>
      </c>
    </row>
    <row r="4084" spans="1:7" x14ac:dyDescent="0.2">
      <c r="A4084" s="173" t="s">
        <v>20160</v>
      </c>
      <c r="B4084" s="174" t="s">
        <v>20161</v>
      </c>
      <c r="C4084" s="175"/>
      <c r="D4084" s="176"/>
      <c r="E4084" s="176"/>
      <c r="F4084" s="176"/>
      <c r="G4084" s="169">
        <f t="shared" si="63"/>
        <v>5</v>
      </c>
    </row>
    <row r="4085" spans="1:7" x14ac:dyDescent="0.2">
      <c r="A4085" s="173" t="s">
        <v>20162</v>
      </c>
      <c r="B4085" s="174" t="s">
        <v>20526</v>
      </c>
      <c r="C4085" s="175" t="s">
        <v>12389</v>
      </c>
      <c r="D4085" s="176">
        <v>100.93</v>
      </c>
      <c r="E4085" s="176">
        <v>9.94</v>
      </c>
      <c r="F4085" s="176">
        <v>110.87</v>
      </c>
      <c r="G4085" s="169">
        <f t="shared" si="63"/>
        <v>9</v>
      </c>
    </row>
    <row r="4086" spans="1:7" ht="25.5" x14ac:dyDescent="0.2">
      <c r="A4086" s="173" t="s">
        <v>20163</v>
      </c>
      <c r="B4086" s="174" t="s">
        <v>20527</v>
      </c>
      <c r="C4086" s="175" t="s">
        <v>12389</v>
      </c>
      <c r="D4086" s="176">
        <v>43.4</v>
      </c>
      <c r="E4086" s="176">
        <v>7.46</v>
      </c>
      <c r="F4086" s="176">
        <v>50.86</v>
      </c>
      <c r="G4086" s="169">
        <f t="shared" si="63"/>
        <v>9</v>
      </c>
    </row>
    <row r="4087" spans="1:7" x14ac:dyDescent="0.2">
      <c r="A4087" s="173" t="s">
        <v>93</v>
      </c>
      <c r="B4087" s="174" t="s">
        <v>20164</v>
      </c>
      <c r="C4087" s="175" t="s">
        <v>12389</v>
      </c>
      <c r="D4087" s="176">
        <v>23.9</v>
      </c>
      <c r="E4087" s="176">
        <v>7.46</v>
      </c>
      <c r="F4087" s="176">
        <v>31.36</v>
      </c>
      <c r="G4087" s="169">
        <f t="shared" si="63"/>
        <v>9</v>
      </c>
    </row>
    <row r="4088" spans="1:7" x14ac:dyDescent="0.2">
      <c r="A4088" s="173" t="s">
        <v>94</v>
      </c>
      <c r="B4088" s="174" t="s">
        <v>20165</v>
      </c>
      <c r="C4088" s="175" t="s">
        <v>12389</v>
      </c>
      <c r="D4088" s="176">
        <v>19.78</v>
      </c>
      <c r="E4088" s="176">
        <v>7.46</v>
      </c>
      <c r="F4088" s="176">
        <v>27.24</v>
      </c>
      <c r="G4088" s="169">
        <f t="shared" si="63"/>
        <v>9</v>
      </c>
    </row>
    <row r="4089" spans="1:7" x14ac:dyDescent="0.2">
      <c r="A4089" s="173" t="s">
        <v>20166</v>
      </c>
      <c r="B4089" s="174" t="s">
        <v>20167</v>
      </c>
      <c r="C4089" s="175" t="s">
        <v>12389</v>
      </c>
      <c r="D4089" s="176">
        <v>31.32</v>
      </c>
      <c r="E4089" s="176">
        <v>7.46</v>
      </c>
      <c r="F4089" s="176">
        <v>38.78</v>
      </c>
      <c r="G4089" s="169">
        <f t="shared" si="63"/>
        <v>9</v>
      </c>
    </row>
    <row r="4090" spans="1:7" x14ac:dyDescent="0.2">
      <c r="A4090" s="173" t="s">
        <v>20168</v>
      </c>
      <c r="B4090" s="174" t="s">
        <v>20169</v>
      </c>
      <c r="C4090" s="175" t="s">
        <v>12389</v>
      </c>
      <c r="D4090" s="176">
        <v>24.15</v>
      </c>
      <c r="E4090" s="176">
        <v>7.46</v>
      </c>
      <c r="F4090" s="176">
        <v>31.61</v>
      </c>
      <c r="G4090" s="169">
        <f t="shared" si="63"/>
        <v>9</v>
      </c>
    </row>
    <row r="4091" spans="1:7" x14ac:dyDescent="0.2">
      <c r="A4091" s="173" t="s">
        <v>20170</v>
      </c>
      <c r="B4091" s="174" t="s">
        <v>20171</v>
      </c>
      <c r="C4091" s="175" t="s">
        <v>12389</v>
      </c>
      <c r="D4091" s="176">
        <v>73.08</v>
      </c>
      <c r="E4091" s="176">
        <v>8.34</v>
      </c>
      <c r="F4091" s="176">
        <v>81.42</v>
      </c>
      <c r="G4091" s="169">
        <f t="shared" si="63"/>
        <v>9</v>
      </c>
    </row>
    <row r="4092" spans="1:7" x14ac:dyDescent="0.2">
      <c r="A4092" s="173" t="s">
        <v>20172</v>
      </c>
      <c r="B4092" s="174" t="s">
        <v>20173</v>
      </c>
      <c r="C4092" s="175" t="s">
        <v>12389</v>
      </c>
      <c r="D4092" s="176">
        <v>71.63</v>
      </c>
      <c r="E4092" s="176">
        <v>8.34</v>
      </c>
      <c r="F4092" s="176">
        <v>79.97</v>
      </c>
      <c r="G4092" s="169">
        <f t="shared" si="63"/>
        <v>9</v>
      </c>
    </row>
    <row r="4093" spans="1:7" x14ac:dyDescent="0.2">
      <c r="A4093" s="173" t="s">
        <v>20528</v>
      </c>
      <c r="B4093" s="174" t="s">
        <v>20529</v>
      </c>
      <c r="C4093" s="175" t="s">
        <v>12389</v>
      </c>
      <c r="D4093" s="176">
        <v>54.47</v>
      </c>
      <c r="E4093" s="176">
        <v>7.46</v>
      </c>
      <c r="F4093" s="176">
        <v>61.93</v>
      </c>
      <c r="G4093" s="169">
        <f t="shared" si="63"/>
        <v>9</v>
      </c>
    </row>
    <row r="4094" spans="1:7" x14ac:dyDescent="0.2">
      <c r="A4094" s="173" t="s">
        <v>20530</v>
      </c>
      <c r="B4094" s="174" t="s">
        <v>20531</v>
      </c>
      <c r="C4094" s="175" t="s">
        <v>12389</v>
      </c>
      <c r="D4094" s="176">
        <v>32.89</v>
      </c>
      <c r="E4094" s="176">
        <v>7.46</v>
      </c>
      <c r="F4094" s="176">
        <v>40.35</v>
      </c>
      <c r="G4094" s="169">
        <f t="shared" si="63"/>
        <v>9</v>
      </c>
    </row>
    <row r="4095" spans="1:7" x14ac:dyDescent="0.2">
      <c r="A4095" s="173" t="s">
        <v>20532</v>
      </c>
      <c r="B4095" s="174" t="s">
        <v>20533</v>
      </c>
      <c r="C4095" s="175" t="s">
        <v>12389</v>
      </c>
      <c r="D4095" s="176">
        <v>41.58</v>
      </c>
      <c r="E4095" s="176">
        <v>7.46</v>
      </c>
      <c r="F4095" s="176">
        <v>49.04</v>
      </c>
      <c r="G4095" s="169">
        <f t="shared" si="63"/>
        <v>9</v>
      </c>
    </row>
    <row r="4096" spans="1:7" x14ac:dyDescent="0.2">
      <c r="A4096" s="173" t="s">
        <v>20534</v>
      </c>
      <c r="B4096" s="174" t="s">
        <v>20535</v>
      </c>
      <c r="C4096" s="175" t="s">
        <v>12389</v>
      </c>
      <c r="D4096" s="176">
        <v>40</v>
      </c>
      <c r="E4096" s="176">
        <v>7.46</v>
      </c>
      <c r="F4096" s="176">
        <v>47.46</v>
      </c>
      <c r="G4096" s="169">
        <f t="shared" si="63"/>
        <v>9</v>
      </c>
    </row>
    <row r="4097" spans="1:7" x14ac:dyDescent="0.2">
      <c r="A4097" s="173" t="s">
        <v>20536</v>
      </c>
      <c r="B4097" s="174" t="s">
        <v>20537</v>
      </c>
      <c r="C4097" s="175" t="s">
        <v>12389</v>
      </c>
      <c r="D4097" s="176">
        <v>57.88</v>
      </c>
      <c r="E4097" s="176">
        <v>8.34</v>
      </c>
      <c r="F4097" s="176">
        <v>66.22</v>
      </c>
      <c r="G4097" s="169">
        <f t="shared" si="63"/>
        <v>9</v>
      </c>
    </row>
    <row r="4098" spans="1:7" x14ac:dyDescent="0.2">
      <c r="A4098" s="173" t="s">
        <v>20538</v>
      </c>
      <c r="B4098" s="174" t="s">
        <v>20539</v>
      </c>
      <c r="C4098" s="175" t="s">
        <v>12389</v>
      </c>
      <c r="D4098" s="176">
        <v>56.17</v>
      </c>
      <c r="E4098" s="176">
        <v>8.34</v>
      </c>
      <c r="F4098" s="176">
        <v>64.510000000000005</v>
      </c>
      <c r="G4098" s="169">
        <f t="shared" si="63"/>
        <v>9</v>
      </c>
    </row>
    <row r="4099" spans="1:7" x14ac:dyDescent="0.2">
      <c r="A4099" s="173" t="s">
        <v>20540</v>
      </c>
      <c r="B4099" s="174" t="s">
        <v>20541</v>
      </c>
      <c r="C4099" s="175"/>
      <c r="D4099" s="176"/>
      <c r="E4099" s="176"/>
      <c r="F4099" s="176"/>
      <c r="G4099" s="169">
        <f t="shared" si="63"/>
        <v>5</v>
      </c>
    </row>
    <row r="4100" spans="1:7" ht="25.5" x14ac:dyDescent="0.2">
      <c r="A4100" s="173" t="s">
        <v>20542</v>
      </c>
      <c r="B4100" s="174" t="s">
        <v>20543</v>
      </c>
      <c r="C4100" s="175" t="s">
        <v>12441</v>
      </c>
      <c r="D4100" s="176">
        <v>343.41</v>
      </c>
      <c r="E4100" s="176">
        <v>11.89</v>
      </c>
      <c r="F4100" s="176">
        <v>355.3</v>
      </c>
      <c r="G4100" s="169">
        <f t="shared" si="63"/>
        <v>9</v>
      </c>
    </row>
    <row r="4101" spans="1:7" ht="25.5" x14ac:dyDescent="0.2">
      <c r="A4101" s="173" t="s">
        <v>20544</v>
      </c>
      <c r="B4101" s="174" t="s">
        <v>20545</v>
      </c>
      <c r="C4101" s="175" t="s">
        <v>12441</v>
      </c>
      <c r="D4101" s="176">
        <v>250.23</v>
      </c>
      <c r="E4101" s="176">
        <v>10.97</v>
      </c>
      <c r="F4101" s="176">
        <v>261.2</v>
      </c>
      <c r="G4101" s="169">
        <f t="shared" si="63"/>
        <v>9</v>
      </c>
    </row>
    <row r="4102" spans="1:7" ht="25.5" x14ac:dyDescent="0.2">
      <c r="A4102" s="173" t="s">
        <v>20546</v>
      </c>
      <c r="B4102" s="174" t="s">
        <v>20547</v>
      </c>
      <c r="C4102" s="175" t="s">
        <v>12441</v>
      </c>
      <c r="D4102" s="176">
        <v>251.91</v>
      </c>
      <c r="E4102" s="176">
        <v>11.04</v>
      </c>
      <c r="F4102" s="176">
        <v>262.95</v>
      </c>
      <c r="G4102" s="169">
        <f t="shared" si="63"/>
        <v>9</v>
      </c>
    </row>
    <row r="4103" spans="1:7" ht="25.5" x14ac:dyDescent="0.2">
      <c r="A4103" s="173" t="s">
        <v>20548</v>
      </c>
      <c r="B4103" s="174" t="s">
        <v>20549</v>
      </c>
      <c r="C4103" s="175" t="s">
        <v>12486</v>
      </c>
      <c r="D4103" s="176">
        <v>7.93</v>
      </c>
      <c r="E4103" s="176">
        <v>1.92</v>
      </c>
      <c r="F4103" s="176">
        <v>9.85</v>
      </c>
      <c r="G4103" s="169">
        <f t="shared" si="63"/>
        <v>9</v>
      </c>
    </row>
    <row r="4104" spans="1:7" x14ac:dyDescent="0.2">
      <c r="A4104" s="173" t="s">
        <v>20550</v>
      </c>
      <c r="B4104" s="174" t="s">
        <v>20551</v>
      </c>
      <c r="C4104" s="175" t="s">
        <v>20552</v>
      </c>
      <c r="D4104" s="176">
        <v>479.99</v>
      </c>
      <c r="E4104" s="176">
        <v>1176.8</v>
      </c>
      <c r="F4104" s="176">
        <v>1656.79</v>
      </c>
      <c r="G4104" s="169">
        <f t="shared" si="63"/>
        <v>9</v>
      </c>
    </row>
    <row r="4105" spans="1:7" x14ac:dyDescent="0.2">
      <c r="A4105" s="173" t="s">
        <v>20174</v>
      </c>
      <c r="B4105" s="174" t="s">
        <v>20175</v>
      </c>
      <c r="C4105" s="175"/>
      <c r="D4105" s="176"/>
      <c r="E4105" s="176"/>
      <c r="F4105" s="176"/>
      <c r="G4105" s="169">
        <f t="shared" si="63"/>
        <v>2</v>
      </c>
    </row>
    <row r="4106" spans="1:7" x14ac:dyDescent="0.2">
      <c r="A4106" s="173" t="s">
        <v>20176</v>
      </c>
      <c r="B4106" s="174" t="s">
        <v>20177</v>
      </c>
      <c r="C4106" s="175"/>
      <c r="D4106" s="176"/>
      <c r="E4106" s="176"/>
      <c r="F4106" s="176"/>
      <c r="G4106" s="169">
        <f t="shared" si="63"/>
        <v>5</v>
      </c>
    </row>
    <row r="4107" spans="1:7" x14ac:dyDescent="0.2">
      <c r="A4107" s="173" t="s">
        <v>20178</v>
      </c>
      <c r="B4107" s="174" t="s">
        <v>20179</v>
      </c>
      <c r="C4107" s="175" t="s">
        <v>12441</v>
      </c>
      <c r="D4107" s="176">
        <v>9009.9500000000007</v>
      </c>
      <c r="E4107" s="176">
        <v>78.239999999999995</v>
      </c>
      <c r="F4107" s="176">
        <v>9088.19</v>
      </c>
      <c r="G4107" s="169">
        <f t="shared" ref="G4107:G4124" si="64">LEN(A4107)</f>
        <v>9</v>
      </c>
    </row>
    <row r="4108" spans="1:7" x14ac:dyDescent="0.2">
      <c r="A4108" s="173" t="s">
        <v>20180</v>
      </c>
      <c r="B4108" s="174" t="s">
        <v>20181</v>
      </c>
      <c r="C4108" s="175" t="s">
        <v>12441</v>
      </c>
      <c r="D4108" s="176">
        <v>327.52999999999997</v>
      </c>
      <c r="E4108" s="176">
        <v>78.239999999999995</v>
      </c>
      <c r="F4108" s="176">
        <v>405.77</v>
      </c>
      <c r="G4108" s="169">
        <f t="shared" si="64"/>
        <v>9</v>
      </c>
    </row>
    <row r="4109" spans="1:7" x14ac:dyDescent="0.2">
      <c r="A4109" s="173" t="s">
        <v>20182</v>
      </c>
      <c r="B4109" s="174" t="s">
        <v>20183</v>
      </c>
      <c r="C4109" s="175" t="s">
        <v>12441</v>
      </c>
      <c r="D4109" s="176">
        <v>4246.4399999999996</v>
      </c>
      <c r="E4109" s="176">
        <v>78.239999999999995</v>
      </c>
      <c r="F4109" s="176">
        <v>4324.68</v>
      </c>
      <c r="G4109" s="169">
        <f t="shared" si="64"/>
        <v>9</v>
      </c>
    </row>
    <row r="4110" spans="1:7" ht="38.25" x14ac:dyDescent="0.2">
      <c r="A4110" s="173" t="s">
        <v>20184</v>
      </c>
      <c r="B4110" s="174" t="s">
        <v>20185</v>
      </c>
      <c r="C4110" s="175" t="s">
        <v>12389</v>
      </c>
      <c r="D4110" s="176">
        <v>12.73</v>
      </c>
      <c r="E4110" s="176">
        <v>5.68</v>
      </c>
      <c r="F4110" s="176">
        <v>18.41</v>
      </c>
      <c r="G4110" s="169">
        <f t="shared" si="64"/>
        <v>9</v>
      </c>
    </row>
    <row r="4111" spans="1:7" ht="25.5" x14ac:dyDescent="0.2">
      <c r="A4111" s="173" t="s">
        <v>20186</v>
      </c>
      <c r="B4111" s="174" t="s">
        <v>20187</v>
      </c>
      <c r="C4111" s="175" t="s">
        <v>12389</v>
      </c>
      <c r="D4111" s="176">
        <v>8.98</v>
      </c>
      <c r="E4111" s="176">
        <v>5.68</v>
      </c>
      <c r="F4111" s="176">
        <v>14.66</v>
      </c>
      <c r="G4111" s="169">
        <f t="shared" si="64"/>
        <v>9</v>
      </c>
    </row>
    <row r="4112" spans="1:7" ht="25.5" x14ac:dyDescent="0.2">
      <c r="A4112" s="173" t="s">
        <v>20188</v>
      </c>
      <c r="B4112" s="174" t="s">
        <v>20189</v>
      </c>
      <c r="C4112" s="175" t="s">
        <v>12389</v>
      </c>
      <c r="D4112" s="176">
        <v>13.08</v>
      </c>
      <c r="E4112" s="176">
        <v>5.68</v>
      </c>
      <c r="F4112" s="176">
        <v>18.760000000000002</v>
      </c>
      <c r="G4112" s="169">
        <f t="shared" si="64"/>
        <v>9</v>
      </c>
    </row>
    <row r="4113" spans="1:7" ht="25.5" x14ac:dyDescent="0.2">
      <c r="A4113" s="173" t="s">
        <v>20190</v>
      </c>
      <c r="B4113" s="174" t="s">
        <v>20191</v>
      </c>
      <c r="C4113" s="175" t="s">
        <v>12389</v>
      </c>
      <c r="D4113" s="176">
        <v>10.53</v>
      </c>
      <c r="E4113" s="176">
        <v>5.68</v>
      </c>
      <c r="F4113" s="176">
        <v>16.21</v>
      </c>
      <c r="G4113" s="169">
        <f t="shared" si="64"/>
        <v>9</v>
      </c>
    </row>
    <row r="4114" spans="1:7" x14ac:dyDescent="0.2">
      <c r="A4114" s="173" t="s">
        <v>20192</v>
      </c>
      <c r="B4114" s="174" t="s">
        <v>20193</v>
      </c>
      <c r="C4114" s="175" t="s">
        <v>12389</v>
      </c>
      <c r="D4114" s="176">
        <v>16.77</v>
      </c>
      <c r="E4114" s="176">
        <v>5.68</v>
      </c>
      <c r="F4114" s="176">
        <v>22.45</v>
      </c>
      <c r="G4114" s="169">
        <f t="shared" si="64"/>
        <v>9</v>
      </c>
    </row>
    <row r="4115" spans="1:7" ht="25.5" x14ac:dyDescent="0.2">
      <c r="A4115" s="173" t="s">
        <v>20194</v>
      </c>
      <c r="B4115" s="174" t="s">
        <v>20195</v>
      </c>
      <c r="C4115" s="175" t="s">
        <v>12389</v>
      </c>
      <c r="D4115" s="176">
        <v>6.34</v>
      </c>
      <c r="E4115" s="176">
        <v>5.68</v>
      </c>
      <c r="F4115" s="176">
        <v>12.02</v>
      </c>
      <c r="G4115" s="169">
        <f t="shared" si="64"/>
        <v>9</v>
      </c>
    </row>
    <row r="4116" spans="1:7" x14ac:dyDescent="0.2">
      <c r="A4116" s="173" t="s">
        <v>20196</v>
      </c>
      <c r="B4116" s="174" t="s">
        <v>20197</v>
      </c>
      <c r="C4116" s="175" t="s">
        <v>12389</v>
      </c>
      <c r="D4116" s="176">
        <v>215.84</v>
      </c>
      <c r="E4116" s="176">
        <v>3.22</v>
      </c>
      <c r="F4116" s="176">
        <v>219.06</v>
      </c>
      <c r="G4116" s="169">
        <f t="shared" si="64"/>
        <v>9</v>
      </c>
    </row>
    <row r="4117" spans="1:7" x14ac:dyDescent="0.2">
      <c r="A4117" s="173" t="s">
        <v>20198</v>
      </c>
      <c r="B4117" s="174" t="s">
        <v>20199</v>
      </c>
      <c r="C4117" s="175"/>
      <c r="D4117" s="176"/>
      <c r="E4117" s="176"/>
      <c r="F4117" s="176"/>
      <c r="G4117" s="169">
        <f t="shared" si="64"/>
        <v>5</v>
      </c>
    </row>
    <row r="4118" spans="1:7" x14ac:dyDescent="0.2">
      <c r="A4118" s="173" t="s">
        <v>20200</v>
      </c>
      <c r="B4118" s="174" t="s">
        <v>20201</v>
      </c>
      <c r="C4118" s="175" t="s">
        <v>12389</v>
      </c>
      <c r="D4118" s="176">
        <v>11.21</v>
      </c>
      <c r="E4118" s="176">
        <v>49.47</v>
      </c>
      <c r="F4118" s="176">
        <v>60.68</v>
      </c>
      <c r="G4118" s="169">
        <f t="shared" si="64"/>
        <v>9</v>
      </c>
    </row>
    <row r="4119" spans="1:7" x14ac:dyDescent="0.2">
      <c r="A4119" s="173" t="s">
        <v>20202</v>
      </c>
      <c r="B4119" s="174" t="s">
        <v>20203</v>
      </c>
      <c r="C4119" s="175"/>
      <c r="D4119" s="176"/>
      <c r="E4119" s="176"/>
      <c r="F4119" s="176"/>
      <c r="G4119" s="169">
        <f t="shared" si="64"/>
        <v>5</v>
      </c>
    </row>
    <row r="4120" spans="1:7" ht="38.25" x14ac:dyDescent="0.2">
      <c r="A4120" s="173" t="s">
        <v>20204</v>
      </c>
      <c r="B4120" s="174" t="s">
        <v>20205</v>
      </c>
      <c r="C4120" s="175" t="s">
        <v>12389</v>
      </c>
      <c r="D4120" s="176">
        <v>87.37</v>
      </c>
      <c r="E4120" s="176">
        <v>6.65</v>
      </c>
      <c r="F4120" s="176">
        <v>94.02</v>
      </c>
      <c r="G4120" s="169">
        <f t="shared" si="64"/>
        <v>9</v>
      </c>
    </row>
    <row r="4121" spans="1:7" ht="25.5" x14ac:dyDescent="0.2">
      <c r="A4121" s="173" t="s">
        <v>20206</v>
      </c>
      <c r="B4121" s="174" t="s">
        <v>20207</v>
      </c>
      <c r="C4121" s="175" t="s">
        <v>12389</v>
      </c>
      <c r="D4121" s="176">
        <v>32.03</v>
      </c>
      <c r="E4121" s="176">
        <v>1.37</v>
      </c>
      <c r="F4121" s="176">
        <v>33.4</v>
      </c>
      <c r="G4121" s="169">
        <f t="shared" si="64"/>
        <v>9</v>
      </c>
    </row>
    <row r="4122" spans="1:7" x14ac:dyDescent="0.2">
      <c r="A4122" s="173" t="s">
        <v>20208</v>
      </c>
      <c r="B4122" s="174" t="s">
        <v>20209</v>
      </c>
      <c r="C4122" s="175" t="s">
        <v>12441</v>
      </c>
      <c r="D4122" s="176">
        <v>67.569999999999993</v>
      </c>
      <c r="E4122" s="176"/>
      <c r="F4122" s="176">
        <v>67.569999999999993</v>
      </c>
      <c r="G4122" s="169">
        <f t="shared" si="64"/>
        <v>9</v>
      </c>
    </row>
    <row r="4123" spans="1:7" x14ac:dyDescent="0.2">
      <c r="A4123" s="173" t="s">
        <v>19</v>
      </c>
      <c r="B4123" s="174" t="s">
        <v>20210</v>
      </c>
      <c r="C4123" s="175" t="s">
        <v>12943</v>
      </c>
      <c r="D4123" s="176">
        <v>26.24</v>
      </c>
      <c r="E4123" s="176"/>
      <c r="F4123" s="176">
        <v>26.24</v>
      </c>
      <c r="G4123" s="169">
        <f t="shared" si="64"/>
        <v>9</v>
      </c>
    </row>
    <row r="4124" spans="1:7" x14ac:dyDescent="0.2">
      <c r="A4124" s="173" t="s">
        <v>20211</v>
      </c>
      <c r="B4124" s="174" t="s">
        <v>20212</v>
      </c>
      <c r="C4124" s="175"/>
      <c r="D4124" s="176"/>
      <c r="E4124" s="176"/>
      <c r="F4124" s="176"/>
      <c r="G4124" s="169">
        <f t="shared" si="64"/>
        <v>2</v>
      </c>
    </row>
    <row r="4125" spans="1:7" x14ac:dyDescent="0.2">
      <c r="A4125" s="173" t="s">
        <v>20213</v>
      </c>
      <c r="B4125" s="174" t="s">
        <v>20214</v>
      </c>
      <c r="C4125" s="175"/>
      <c r="D4125" s="176"/>
      <c r="E4125" s="176"/>
      <c r="F4125" s="176"/>
    </row>
    <row r="4126" spans="1:7" x14ac:dyDescent="0.2">
      <c r="A4126" s="173" t="s">
        <v>20215</v>
      </c>
      <c r="B4126" s="174" t="s">
        <v>20216</v>
      </c>
      <c r="C4126" s="175" t="s">
        <v>12389</v>
      </c>
      <c r="D4126" s="176">
        <v>709.31</v>
      </c>
      <c r="E4126" s="176"/>
      <c r="F4126" s="176">
        <v>709.31</v>
      </c>
      <c r="G4126" s="169">
        <v>15</v>
      </c>
    </row>
  </sheetData>
  <mergeCells count="4">
    <mergeCell ref="B1:F1"/>
    <mergeCell ref="A2:F2"/>
    <mergeCell ref="A3:F3"/>
    <mergeCell ref="A4:F4"/>
  </mergeCells>
  <conditionalFormatting sqref="A9:A4126">
    <cfRule type="expression" dxfId="32" priority="6" stopIfTrue="1">
      <formula>G9&lt;6</formula>
    </cfRule>
  </conditionalFormatting>
  <conditionalFormatting sqref="B9:B4126">
    <cfRule type="expression" dxfId="31" priority="5" stopIfTrue="1">
      <formula>G9&lt;6</formula>
    </cfRule>
  </conditionalFormatting>
  <conditionalFormatting sqref="C9:C4126">
    <cfRule type="expression" dxfId="30" priority="4" stopIfTrue="1">
      <formula>G9&lt;6</formula>
    </cfRule>
  </conditionalFormatting>
  <conditionalFormatting sqref="D9:D4126">
    <cfRule type="expression" dxfId="29" priority="3" stopIfTrue="1">
      <formula>G9&lt;6</formula>
    </cfRule>
  </conditionalFormatting>
  <conditionalFormatting sqref="E9:E4126">
    <cfRule type="expression" dxfId="28" priority="2" stopIfTrue="1">
      <formula>G9&lt;6</formula>
    </cfRule>
  </conditionalFormatting>
  <conditionalFormatting sqref="F9:F4126">
    <cfRule type="expression" dxfId="27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J4102"/>
  <sheetViews>
    <sheetView topLeftCell="A10" workbookViewId="0">
      <selection activeCell="P29" sqref="P29"/>
    </sheetView>
  </sheetViews>
  <sheetFormatPr defaultRowHeight="12.75" x14ac:dyDescent="0.2"/>
  <cols>
    <col min="1" max="1" width="10.140625" customWidth="1"/>
    <col min="2" max="2" width="23.5703125" customWidth="1"/>
    <col min="3" max="9" width="11.140625" customWidth="1"/>
    <col min="10" max="10" width="10.42578125" customWidth="1"/>
  </cols>
  <sheetData>
    <row r="1" spans="2:10" ht="66.75" customHeight="1" x14ac:dyDescent="0.2">
      <c r="B1" s="402"/>
      <c r="C1" s="402"/>
      <c r="D1" s="402"/>
      <c r="E1" s="402"/>
      <c r="F1" s="402"/>
      <c r="G1" s="402"/>
      <c r="H1" s="402"/>
      <c r="I1" s="402"/>
      <c r="J1" s="402"/>
    </row>
    <row r="2" spans="2:10" ht="15.75" x14ac:dyDescent="0.2">
      <c r="B2" s="427" t="s">
        <v>192</v>
      </c>
      <c r="C2" s="428"/>
      <c r="D2" s="428"/>
      <c r="E2" s="428"/>
      <c r="F2" s="428"/>
      <c r="G2" s="428"/>
      <c r="H2" s="428"/>
      <c r="I2" s="428"/>
      <c r="J2" s="429"/>
    </row>
    <row r="3" spans="2:10" x14ac:dyDescent="0.2">
      <c r="B3" s="63"/>
      <c r="C3" s="63"/>
      <c r="D3" s="63"/>
      <c r="E3" s="63"/>
      <c r="F3" s="63"/>
      <c r="G3" s="63"/>
      <c r="H3" s="63"/>
      <c r="I3" s="63"/>
      <c r="J3" s="63"/>
    </row>
    <row r="4" spans="2:10" ht="14.25" x14ac:dyDescent="0.2">
      <c r="B4" s="430" t="s">
        <v>193</v>
      </c>
      <c r="C4" s="430"/>
      <c r="D4" s="430"/>
      <c r="E4" s="430"/>
      <c r="F4" s="430"/>
      <c r="G4" s="430"/>
      <c r="H4" s="430"/>
      <c r="I4" s="430"/>
      <c r="J4" s="430"/>
    </row>
    <row r="5" spans="2:10" ht="14.25" x14ac:dyDescent="0.2">
      <c r="B5" s="430" t="s">
        <v>194</v>
      </c>
      <c r="C5" s="430"/>
      <c r="D5" s="430"/>
      <c r="E5" s="430"/>
      <c r="F5" s="430"/>
      <c r="G5" s="430"/>
      <c r="H5" s="430"/>
      <c r="I5" s="430"/>
      <c r="J5" s="430"/>
    </row>
    <row r="6" spans="2:10" ht="14.25" x14ac:dyDescent="0.2">
      <c r="B6" s="430" t="s">
        <v>195</v>
      </c>
      <c r="C6" s="430"/>
      <c r="D6" s="430"/>
      <c r="E6" s="430"/>
      <c r="F6" s="430"/>
      <c r="G6" s="430"/>
      <c r="H6" s="430"/>
      <c r="I6" s="430"/>
      <c r="J6" s="430"/>
    </row>
    <row r="7" spans="2:10" ht="14.25" x14ac:dyDescent="0.2">
      <c r="B7" s="430" t="s">
        <v>196</v>
      </c>
      <c r="C7" s="430"/>
      <c r="D7" s="430"/>
      <c r="E7" s="430"/>
      <c r="F7" s="430"/>
      <c r="G7" s="430"/>
      <c r="H7" s="430"/>
      <c r="I7" s="430"/>
      <c r="J7" s="430"/>
    </row>
    <row r="8" spans="2:10" ht="14.25" x14ac:dyDescent="0.2">
      <c r="B8" s="424" t="s">
        <v>203</v>
      </c>
      <c r="C8" s="424"/>
      <c r="D8" s="424"/>
      <c r="E8" s="424"/>
      <c r="F8" s="424"/>
      <c r="G8" s="424"/>
      <c r="H8" s="424"/>
      <c r="I8" s="424"/>
      <c r="J8" s="424"/>
    </row>
    <row r="9" spans="2:10" x14ac:dyDescent="0.2">
      <c r="B9" s="14"/>
      <c r="C9" s="15"/>
      <c r="D9" s="15"/>
      <c r="E9" s="15"/>
      <c r="F9" s="16"/>
      <c r="H9" s="16"/>
    </row>
    <row r="10" spans="2:10" ht="16.5" x14ac:dyDescent="0.2">
      <c r="B10" s="431" t="s">
        <v>12350</v>
      </c>
      <c r="C10" s="432"/>
      <c r="D10" s="432"/>
      <c r="E10" s="432"/>
      <c r="F10" s="432"/>
      <c r="G10" s="432"/>
      <c r="H10" s="432"/>
      <c r="I10" s="432"/>
      <c r="J10" s="433"/>
    </row>
    <row r="11" spans="2:10" ht="15" x14ac:dyDescent="0.25">
      <c r="B11" s="121" t="s">
        <v>50</v>
      </c>
      <c r="C11" s="122" t="s">
        <v>51</v>
      </c>
      <c r="D11" s="122" t="s">
        <v>52</v>
      </c>
      <c r="E11" s="122" t="s">
        <v>53</v>
      </c>
      <c r="F11" s="434" t="s">
        <v>54</v>
      </c>
      <c r="G11" s="435"/>
      <c r="H11" s="435"/>
      <c r="I11" s="435"/>
      <c r="J11" s="436"/>
    </row>
    <row r="12" spans="2:10" ht="14.25" x14ac:dyDescent="0.2">
      <c r="B12" s="123" t="s">
        <v>55</v>
      </c>
      <c r="C12" s="64">
        <v>3.8</v>
      </c>
      <c r="D12" s="64">
        <v>4.67</v>
      </c>
      <c r="E12" s="65">
        <v>4.67</v>
      </c>
      <c r="F12" s="403" t="s">
        <v>56</v>
      </c>
      <c r="G12" s="404"/>
      <c r="H12" s="404"/>
      <c r="I12" s="404"/>
      <c r="J12" s="405"/>
    </row>
    <row r="13" spans="2:10" ht="14.25" x14ac:dyDescent="0.2">
      <c r="B13" s="123" t="s">
        <v>57</v>
      </c>
      <c r="C13" s="64">
        <v>0.32</v>
      </c>
      <c r="D13" s="64">
        <v>0.74</v>
      </c>
      <c r="E13" s="65">
        <v>0.74</v>
      </c>
      <c r="F13" s="403" t="s">
        <v>58</v>
      </c>
      <c r="G13" s="404"/>
      <c r="H13" s="404"/>
      <c r="I13" s="404"/>
      <c r="J13" s="405"/>
    </row>
    <row r="14" spans="2:10" ht="14.25" x14ac:dyDescent="0.2">
      <c r="B14" s="123" t="s">
        <v>59</v>
      </c>
      <c r="C14" s="64">
        <v>0.5</v>
      </c>
      <c r="D14" s="64">
        <v>0.97</v>
      </c>
      <c r="E14" s="65">
        <v>0.97</v>
      </c>
      <c r="F14" s="403" t="s">
        <v>60</v>
      </c>
      <c r="G14" s="404"/>
      <c r="H14" s="404"/>
      <c r="I14" s="404"/>
      <c r="J14" s="405"/>
    </row>
    <row r="15" spans="2:10" ht="14.25" x14ac:dyDescent="0.2">
      <c r="B15" s="123" t="s">
        <v>61</v>
      </c>
      <c r="C15" s="64">
        <v>1.02</v>
      </c>
      <c r="D15" s="64">
        <v>1.21</v>
      </c>
      <c r="E15" s="65">
        <v>1.21</v>
      </c>
      <c r="F15" s="403" t="s">
        <v>62</v>
      </c>
      <c r="G15" s="404"/>
      <c r="H15" s="404"/>
      <c r="I15" s="404"/>
      <c r="J15" s="405"/>
    </row>
    <row r="16" spans="2:10" ht="14.25" x14ac:dyDescent="0.2">
      <c r="B16" s="123" t="s">
        <v>63</v>
      </c>
      <c r="C16" s="64">
        <v>6.64</v>
      </c>
      <c r="D16" s="64">
        <v>8.69</v>
      </c>
      <c r="E16" s="65">
        <v>7.79</v>
      </c>
      <c r="F16" s="403" t="s">
        <v>64</v>
      </c>
      <c r="G16" s="404"/>
      <c r="H16" s="404"/>
      <c r="I16" s="404"/>
      <c r="J16" s="405"/>
    </row>
    <row r="17" spans="2:10" ht="14.25" x14ac:dyDescent="0.2">
      <c r="B17" s="123" t="s">
        <v>65</v>
      </c>
      <c r="C17" s="406" t="s">
        <v>66</v>
      </c>
      <c r="D17" s="407"/>
      <c r="E17" s="124">
        <f>C24</f>
        <v>10.15</v>
      </c>
      <c r="F17" s="408" t="s">
        <v>67</v>
      </c>
      <c r="G17" s="409"/>
      <c r="H17" s="409"/>
      <c r="I17" s="409"/>
      <c r="J17" s="410"/>
    </row>
    <row r="18" spans="2:10" ht="16.5" x14ac:dyDescent="0.25">
      <c r="F18" s="19"/>
    </row>
    <row r="19" spans="2:10" ht="15" x14ac:dyDescent="0.25">
      <c r="B19" s="121" t="s">
        <v>73</v>
      </c>
      <c r="C19" s="125" t="s">
        <v>74</v>
      </c>
      <c r="D19" s="29"/>
      <c r="E19" s="27"/>
    </row>
    <row r="20" spans="2:10" ht="14.25" x14ac:dyDescent="0.2">
      <c r="B20" s="123" t="s">
        <v>75</v>
      </c>
      <c r="C20" s="65">
        <v>0.65</v>
      </c>
      <c r="D20" s="29"/>
      <c r="E20" s="27"/>
    </row>
    <row r="21" spans="2:10" ht="14.25" x14ac:dyDescent="0.2">
      <c r="B21" s="123" t="s">
        <v>76</v>
      </c>
      <c r="C21" s="65">
        <v>3</v>
      </c>
      <c r="D21" s="29"/>
      <c r="E21" s="27"/>
    </row>
    <row r="22" spans="2:10" ht="14.25" x14ac:dyDescent="0.2">
      <c r="B22" s="123" t="s">
        <v>77</v>
      </c>
      <c r="C22" s="124">
        <v>4.5</v>
      </c>
      <c r="D22" s="30" t="s">
        <v>78</v>
      </c>
      <c r="E22" s="27"/>
    </row>
    <row r="23" spans="2:10" ht="16.5" thickBot="1" x14ac:dyDescent="0.3">
      <c r="B23" s="123" t="s">
        <v>79</v>
      </c>
      <c r="C23" s="126">
        <f>IF(OR(H27="",J26=""),"",IF(ROUND(J26*H27*100,2)&gt;5,"ERRO",(ROUND(J26*H27*100,2))))</f>
        <v>2</v>
      </c>
      <c r="D23" s="31"/>
      <c r="E23" s="27"/>
    </row>
    <row r="24" spans="2:10" ht="15.75" thickBot="1" x14ac:dyDescent="0.3">
      <c r="B24" s="127" t="s">
        <v>80</v>
      </c>
      <c r="C24" s="128">
        <f>IF(C23="","",SUM(C20:C23))</f>
        <v>10.15</v>
      </c>
      <c r="D24" s="27"/>
      <c r="E24" s="27"/>
    </row>
    <row r="25" spans="2:10" x14ac:dyDescent="0.2">
      <c r="B25" s="32"/>
      <c r="C25" s="27"/>
      <c r="D25" s="27"/>
      <c r="E25" s="27"/>
    </row>
    <row r="26" spans="2:10" ht="15" x14ac:dyDescent="0.25">
      <c r="B26" s="33" t="s">
        <v>81</v>
      </c>
      <c r="C26" s="66"/>
      <c r="D26" s="66"/>
      <c r="E26" s="66"/>
      <c r="F26" s="66"/>
      <c r="G26" s="66"/>
      <c r="H26" s="66"/>
      <c r="I26" s="66"/>
      <c r="J26" s="67">
        <v>1</v>
      </c>
    </row>
    <row r="27" spans="2:10" ht="15" x14ac:dyDescent="0.25">
      <c r="B27" s="33" t="s">
        <v>82</v>
      </c>
      <c r="C27" s="66"/>
      <c r="D27" s="66"/>
      <c r="E27" s="66"/>
      <c r="F27" s="66"/>
      <c r="G27" s="66"/>
      <c r="H27" s="67">
        <v>0.02</v>
      </c>
      <c r="I27" s="66" t="s">
        <v>83</v>
      </c>
      <c r="J27" s="66"/>
    </row>
    <row r="28" spans="2:10" ht="13.5" thickBot="1" x14ac:dyDescent="0.25">
      <c r="B28" s="33"/>
      <c r="C28" s="33"/>
      <c r="D28" s="33"/>
      <c r="E28" s="33"/>
      <c r="F28" s="33"/>
      <c r="G28" s="33"/>
      <c r="I28" s="33"/>
    </row>
    <row r="29" spans="2:10" ht="17.25" thickBot="1" x14ac:dyDescent="0.25">
      <c r="B29" s="33"/>
      <c r="C29" s="33"/>
      <c r="D29" s="129" t="s">
        <v>8</v>
      </c>
      <c r="E29" s="130">
        <f>IF(OR(C23="",E12="",E13="",E14="",E15="",E16=""),0,ROUND((((1+E12/100+E13/100+E14/100)*(1+E15/100)*(1+E16/100)/(1-(C24/100)))-1)*100,2))</f>
        <v>29.16</v>
      </c>
      <c r="F29" s="421" t="s">
        <v>12352</v>
      </c>
      <c r="G29" s="422"/>
      <c r="H29" s="422"/>
      <c r="I29" s="422"/>
      <c r="J29" s="423"/>
    </row>
    <row r="30" spans="2:10" x14ac:dyDescent="0.2">
      <c r="B30" s="33"/>
      <c r="C30" s="33"/>
    </row>
    <row r="31" spans="2:10" ht="18" x14ac:dyDescent="0.2">
      <c r="B31" s="131" t="s">
        <v>69</v>
      </c>
      <c r="C31" s="132">
        <f>IF(OR(C23="",E12="",E13="",E14="",E15="",E16=""),0,IF(OR(ROUND((((1+E12/100+E13/100+E14/100)*(1+E15/100)*(1+E16/100)/(1-((C24-C22)/100)))-1)*100,2)&gt;24.23,ROUND((((1+E12/100+E13/100+E14/100)*(1+E15/100)*(1+E16/100)/(1-((C24-C22)/100)))-1)*100,2)&lt;19.6),"FORA DO LIMITE !",ROUND((((1+E12/100+E13/100+E14/100)*(1+E15/100)*(1+E16/100)/(1-((C24-C22)/100)))-1)*100,2)))</f>
        <v>23</v>
      </c>
      <c r="D31" s="133" t="s">
        <v>12351</v>
      </c>
      <c r="E31" s="134"/>
      <c r="F31" s="135"/>
      <c r="G31" s="136"/>
      <c r="H31" s="137"/>
    </row>
    <row r="32" spans="2:10" x14ac:dyDescent="0.2">
      <c r="B32" s="32"/>
      <c r="C32" s="27"/>
      <c r="D32" s="27"/>
      <c r="E32" s="27"/>
    </row>
    <row r="33" spans="2:10" ht="15.75" x14ac:dyDescent="0.25">
      <c r="B33" s="411" t="s">
        <v>84</v>
      </c>
      <c r="C33" s="411"/>
      <c r="D33" s="411"/>
      <c r="E33" s="411"/>
      <c r="F33" s="411"/>
      <c r="G33" s="411"/>
      <c r="H33" s="411"/>
      <c r="I33" s="411"/>
      <c r="J33" s="411"/>
    </row>
    <row r="34" spans="2:10" ht="13.5" thickBot="1" x14ac:dyDescent="0.25"/>
    <row r="35" spans="2:10" ht="13.5" thickTop="1" x14ac:dyDescent="0.2">
      <c r="B35" s="412" t="s">
        <v>85</v>
      </c>
      <c r="C35" s="413"/>
      <c r="D35" s="413"/>
      <c r="E35" s="413"/>
      <c r="F35" s="413"/>
      <c r="G35" s="413"/>
      <c r="H35" s="413"/>
      <c r="I35" s="413"/>
      <c r="J35" s="414"/>
    </row>
    <row r="36" spans="2:10" x14ac:dyDescent="0.2">
      <c r="B36" s="415"/>
      <c r="C36" s="416"/>
      <c r="D36" s="416"/>
      <c r="E36" s="416"/>
      <c r="F36" s="416"/>
      <c r="G36" s="416"/>
      <c r="H36" s="416"/>
      <c r="I36" s="416"/>
      <c r="J36" s="417"/>
    </row>
    <row r="37" spans="2:10" ht="13.5" thickBot="1" x14ac:dyDescent="0.25">
      <c r="B37" s="418"/>
      <c r="C37" s="419"/>
      <c r="D37" s="419"/>
      <c r="E37" s="419"/>
      <c r="F37" s="419"/>
      <c r="G37" s="419"/>
      <c r="H37" s="419"/>
      <c r="I37" s="419"/>
      <c r="J37" s="420"/>
    </row>
    <row r="38" spans="2:10" ht="13.5" thickTop="1" x14ac:dyDescent="0.2"/>
    <row r="39" spans="2:10" ht="14.25" x14ac:dyDescent="0.2">
      <c r="B39" s="424" t="s">
        <v>197</v>
      </c>
      <c r="C39" s="424"/>
      <c r="D39" s="424"/>
      <c r="E39" s="424"/>
      <c r="F39" s="424"/>
      <c r="G39" s="424"/>
      <c r="H39" s="424"/>
      <c r="I39" s="424"/>
      <c r="J39" s="424"/>
    </row>
    <row r="41" spans="2:10" ht="14.25" x14ac:dyDescent="0.2">
      <c r="J41" s="68" t="s">
        <v>198</v>
      </c>
    </row>
    <row r="46" spans="2:10" ht="15.75" x14ac:dyDescent="0.25">
      <c r="B46" s="425" t="s">
        <v>118</v>
      </c>
      <c r="C46" s="425"/>
      <c r="D46" s="425"/>
      <c r="E46" s="425"/>
      <c r="G46" s="425" t="s">
        <v>199</v>
      </c>
      <c r="H46" s="425"/>
      <c r="I46" s="425"/>
      <c r="J46" s="425"/>
    </row>
    <row r="47" spans="2:10" ht="14.25" x14ac:dyDescent="0.2">
      <c r="B47" s="426" t="s">
        <v>200</v>
      </c>
      <c r="C47" s="426"/>
      <c r="D47" s="426"/>
      <c r="E47" s="426"/>
      <c r="G47" s="426" t="s">
        <v>201</v>
      </c>
      <c r="H47" s="426"/>
      <c r="I47" s="426"/>
      <c r="J47" s="426"/>
    </row>
    <row r="48" spans="2:10" x14ac:dyDescent="0.2">
      <c r="B48" s="401" t="s">
        <v>190</v>
      </c>
      <c r="C48" s="402"/>
      <c r="D48" s="402"/>
      <c r="E48" s="402"/>
      <c r="G48" s="401" t="s">
        <v>202</v>
      </c>
      <c r="H48" s="402"/>
      <c r="I48" s="402"/>
      <c r="J48" s="402"/>
    </row>
    <row r="738" spans="1:6" ht="45" x14ac:dyDescent="0.2">
      <c r="A738" s="74" t="s">
        <v>445</v>
      </c>
      <c r="B738" s="75" t="s">
        <v>446</v>
      </c>
      <c r="C738" s="83" t="s">
        <v>211</v>
      </c>
      <c r="D738" s="78" t="s">
        <v>447</v>
      </c>
      <c r="E738" s="78" t="s">
        <v>448</v>
      </c>
      <c r="F738" s="78" t="s">
        <v>449</v>
      </c>
    </row>
    <row r="739" spans="1:6" ht="45" x14ac:dyDescent="0.2">
      <c r="A739" s="74" t="s">
        <v>450</v>
      </c>
      <c r="B739" s="75" t="s">
        <v>451</v>
      </c>
      <c r="C739" s="83" t="s">
        <v>211</v>
      </c>
      <c r="D739" s="78" t="s">
        <v>452</v>
      </c>
      <c r="E739" s="78" t="s">
        <v>453</v>
      </c>
      <c r="F739" s="78" t="s">
        <v>454</v>
      </c>
    </row>
    <row r="740" spans="1:6" ht="56.25" x14ac:dyDescent="0.2">
      <c r="A740" s="74" t="s">
        <v>455</v>
      </c>
      <c r="B740" s="75" t="s">
        <v>456</v>
      </c>
      <c r="C740" s="83" t="s">
        <v>211</v>
      </c>
      <c r="D740" s="78" t="s">
        <v>457</v>
      </c>
      <c r="E740" s="78" t="s">
        <v>443</v>
      </c>
      <c r="F740" s="78" t="s">
        <v>458</v>
      </c>
    </row>
    <row r="741" spans="1:6" ht="56.25" x14ac:dyDescent="0.2">
      <c r="A741" s="74" t="s">
        <v>459</v>
      </c>
      <c r="B741" s="75" t="s">
        <v>460</v>
      </c>
      <c r="C741" s="83" t="s">
        <v>211</v>
      </c>
      <c r="D741" s="78" t="s">
        <v>461</v>
      </c>
      <c r="E741" s="78" t="s">
        <v>443</v>
      </c>
      <c r="F741" s="78" t="s">
        <v>462</v>
      </c>
    </row>
    <row r="742" spans="1:6" ht="56.25" x14ac:dyDescent="0.2">
      <c r="A742" s="74" t="s">
        <v>463</v>
      </c>
      <c r="B742" s="75" t="s">
        <v>464</v>
      </c>
      <c r="C742" s="83" t="s">
        <v>211</v>
      </c>
      <c r="D742" s="78" t="s">
        <v>465</v>
      </c>
      <c r="E742" s="78" t="s">
        <v>444</v>
      </c>
      <c r="F742" s="78" t="s">
        <v>466</v>
      </c>
    </row>
    <row r="743" spans="1:6" ht="56.25" x14ac:dyDescent="0.2">
      <c r="A743" s="74" t="s">
        <v>467</v>
      </c>
      <c r="B743" s="75" t="s">
        <v>468</v>
      </c>
      <c r="C743" s="83" t="s">
        <v>211</v>
      </c>
      <c r="D743" s="78" t="s">
        <v>469</v>
      </c>
      <c r="E743" s="78" t="s">
        <v>448</v>
      </c>
      <c r="F743" s="78" t="s">
        <v>470</v>
      </c>
    </row>
    <row r="744" spans="1:6" ht="56.25" x14ac:dyDescent="0.2">
      <c r="A744" s="74" t="s">
        <v>471</v>
      </c>
      <c r="B744" s="75" t="s">
        <v>472</v>
      </c>
      <c r="C744" s="83" t="s">
        <v>211</v>
      </c>
      <c r="D744" s="78" t="s">
        <v>473</v>
      </c>
      <c r="E744" s="78" t="s">
        <v>453</v>
      </c>
      <c r="F744" s="78" t="s">
        <v>474</v>
      </c>
    </row>
    <row r="745" spans="1:6" ht="22.5" x14ac:dyDescent="0.2">
      <c r="A745" s="59">
        <v>13.02</v>
      </c>
      <c r="B745" s="73" t="s">
        <v>475</v>
      </c>
      <c r="C745" s="56"/>
      <c r="D745" s="56"/>
      <c r="E745" s="56"/>
      <c r="F745" s="56"/>
    </row>
    <row r="746" spans="1:6" ht="45" x14ac:dyDescent="0.2">
      <c r="A746" s="74" t="s">
        <v>476</v>
      </c>
      <c r="B746" s="75" t="s">
        <v>477</v>
      </c>
      <c r="C746" s="83" t="s">
        <v>211</v>
      </c>
      <c r="D746" s="78" t="s">
        <v>478</v>
      </c>
      <c r="E746" s="78" t="s">
        <v>443</v>
      </c>
      <c r="F746" s="78" t="s">
        <v>479</v>
      </c>
    </row>
    <row r="747" spans="1:6" ht="45" x14ac:dyDescent="0.2">
      <c r="A747" s="74" t="s">
        <v>480</v>
      </c>
      <c r="B747" s="75" t="s">
        <v>481</v>
      </c>
      <c r="C747" s="83" t="s">
        <v>211</v>
      </c>
      <c r="D747" s="78" t="s">
        <v>482</v>
      </c>
      <c r="E747" s="78" t="s">
        <v>444</v>
      </c>
      <c r="F747" s="78" t="s">
        <v>483</v>
      </c>
    </row>
    <row r="748" spans="1:6" ht="45" x14ac:dyDescent="0.2">
      <c r="A748" s="74" t="s">
        <v>484</v>
      </c>
      <c r="B748" s="75" t="s">
        <v>485</v>
      </c>
      <c r="C748" s="83" t="s">
        <v>211</v>
      </c>
      <c r="D748" s="78" t="s">
        <v>486</v>
      </c>
      <c r="E748" s="78" t="s">
        <v>448</v>
      </c>
      <c r="F748" s="78" t="s">
        <v>487</v>
      </c>
    </row>
    <row r="749" spans="1:6" ht="45" x14ac:dyDescent="0.2">
      <c r="A749" s="74" t="s">
        <v>488</v>
      </c>
      <c r="B749" s="75" t="s">
        <v>489</v>
      </c>
      <c r="C749" s="83" t="s">
        <v>211</v>
      </c>
      <c r="D749" s="78" t="s">
        <v>490</v>
      </c>
      <c r="E749" s="78" t="s">
        <v>453</v>
      </c>
      <c r="F749" s="78" t="s">
        <v>491</v>
      </c>
    </row>
    <row r="750" spans="1:6" x14ac:dyDescent="0.2">
      <c r="A750" s="59">
        <v>13.05</v>
      </c>
      <c r="B750" s="73" t="s">
        <v>492</v>
      </c>
      <c r="C750" s="56"/>
      <c r="D750" s="56"/>
      <c r="E750" s="56"/>
      <c r="F750" s="56"/>
    </row>
    <row r="751" spans="1:6" ht="22.5" x14ac:dyDescent="0.2">
      <c r="A751" s="74" t="s">
        <v>493</v>
      </c>
      <c r="B751" s="74" t="s">
        <v>494</v>
      </c>
      <c r="C751" s="83" t="s">
        <v>211</v>
      </c>
      <c r="D751" s="78" t="s">
        <v>495</v>
      </c>
      <c r="E751" s="78" t="s">
        <v>496</v>
      </c>
      <c r="F751" s="78" t="s">
        <v>497</v>
      </c>
    </row>
    <row r="752" spans="1:6" ht="22.5" x14ac:dyDescent="0.2">
      <c r="A752" s="74" t="s">
        <v>498</v>
      </c>
      <c r="B752" s="74" t="s">
        <v>499</v>
      </c>
      <c r="C752" s="83" t="s">
        <v>211</v>
      </c>
      <c r="D752" s="78" t="s">
        <v>500</v>
      </c>
      <c r="E752" s="78" t="s">
        <v>501</v>
      </c>
      <c r="F752" s="78" t="s">
        <v>427</v>
      </c>
    </row>
    <row r="753" spans="1:6" ht="22.5" x14ac:dyDescent="0.2">
      <c r="A753" s="74" t="s">
        <v>502</v>
      </c>
      <c r="B753" s="74" t="s">
        <v>503</v>
      </c>
      <c r="C753" s="83" t="s">
        <v>211</v>
      </c>
      <c r="D753" s="78" t="s">
        <v>504</v>
      </c>
      <c r="E753" s="78" t="s">
        <v>505</v>
      </c>
      <c r="F753" s="78" t="s">
        <v>506</v>
      </c>
    </row>
    <row r="754" spans="1:6" ht="22.5" x14ac:dyDescent="0.2">
      <c r="A754" s="74" t="s">
        <v>507</v>
      </c>
      <c r="B754" s="74" t="s">
        <v>508</v>
      </c>
      <c r="C754" s="83" t="s">
        <v>211</v>
      </c>
      <c r="D754" s="78" t="s">
        <v>509</v>
      </c>
      <c r="E754" s="78" t="s">
        <v>309</v>
      </c>
      <c r="F754" s="78" t="s">
        <v>510</v>
      </c>
    </row>
    <row r="755" spans="1:6" ht="22.5" x14ac:dyDescent="0.2">
      <c r="A755" s="74" t="s">
        <v>511</v>
      </c>
      <c r="B755" s="74" t="s">
        <v>512</v>
      </c>
      <c r="C755" s="83" t="s">
        <v>211</v>
      </c>
      <c r="D755" s="78" t="s">
        <v>513</v>
      </c>
      <c r="E755" s="78" t="s">
        <v>496</v>
      </c>
      <c r="F755" s="78" t="s">
        <v>514</v>
      </c>
    </row>
    <row r="756" spans="1:6" ht="22.5" x14ac:dyDescent="0.2">
      <c r="A756" s="74" t="s">
        <v>515</v>
      </c>
      <c r="B756" s="74" t="s">
        <v>516</v>
      </c>
      <c r="C756" s="83" t="s">
        <v>211</v>
      </c>
      <c r="D756" s="78" t="s">
        <v>517</v>
      </c>
      <c r="E756" s="78" t="s">
        <v>237</v>
      </c>
      <c r="F756" s="78" t="s">
        <v>518</v>
      </c>
    </row>
    <row r="757" spans="1:6" x14ac:dyDescent="0.2">
      <c r="A757" s="58">
        <v>14</v>
      </c>
      <c r="B757" s="73" t="s">
        <v>519</v>
      </c>
      <c r="C757" s="56"/>
      <c r="D757" s="56"/>
      <c r="E757" s="56"/>
      <c r="F757" s="56"/>
    </row>
    <row r="758" spans="1:6" ht="22.5" x14ac:dyDescent="0.2">
      <c r="A758" s="59">
        <v>14.01</v>
      </c>
      <c r="B758" s="73" t="s">
        <v>520</v>
      </c>
      <c r="C758" s="56"/>
      <c r="D758" s="56"/>
      <c r="E758" s="56"/>
      <c r="F758" s="56"/>
    </row>
    <row r="759" spans="1:6" ht="22.5" x14ac:dyDescent="0.2">
      <c r="A759" s="74" t="s">
        <v>521</v>
      </c>
      <c r="B759" s="74" t="s">
        <v>522</v>
      </c>
      <c r="C759" s="83" t="s">
        <v>235</v>
      </c>
      <c r="D759" s="78" t="s">
        <v>523</v>
      </c>
      <c r="E759" s="78" t="s">
        <v>524</v>
      </c>
      <c r="F759" s="78" t="s">
        <v>525</v>
      </c>
    </row>
    <row r="760" spans="1:6" ht="45" x14ac:dyDescent="0.2">
      <c r="A760" s="74" t="s">
        <v>526</v>
      </c>
      <c r="B760" s="75" t="s">
        <v>527</v>
      </c>
      <c r="C760" s="83" t="s">
        <v>211</v>
      </c>
      <c r="D760" s="78" t="s">
        <v>528</v>
      </c>
      <c r="E760" s="78" t="s">
        <v>529</v>
      </c>
      <c r="F760" s="78" t="s">
        <v>530</v>
      </c>
    </row>
    <row r="761" spans="1:6" ht="45" x14ac:dyDescent="0.2">
      <c r="A761" s="74" t="s">
        <v>531</v>
      </c>
      <c r="B761" s="75" t="s">
        <v>532</v>
      </c>
      <c r="C761" s="83" t="s">
        <v>211</v>
      </c>
      <c r="D761" s="78" t="s">
        <v>533</v>
      </c>
      <c r="E761" s="78" t="s">
        <v>534</v>
      </c>
      <c r="F761" s="78" t="s">
        <v>535</v>
      </c>
    </row>
    <row r="762" spans="1:6" ht="22.5" x14ac:dyDescent="0.2">
      <c r="A762" s="59">
        <v>14.02</v>
      </c>
      <c r="B762" s="73" t="s">
        <v>536</v>
      </c>
      <c r="C762" s="56"/>
      <c r="D762" s="56"/>
      <c r="E762" s="56"/>
      <c r="F762" s="56"/>
    </row>
    <row r="763" spans="1:6" ht="22.5" x14ac:dyDescent="0.2">
      <c r="A763" s="74" t="s">
        <v>537</v>
      </c>
      <c r="B763" s="74" t="s">
        <v>538</v>
      </c>
      <c r="C763" s="83" t="s">
        <v>211</v>
      </c>
      <c r="D763" s="78" t="s">
        <v>539</v>
      </c>
      <c r="E763" s="78" t="s">
        <v>540</v>
      </c>
      <c r="F763" s="78" t="s">
        <v>541</v>
      </c>
    </row>
    <row r="764" spans="1:6" ht="22.5" x14ac:dyDescent="0.2">
      <c r="A764" s="74" t="s">
        <v>542</v>
      </c>
      <c r="B764" s="74" t="s">
        <v>543</v>
      </c>
      <c r="C764" s="83" t="s">
        <v>211</v>
      </c>
      <c r="D764" s="78" t="s">
        <v>544</v>
      </c>
      <c r="E764" s="78" t="s">
        <v>545</v>
      </c>
      <c r="F764" s="78" t="s">
        <v>546</v>
      </c>
    </row>
    <row r="765" spans="1:6" ht="22.5" x14ac:dyDescent="0.2">
      <c r="A765" s="74" t="s">
        <v>547</v>
      </c>
      <c r="B765" s="74" t="s">
        <v>548</v>
      </c>
      <c r="C765" s="83" t="s">
        <v>211</v>
      </c>
      <c r="D765" s="78" t="s">
        <v>549</v>
      </c>
      <c r="E765" s="78" t="s">
        <v>550</v>
      </c>
      <c r="F765" s="78" t="s">
        <v>551</v>
      </c>
    </row>
    <row r="766" spans="1:6" ht="22.5" x14ac:dyDescent="0.2">
      <c r="A766" s="74" t="s">
        <v>552</v>
      </c>
      <c r="B766" s="74" t="s">
        <v>553</v>
      </c>
      <c r="C766" s="83" t="s">
        <v>211</v>
      </c>
      <c r="D766" s="78" t="s">
        <v>554</v>
      </c>
      <c r="E766" s="78" t="s">
        <v>555</v>
      </c>
      <c r="F766" s="78" t="s">
        <v>556</v>
      </c>
    </row>
    <row r="767" spans="1:6" ht="22.5" x14ac:dyDescent="0.2">
      <c r="A767" s="74" t="s">
        <v>557</v>
      </c>
      <c r="B767" s="74" t="s">
        <v>558</v>
      </c>
      <c r="C767" s="83" t="s">
        <v>211</v>
      </c>
      <c r="D767" s="78" t="s">
        <v>559</v>
      </c>
      <c r="E767" s="78" t="s">
        <v>545</v>
      </c>
      <c r="F767" s="78" t="s">
        <v>560</v>
      </c>
    </row>
    <row r="768" spans="1:6" ht="22.5" x14ac:dyDescent="0.2">
      <c r="A768" s="74" t="s">
        <v>561</v>
      </c>
      <c r="B768" s="74" t="s">
        <v>562</v>
      </c>
      <c r="C768" s="83" t="s">
        <v>211</v>
      </c>
      <c r="D768" s="78" t="s">
        <v>563</v>
      </c>
      <c r="E768" s="78" t="s">
        <v>550</v>
      </c>
      <c r="F768" s="78" t="s">
        <v>564</v>
      </c>
    </row>
    <row r="769" spans="1:6" ht="22.5" x14ac:dyDescent="0.2">
      <c r="A769" s="59">
        <v>14.03</v>
      </c>
      <c r="B769" s="73" t="s">
        <v>565</v>
      </c>
      <c r="C769" s="56"/>
      <c r="D769" s="56"/>
      <c r="E769" s="56"/>
      <c r="F769" s="56"/>
    </row>
    <row r="770" spans="1:6" ht="22.5" x14ac:dyDescent="0.2">
      <c r="A770" s="74" t="s">
        <v>566</v>
      </c>
      <c r="B770" s="74" t="s">
        <v>567</v>
      </c>
      <c r="C770" s="83" t="s">
        <v>211</v>
      </c>
      <c r="D770" s="78" t="s">
        <v>568</v>
      </c>
      <c r="E770" s="78" t="s">
        <v>569</v>
      </c>
      <c r="F770" s="78" t="s">
        <v>570</v>
      </c>
    </row>
    <row r="771" spans="1:6" ht="22.5" x14ac:dyDescent="0.2">
      <c r="A771" s="74" t="s">
        <v>571</v>
      </c>
      <c r="B771" s="74" t="s">
        <v>572</v>
      </c>
      <c r="C771" s="83" t="s">
        <v>211</v>
      </c>
      <c r="D771" s="78" t="s">
        <v>573</v>
      </c>
      <c r="E771" s="78" t="s">
        <v>574</v>
      </c>
      <c r="F771" s="78" t="s">
        <v>575</v>
      </c>
    </row>
    <row r="772" spans="1:6" ht="22.5" x14ac:dyDescent="0.2">
      <c r="A772" s="74" t="s">
        <v>576</v>
      </c>
      <c r="B772" s="74" t="s">
        <v>577</v>
      </c>
      <c r="C772" s="83" t="s">
        <v>211</v>
      </c>
      <c r="D772" s="78" t="s">
        <v>578</v>
      </c>
      <c r="E772" s="78" t="s">
        <v>579</v>
      </c>
      <c r="F772" s="78" t="s">
        <v>580</v>
      </c>
    </row>
    <row r="773" spans="1:6" ht="22.5" x14ac:dyDescent="0.2">
      <c r="A773" s="59">
        <v>14.04</v>
      </c>
      <c r="B773" s="73" t="s">
        <v>581</v>
      </c>
      <c r="C773" s="56"/>
      <c r="D773" s="56"/>
      <c r="E773" s="56"/>
      <c r="F773" s="56"/>
    </row>
    <row r="774" spans="1:6" ht="22.5" x14ac:dyDescent="0.2">
      <c r="A774" s="74" t="s">
        <v>582</v>
      </c>
      <c r="B774" s="74" t="s">
        <v>583</v>
      </c>
      <c r="C774" s="83" t="s">
        <v>211</v>
      </c>
      <c r="D774" s="78" t="s">
        <v>584</v>
      </c>
      <c r="E774" s="78" t="s">
        <v>585</v>
      </c>
      <c r="F774" s="78" t="s">
        <v>586</v>
      </c>
    </row>
    <row r="775" spans="1:6" ht="33.75" x14ac:dyDescent="0.2">
      <c r="A775" s="74" t="s">
        <v>587</v>
      </c>
      <c r="B775" s="74" t="s">
        <v>588</v>
      </c>
      <c r="C775" s="83" t="s">
        <v>211</v>
      </c>
      <c r="D775" s="78" t="s">
        <v>589</v>
      </c>
      <c r="E775" s="78" t="s">
        <v>529</v>
      </c>
      <c r="F775" s="78" t="s">
        <v>590</v>
      </c>
    </row>
    <row r="776" spans="1:6" ht="33.75" x14ac:dyDescent="0.2">
      <c r="A776" s="74" t="s">
        <v>591</v>
      </c>
      <c r="B776" s="74" t="s">
        <v>592</v>
      </c>
      <c r="C776" s="83" t="s">
        <v>211</v>
      </c>
      <c r="D776" s="78" t="s">
        <v>593</v>
      </c>
      <c r="E776" s="78" t="s">
        <v>594</v>
      </c>
      <c r="F776" s="78" t="s">
        <v>595</v>
      </c>
    </row>
    <row r="777" spans="1:6" ht="22.5" x14ac:dyDescent="0.2">
      <c r="A777" s="59">
        <v>14.05</v>
      </c>
      <c r="B777" s="73" t="s">
        <v>596</v>
      </c>
      <c r="C777" s="56"/>
      <c r="D777" s="56"/>
      <c r="E777" s="56"/>
      <c r="F777" s="56"/>
    </row>
    <row r="778" spans="1:6" ht="33.75" x14ac:dyDescent="0.2">
      <c r="A778" s="74" t="s">
        <v>597</v>
      </c>
      <c r="B778" s="74" t="s">
        <v>598</v>
      </c>
      <c r="C778" s="83" t="s">
        <v>211</v>
      </c>
      <c r="D778" s="78" t="s">
        <v>599</v>
      </c>
      <c r="E778" s="78" t="s">
        <v>529</v>
      </c>
      <c r="F778" s="78" t="s">
        <v>600</v>
      </c>
    </row>
    <row r="779" spans="1:6" ht="33.75" x14ac:dyDescent="0.2">
      <c r="A779" s="74" t="s">
        <v>601</v>
      </c>
      <c r="B779" s="74" t="s">
        <v>602</v>
      </c>
      <c r="C779" s="76" t="s">
        <v>211</v>
      </c>
      <c r="D779" s="78" t="s">
        <v>603</v>
      </c>
      <c r="E779" s="78" t="s">
        <v>594</v>
      </c>
      <c r="F779" s="78" t="s">
        <v>604</v>
      </c>
    </row>
    <row r="780" spans="1:6" ht="22.5" x14ac:dyDescent="0.2">
      <c r="A780" s="59">
        <v>14.1</v>
      </c>
      <c r="B780" s="73" t="s">
        <v>605</v>
      </c>
      <c r="C780" s="56"/>
      <c r="D780" s="56"/>
      <c r="E780" s="56"/>
      <c r="F780" s="56"/>
    </row>
    <row r="781" spans="1:6" ht="33.75" x14ac:dyDescent="0.2">
      <c r="A781" s="74" t="s">
        <v>606</v>
      </c>
      <c r="B781" s="74" t="s">
        <v>607</v>
      </c>
      <c r="C781" s="76" t="s">
        <v>211</v>
      </c>
      <c r="D781" s="78" t="s">
        <v>608</v>
      </c>
      <c r="E781" s="78" t="s">
        <v>585</v>
      </c>
      <c r="F781" s="78" t="s">
        <v>609</v>
      </c>
    </row>
    <row r="782" spans="1:6" ht="33.75" x14ac:dyDescent="0.2">
      <c r="A782" s="74" t="s">
        <v>610</v>
      </c>
      <c r="B782" s="74" t="s">
        <v>611</v>
      </c>
      <c r="C782" s="76" t="s">
        <v>211</v>
      </c>
      <c r="D782" s="78" t="s">
        <v>612</v>
      </c>
      <c r="E782" s="78" t="s">
        <v>529</v>
      </c>
      <c r="F782" s="78" t="s">
        <v>613</v>
      </c>
    </row>
    <row r="783" spans="1:6" ht="33.75" x14ac:dyDescent="0.2">
      <c r="A783" s="74" t="s">
        <v>614</v>
      </c>
      <c r="B783" s="74" t="s">
        <v>615</v>
      </c>
      <c r="C783" s="76" t="s">
        <v>211</v>
      </c>
      <c r="D783" s="78" t="s">
        <v>616</v>
      </c>
      <c r="E783" s="78" t="s">
        <v>534</v>
      </c>
      <c r="F783" s="78" t="s">
        <v>617</v>
      </c>
    </row>
    <row r="784" spans="1:6" ht="22.5" x14ac:dyDescent="0.2">
      <c r="A784" s="59">
        <v>14.11</v>
      </c>
      <c r="B784" s="73" t="s">
        <v>618</v>
      </c>
      <c r="C784" s="56"/>
      <c r="D784" s="56"/>
      <c r="E784" s="56"/>
      <c r="F784" s="56"/>
    </row>
    <row r="785" spans="1:6" ht="33.75" x14ac:dyDescent="0.2">
      <c r="A785" s="74" t="s">
        <v>619</v>
      </c>
      <c r="B785" s="74" t="s">
        <v>620</v>
      </c>
      <c r="C785" s="76" t="s">
        <v>211</v>
      </c>
      <c r="D785" s="78" t="s">
        <v>621</v>
      </c>
      <c r="E785" s="78" t="s">
        <v>622</v>
      </c>
      <c r="F785" s="78" t="s">
        <v>623</v>
      </c>
    </row>
    <row r="786" spans="1:6" ht="33.75" x14ac:dyDescent="0.2">
      <c r="A786" s="74" t="s">
        <v>624</v>
      </c>
      <c r="B786" s="74" t="s">
        <v>625</v>
      </c>
      <c r="C786" s="76" t="s">
        <v>211</v>
      </c>
      <c r="D786" s="78" t="s">
        <v>626</v>
      </c>
      <c r="E786" s="78" t="s">
        <v>627</v>
      </c>
      <c r="F786" s="78" t="s">
        <v>628</v>
      </c>
    </row>
    <row r="787" spans="1:6" ht="33.75" x14ac:dyDescent="0.2">
      <c r="A787" s="74" t="s">
        <v>629</v>
      </c>
      <c r="B787" s="74" t="s">
        <v>630</v>
      </c>
      <c r="C787" s="76" t="s">
        <v>211</v>
      </c>
      <c r="D787" s="78" t="s">
        <v>631</v>
      </c>
      <c r="E787" s="78" t="s">
        <v>632</v>
      </c>
      <c r="F787" s="78" t="s">
        <v>633</v>
      </c>
    </row>
    <row r="788" spans="1:6" ht="33.75" x14ac:dyDescent="0.2">
      <c r="A788" s="74" t="s">
        <v>634</v>
      </c>
      <c r="B788" s="74" t="s">
        <v>635</v>
      </c>
      <c r="C788" s="76" t="s">
        <v>211</v>
      </c>
      <c r="D788" s="78" t="s">
        <v>636</v>
      </c>
      <c r="E788" s="78" t="s">
        <v>637</v>
      </c>
      <c r="F788" s="78" t="s">
        <v>638</v>
      </c>
    </row>
    <row r="789" spans="1:6" ht="22.5" x14ac:dyDescent="0.2">
      <c r="A789" s="59">
        <v>14.15</v>
      </c>
      <c r="B789" s="73" t="s">
        <v>639</v>
      </c>
      <c r="C789" s="56"/>
      <c r="D789" s="56"/>
      <c r="E789" s="56"/>
      <c r="F789" s="56"/>
    </row>
    <row r="790" spans="1:6" ht="45" x14ac:dyDescent="0.2">
      <c r="A790" s="74" t="s">
        <v>640</v>
      </c>
      <c r="B790" s="75" t="s">
        <v>641</v>
      </c>
      <c r="C790" s="76" t="s">
        <v>211</v>
      </c>
      <c r="D790" s="78" t="s">
        <v>642</v>
      </c>
      <c r="E790" s="78" t="s">
        <v>643</v>
      </c>
      <c r="F790" s="78" t="s">
        <v>644</v>
      </c>
    </row>
    <row r="791" spans="1:6" ht="45" x14ac:dyDescent="0.2">
      <c r="A791" s="74" t="s">
        <v>645</v>
      </c>
      <c r="B791" s="75" t="s">
        <v>646</v>
      </c>
      <c r="C791" s="76" t="s">
        <v>211</v>
      </c>
      <c r="D791" s="78" t="s">
        <v>647</v>
      </c>
      <c r="E791" s="78" t="s">
        <v>648</v>
      </c>
      <c r="F791" s="78" t="s">
        <v>649</v>
      </c>
    </row>
    <row r="792" spans="1:6" ht="45" x14ac:dyDescent="0.2">
      <c r="A792" s="74" t="s">
        <v>650</v>
      </c>
      <c r="B792" s="75" t="s">
        <v>651</v>
      </c>
      <c r="C792" s="76" t="s">
        <v>211</v>
      </c>
      <c r="D792" s="78" t="s">
        <v>652</v>
      </c>
      <c r="E792" s="78" t="s">
        <v>653</v>
      </c>
      <c r="F792" s="78" t="s">
        <v>654</v>
      </c>
    </row>
    <row r="793" spans="1:6" ht="45" x14ac:dyDescent="0.2">
      <c r="A793" s="74" t="s">
        <v>655</v>
      </c>
      <c r="B793" s="75" t="s">
        <v>656</v>
      </c>
      <c r="C793" s="76" t="s">
        <v>211</v>
      </c>
      <c r="D793" s="78" t="s">
        <v>657</v>
      </c>
      <c r="E793" s="78" t="s">
        <v>358</v>
      </c>
      <c r="F793" s="78" t="s">
        <v>658</v>
      </c>
    </row>
    <row r="794" spans="1:6" ht="22.5" x14ac:dyDescent="0.2">
      <c r="A794" s="59">
        <v>14.2</v>
      </c>
      <c r="B794" s="73" t="s">
        <v>659</v>
      </c>
      <c r="C794" s="56"/>
      <c r="D794" s="56"/>
      <c r="E794" s="56"/>
      <c r="F794" s="56"/>
    </row>
    <row r="795" spans="1:6" ht="22.5" x14ac:dyDescent="0.2">
      <c r="A795" s="74" t="s">
        <v>660</v>
      </c>
      <c r="B795" s="74" t="s">
        <v>661</v>
      </c>
      <c r="C795" s="76" t="s">
        <v>235</v>
      </c>
      <c r="D795" s="78" t="s">
        <v>662</v>
      </c>
      <c r="E795" s="78" t="s">
        <v>663</v>
      </c>
      <c r="F795" s="78" t="s">
        <v>664</v>
      </c>
    </row>
    <row r="796" spans="1:6" ht="22.5" x14ac:dyDescent="0.2">
      <c r="A796" s="74" t="s">
        <v>665</v>
      </c>
      <c r="B796" s="74" t="s">
        <v>666</v>
      </c>
      <c r="C796" s="76" t="s">
        <v>228</v>
      </c>
      <c r="D796" s="78" t="s">
        <v>667</v>
      </c>
      <c r="E796" s="78" t="s">
        <v>668</v>
      </c>
      <c r="F796" s="78" t="s">
        <v>294</v>
      </c>
    </row>
    <row r="797" spans="1:6" ht="22.5" x14ac:dyDescent="0.2">
      <c r="A797" s="59">
        <v>14.28</v>
      </c>
      <c r="B797" s="73" t="s">
        <v>669</v>
      </c>
      <c r="C797" s="56"/>
      <c r="D797" s="56"/>
      <c r="E797" s="56"/>
      <c r="F797" s="56"/>
    </row>
    <row r="798" spans="1:6" ht="33.75" x14ac:dyDescent="0.2">
      <c r="A798" s="74" t="s">
        <v>670</v>
      </c>
      <c r="B798" s="74" t="s">
        <v>671</v>
      </c>
      <c r="C798" s="76" t="s">
        <v>211</v>
      </c>
      <c r="D798" s="78" t="s">
        <v>672</v>
      </c>
      <c r="E798" s="78" t="s">
        <v>673</v>
      </c>
      <c r="F798" s="78" t="s">
        <v>674</v>
      </c>
    </row>
    <row r="799" spans="1:6" ht="22.5" x14ac:dyDescent="0.2">
      <c r="A799" s="74" t="s">
        <v>675</v>
      </c>
      <c r="B799" s="74" t="s">
        <v>676</v>
      </c>
      <c r="C799" s="76" t="s">
        <v>211</v>
      </c>
      <c r="D799" s="78" t="s">
        <v>677</v>
      </c>
      <c r="E799" s="78" t="s">
        <v>673</v>
      </c>
      <c r="F799" s="78" t="s">
        <v>678</v>
      </c>
    </row>
    <row r="800" spans="1:6" ht="33.75" x14ac:dyDescent="0.2">
      <c r="A800" s="74" t="s">
        <v>679</v>
      </c>
      <c r="B800" s="74" t="s">
        <v>680</v>
      </c>
      <c r="C800" s="76" t="s">
        <v>211</v>
      </c>
      <c r="D800" s="78" t="s">
        <v>681</v>
      </c>
      <c r="E800" s="78" t="s">
        <v>682</v>
      </c>
      <c r="F800" s="78" t="s">
        <v>683</v>
      </c>
    </row>
    <row r="801" spans="1:6" ht="22.5" x14ac:dyDescent="0.2">
      <c r="A801" s="74" t="s">
        <v>684</v>
      </c>
      <c r="B801" s="74" t="s">
        <v>685</v>
      </c>
      <c r="C801" s="76" t="s">
        <v>211</v>
      </c>
      <c r="D801" s="78" t="s">
        <v>686</v>
      </c>
      <c r="E801" s="78" t="s">
        <v>687</v>
      </c>
      <c r="F801" s="78" t="s">
        <v>688</v>
      </c>
    </row>
    <row r="802" spans="1:6" x14ac:dyDescent="0.2">
      <c r="A802" s="59">
        <v>14.3</v>
      </c>
      <c r="B802" s="73" t="s">
        <v>689</v>
      </c>
      <c r="C802" s="56"/>
      <c r="D802" s="56"/>
      <c r="E802" s="56"/>
      <c r="F802" s="56"/>
    </row>
    <row r="803" spans="1:6" ht="22.5" x14ac:dyDescent="0.2">
      <c r="A803" s="74" t="s">
        <v>690</v>
      </c>
      <c r="B803" s="74" t="s">
        <v>691</v>
      </c>
      <c r="C803" s="76" t="s">
        <v>211</v>
      </c>
      <c r="D803" s="78" t="s">
        <v>692</v>
      </c>
      <c r="E803" s="78" t="s">
        <v>693</v>
      </c>
      <c r="F803" s="78" t="s">
        <v>694</v>
      </c>
    </row>
    <row r="804" spans="1:6" ht="22.5" x14ac:dyDescent="0.2">
      <c r="A804" s="74" t="s">
        <v>695</v>
      </c>
      <c r="B804" s="74" t="s">
        <v>696</v>
      </c>
      <c r="C804" s="76" t="s">
        <v>211</v>
      </c>
      <c r="D804" s="78" t="s">
        <v>697</v>
      </c>
      <c r="E804" s="82"/>
      <c r="F804" s="78" t="s">
        <v>697</v>
      </c>
    </row>
    <row r="805" spans="1:6" ht="56.25" x14ac:dyDescent="0.2">
      <c r="A805" s="79" t="s">
        <v>698</v>
      </c>
      <c r="B805" s="74" t="s">
        <v>699</v>
      </c>
      <c r="C805" s="80" t="s">
        <v>211</v>
      </c>
      <c r="D805" s="81" t="s">
        <v>700</v>
      </c>
      <c r="E805" s="75"/>
      <c r="F805" s="81" t="s">
        <v>700</v>
      </c>
    </row>
    <row r="806" spans="1:6" ht="45" x14ac:dyDescent="0.2">
      <c r="A806" s="74" t="s">
        <v>701</v>
      </c>
      <c r="B806" s="75" t="s">
        <v>702</v>
      </c>
      <c r="C806" s="76" t="s">
        <v>211</v>
      </c>
      <c r="D806" s="78" t="s">
        <v>703</v>
      </c>
      <c r="E806" s="78" t="s">
        <v>693</v>
      </c>
      <c r="F806" s="78" t="s">
        <v>704</v>
      </c>
    </row>
    <row r="807" spans="1:6" ht="45" x14ac:dyDescent="0.2">
      <c r="A807" s="74" t="s">
        <v>705</v>
      </c>
      <c r="B807" s="75" t="s">
        <v>706</v>
      </c>
      <c r="C807" s="76" t="s">
        <v>211</v>
      </c>
      <c r="D807" s="78" t="s">
        <v>707</v>
      </c>
      <c r="E807" s="77"/>
      <c r="F807" s="78" t="s">
        <v>707</v>
      </c>
    </row>
    <row r="808" spans="1:6" ht="56.25" x14ac:dyDescent="0.2">
      <c r="A808" s="74" t="s">
        <v>708</v>
      </c>
      <c r="B808" s="75" t="s">
        <v>709</v>
      </c>
      <c r="C808" s="76" t="s">
        <v>211</v>
      </c>
      <c r="D808" s="78" t="s">
        <v>710</v>
      </c>
      <c r="E808" s="77"/>
      <c r="F808" s="78" t="s">
        <v>710</v>
      </c>
    </row>
    <row r="809" spans="1:6" ht="56.25" x14ac:dyDescent="0.2">
      <c r="A809" s="74" t="s">
        <v>711</v>
      </c>
      <c r="B809" s="75" t="s">
        <v>712</v>
      </c>
      <c r="C809" s="76" t="s">
        <v>211</v>
      </c>
      <c r="D809" s="78" t="s">
        <v>713</v>
      </c>
      <c r="E809" s="77"/>
      <c r="F809" s="78" t="s">
        <v>713</v>
      </c>
    </row>
    <row r="810" spans="1:6" ht="45" x14ac:dyDescent="0.2">
      <c r="A810" s="74" t="s">
        <v>714</v>
      </c>
      <c r="B810" s="75" t="s">
        <v>715</v>
      </c>
      <c r="C810" s="76" t="s">
        <v>211</v>
      </c>
      <c r="D810" s="78" t="s">
        <v>716</v>
      </c>
      <c r="E810" s="77"/>
      <c r="F810" s="78" t="s">
        <v>716</v>
      </c>
    </row>
    <row r="811" spans="1:6" ht="45" x14ac:dyDescent="0.2">
      <c r="A811" s="74" t="s">
        <v>717</v>
      </c>
      <c r="B811" s="75" t="s">
        <v>718</v>
      </c>
      <c r="C811" s="76" t="s">
        <v>211</v>
      </c>
      <c r="D811" s="78" t="s">
        <v>719</v>
      </c>
      <c r="E811" s="77"/>
      <c r="F811" s="78" t="s">
        <v>719</v>
      </c>
    </row>
    <row r="812" spans="1:6" ht="56.25" x14ac:dyDescent="0.2">
      <c r="A812" s="74" t="s">
        <v>720</v>
      </c>
      <c r="B812" s="75" t="s">
        <v>721</v>
      </c>
      <c r="C812" s="83" t="s">
        <v>211</v>
      </c>
      <c r="D812" s="78" t="s">
        <v>722</v>
      </c>
      <c r="E812" s="77"/>
      <c r="F812" s="78" t="s">
        <v>722</v>
      </c>
    </row>
    <row r="813" spans="1:6" ht="56.25" x14ac:dyDescent="0.2">
      <c r="A813" s="74" t="s">
        <v>723</v>
      </c>
      <c r="B813" s="75" t="s">
        <v>724</v>
      </c>
      <c r="C813" s="83" t="s">
        <v>211</v>
      </c>
      <c r="D813" s="78" t="s">
        <v>725</v>
      </c>
      <c r="E813" s="77"/>
      <c r="F813" s="78" t="s">
        <v>725</v>
      </c>
    </row>
    <row r="814" spans="1:6" ht="45" x14ac:dyDescent="0.2">
      <c r="A814" s="74" t="s">
        <v>726</v>
      </c>
      <c r="B814" s="75" t="s">
        <v>727</v>
      </c>
      <c r="C814" s="83" t="s">
        <v>211</v>
      </c>
      <c r="D814" s="78" t="s">
        <v>728</v>
      </c>
      <c r="E814" s="77"/>
      <c r="F814" s="78" t="s">
        <v>728</v>
      </c>
    </row>
    <row r="815" spans="1:6" ht="56.25" x14ac:dyDescent="0.2">
      <c r="A815" s="74" t="s">
        <v>729</v>
      </c>
      <c r="B815" s="75" t="s">
        <v>730</v>
      </c>
      <c r="C815" s="83" t="s">
        <v>211</v>
      </c>
      <c r="D815" s="78" t="s">
        <v>731</v>
      </c>
      <c r="E815" s="77"/>
      <c r="F815" s="78" t="s">
        <v>731</v>
      </c>
    </row>
    <row r="816" spans="1:6" ht="56.25" x14ac:dyDescent="0.2">
      <c r="A816" s="74" t="s">
        <v>732</v>
      </c>
      <c r="B816" s="75" t="s">
        <v>733</v>
      </c>
      <c r="C816" s="83" t="s">
        <v>211</v>
      </c>
      <c r="D816" s="78" t="s">
        <v>734</v>
      </c>
      <c r="E816" s="77"/>
      <c r="F816" s="78" t="s">
        <v>734</v>
      </c>
    </row>
    <row r="817" spans="1:6" ht="56.25" x14ac:dyDescent="0.2">
      <c r="A817" s="74" t="s">
        <v>735</v>
      </c>
      <c r="B817" s="75" t="s">
        <v>736</v>
      </c>
      <c r="C817" s="83" t="s">
        <v>211</v>
      </c>
      <c r="D817" s="78" t="s">
        <v>737</v>
      </c>
      <c r="E817" s="77"/>
      <c r="F817" s="78" t="s">
        <v>737</v>
      </c>
    </row>
    <row r="818" spans="1:6" ht="45" x14ac:dyDescent="0.2">
      <c r="A818" s="74" t="s">
        <v>738</v>
      </c>
      <c r="B818" s="75" t="s">
        <v>739</v>
      </c>
      <c r="C818" s="83" t="s">
        <v>211</v>
      </c>
      <c r="D818" s="78" t="s">
        <v>740</v>
      </c>
      <c r="E818" s="77"/>
      <c r="F818" s="78" t="s">
        <v>740</v>
      </c>
    </row>
    <row r="819" spans="1:6" ht="56.25" x14ac:dyDescent="0.2">
      <c r="A819" s="74" t="s">
        <v>741</v>
      </c>
      <c r="B819" s="75" t="s">
        <v>742</v>
      </c>
      <c r="C819" s="83" t="s">
        <v>211</v>
      </c>
      <c r="D819" s="78" t="s">
        <v>743</v>
      </c>
      <c r="E819" s="77"/>
      <c r="F819" s="78" t="s">
        <v>743</v>
      </c>
    </row>
    <row r="820" spans="1:6" ht="22.5" x14ac:dyDescent="0.2">
      <c r="A820" s="74" t="s">
        <v>744</v>
      </c>
      <c r="B820" s="74" t="s">
        <v>745</v>
      </c>
      <c r="C820" s="83" t="s">
        <v>211</v>
      </c>
      <c r="D820" s="78" t="s">
        <v>746</v>
      </c>
      <c r="E820" s="78" t="s">
        <v>747</v>
      </c>
      <c r="F820" s="78" t="s">
        <v>748</v>
      </c>
    </row>
    <row r="821" spans="1:6" ht="56.25" x14ac:dyDescent="0.2">
      <c r="A821" s="74" t="s">
        <v>749</v>
      </c>
      <c r="B821" s="75" t="s">
        <v>750</v>
      </c>
      <c r="C821" s="83" t="s">
        <v>211</v>
      </c>
      <c r="D821" s="78" t="s">
        <v>751</v>
      </c>
      <c r="E821" s="77"/>
      <c r="F821" s="78" t="s">
        <v>751</v>
      </c>
    </row>
    <row r="822" spans="1:6" ht="56.25" x14ac:dyDescent="0.2">
      <c r="A822" s="74" t="s">
        <v>752</v>
      </c>
      <c r="B822" s="75" t="s">
        <v>753</v>
      </c>
      <c r="C822" s="83" t="s">
        <v>211</v>
      </c>
      <c r="D822" s="78" t="s">
        <v>754</v>
      </c>
      <c r="E822" s="77"/>
      <c r="F822" s="78" t="s">
        <v>754</v>
      </c>
    </row>
    <row r="823" spans="1:6" ht="56.25" x14ac:dyDescent="0.2">
      <c r="A823" s="74" t="s">
        <v>755</v>
      </c>
      <c r="B823" s="75" t="s">
        <v>756</v>
      </c>
      <c r="C823" s="83" t="s">
        <v>211</v>
      </c>
      <c r="D823" s="78" t="s">
        <v>757</v>
      </c>
      <c r="E823" s="77"/>
      <c r="F823" s="78" t="s">
        <v>757</v>
      </c>
    </row>
    <row r="824" spans="1:6" ht="56.25" x14ac:dyDescent="0.2">
      <c r="A824" s="74" t="s">
        <v>758</v>
      </c>
      <c r="B824" s="75" t="s">
        <v>759</v>
      </c>
      <c r="C824" s="83" t="s">
        <v>211</v>
      </c>
      <c r="D824" s="78" t="s">
        <v>760</v>
      </c>
      <c r="E824" s="77"/>
      <c r="F824" s="78" t="s">
        <v>760</v>
      </c>
    </row>
    <row r="825" spans="1:6" ht="56.25" x14ac:dyDescent="0.2">
      <c r="A825" s="74" t="s">
        <v>761</v>
      </c>
      <c r="B825" s="75" t="s">
        <v>762</v>
      </c>
      <c r="C825" s="83" t="s">
        <v>211</v>
      </c>
      <c r="D825" s="78" t="s">
        <v>763</v>
      </c>
      <c r="E825" s="77"/>
      <c r="F825" s="78" t="s">
        <v>763</v>
      </c>
    </row>
    <row r="826" spans="1:6" ht="56.25" x14ac:dyDescent="0.2">
      <c r="A826" s="74" t="s">
        <v>764</v>
      </c>
      <c r="B826" s="75" t="s">
        <v>765</v>
      </c>
      <c r="C826" s="83" t="s">
        <v>211</v>
      </c>
      <c r="D826" s="78" t="s">
        <v>766</v>
      </c>
      <c r="E826" s="77"/>
      <c r="F826" s="78" t="s">
        <v>766</v>
      </c>
    </row>
    <row r="827" spans="1:6" x14ac:dyDescent="0.2">
      <c r="A827" s="59">
        <v>14.31</v>
      </c>
      <c r="B827" s="73" t="s">
        <v>767</v>
      </c>
      <c r="C827" s="56"/>
      <c r="D827" s="56"/>
      <c r="E827" s="56"/>
      <c r="F827" s="56"/>
    </row>
    <row r="828" spans="1:6" ht="33.75" x14ac:dyDescent="0.2">
      <c r="A828" s="74" t="s">
        <v>768</v>
      </c>
      <c r="B828" s="74" t="s">
        <v>769</v>
      </c>
      <c r="C828" s="83" t="s">
        <v>211</v>
      </c>
      <c r="D828" s="78" t="s">
        <v>770</v>
      </c>
      <c r="E828" s="78" t="s">
        <v>771</v>
      </c>
      <c r="F828" s="78" t="s">
        <v>772</v>
      </c>
    </row>
    <row r="829" spans="1:6" ht="22.5" x14ac:dyDescent="0.2">
      <c r="A829" s="59">
        <v>14.4</v>
      </c>
      <c r="B829" s="73" t="s">
        <v>773</v>
      </c>
      <c r="C829" s="56"/>
      <c r="D829" s="56"/>
      <c r="E829" s="56"/>
      <c r="F829" s="56"/>
    </row>
    <row r="830" spans="1:6" ht="33.75" x14ac:dyDescent="0.2">
      <c r="A830" s="74" t="s">
        <v>774</v>
      </c>
      <c r="B830" s="74" t="s">
        <v>775</v>
      </c>
      <c r="C830" s="83" t="s">
        <v>211</v>
      </c>
      <c r="D830" s="82"/>
      <c r="E830" s="78" t="s">
        <v>231</v>
      </c>
      <c r="F830" s="78" t="s">
        <v>231</v>
      </c>
    </row>
    <row r="831" spans="1:6" ht="33.75" x14ac:dyDescent="0.2">
      <c r="A831" s="74" t="s">
        <v>776</v>
      </c>
      <c r="B831" s="74" t="s">
        <v>777</v>
      </c>
      <c r="C831" s="83" t="s">
        <v>210</v>
      </c>
      <c r="D831" s="78" t="s">
        <v>778</v>
      </c>
      <c r="E831" s="78" t="s">
        <v>322</v>
      </c>
      <c r="F831" s="78" t="s">
        <v>779</v>
      </c>
    </row>
    <row r="832" spans="1:6" ht="33.75" x14ac:dyDescent="0.2">
      <c r="A832" s="74" t="s">
        <v>780</v>
      </c>
      <c r="B832" s="74" t="s">
        <v>781</v>
      </c>
      <c r="C832" s="83" t="s">
        <v>210</v>
      </c>
      <c r="D832" s="78" t="s">
        <v>782</v>
      </c>
      <c r="E832" s="78" t="s">
        <v>322</v>
      </c>
      <c r="F832" s="78" t="s">
        <v>783</v>
      </c>
    </row>
    <row r="833" spans="1:6" ht="33.75" x14ac:dyDescent="0.2">
      <c r="A833" s="74" t="s">
        <v>784</v>
      </c>
      <c r="B833" s="74" t="s">
        <v>785</v>
      </c>
      <c r="C833" s="83" t="s">
        <v>210</v>
      </c>
      <c r="D833" s="78" t="s">
        <v>786</v>
      </c>
      <c r="E833" s="78" t="s">
        <v>322</v>
      </c>
      <c r="F833" s="78" t="s">
        <v>317</v>
      </c>
    </row>
    <row r="834" spans="1:6" ht="33.75" x14ac:dyDescent="0.2">
      <c r="A834" s="74" t="s">
        <v>787</v>
      </c>
      <c r="B834" s="74" t="s">
        <v>788</v>
      </c>
      <c r="C834" s="83" t="s">
        <v>210</v>
      </c>
      <c r="D834" s="78" t="s">
        <v>789</v>
      </c>
      <c r="E834" s="78" t="s">
        <v>322</v>
      </c>
      <c r="F834" s="78" t="s">
        <v>790</v>
      </c>
    </row>
    <row r="835" spans="1:6" ht="33.75" x14ac:dyDescent="0.2">
      <c r="A835" s="74" t="s">
        <v>791</v>
      </c>
      <c r="B835" s="74" t="s">
        <v>792</v>
      </c>
      <c r="C835" s="83" t="s">
        <v>210</v>
      </c>
      <c r="D835" s="78" t="s">
        <v>793</v>
      </c>
      <c r="E835" s="78" t="s">
        <v>322</v>
      </c>
      <c r="F835" s="78" t="s">
        <v>794</v>
      </c>
    </row>
    <row r="836" spans="1:6" ht="22.5" x14ac:dyDescent="0.2">
      <c r="A836" s="58">
        <v>15</v>
      </c>
      <c r="B836" s="73" t="s">
        <v>795</v>
      </c>
      <c r="C836" s="56"/>
      <c r="D836" s="56"/>
      <c r="E836" s="56"/>
      <c r="F836" s="56"/>
    </row>
    <row r="837" spans="1:6" ht="22.5" x14ac:dyDescent="0.2">
      <c r="A837" s="59">
        <v>15.01</v>
      </c>
      <c r="B837" s="73" t="s">
        <v>796</v>
      </c>
      <c r="C837" s="56"/>
      <c r="D837" s="56"/>
      <c r="E837" s="56"/>
      <c r="F837" s="56"/>
    </row>
    <row r="838" spans="1:6" ht="33.75" x14ac:dyDescent="0.2">
      <c r="A838" s="74" t="s">
        <v>797</v>
      </c>
      <c r="B838" s="74" t="s">
        <v>798</v>
      </c>
      <c r="C838" s="83" t="s">
        <v>211</v>
      </c>
      <c r="D838" s="78" t="s">
        <v>799</v>
      </c>
      <c r="E838" s="78" t="s">
        <v>800</v>
      </c>
      <c r="F838" s="78" t="s">
        <v>801</v>
      </c>
    </row>
    <row r="839" spans="1:6" ht="45" x14ac:dyDescent="0.2">
      <c r="A839" s="74" t="s">
        <v>802</v>
      </c>
      <c r="B839" s="75" t="s">
        <v>803</v>
      </c>
      <c r="C839" s="83" t="s">
        <v>211</v>
      </c>
      <c r="D839" s="78" t="s">
        <v>804</v>
      </c>
      <c r="E839" s="78" t="s">
        <v>408</v>
      </c>
      <c r="F839" s="78" t="s">
        <v>805</v>
      </c>
    </row>
    <row r="840" spans="1:6" ht="45" x14ac:dyDescent="0.2">
      <c r="A840" s="74" t="s">
        <v>806</v>
      </c>
      <c r="B840" s="75" t="s">
        <v>807</v>
      </c>
      <c r="C840" s="83" t="s">
        <v>211</v>
      </c>
      <c r="D840" s="78" t="s">
        <v>808</v>
      </c>
      <c r="E840" s="78" t="s">
        <v>412</v>
      </c>
      <c r="F840" s="78" t="s">
        <v>809</v>
      </c>
    </row>
    <row r="841" spans="1:6" ht="45" x14ac:dyDescent="0.2">
      <c r="A841" s="74" t="s">
        <v>810</v>
      </c>
      <c r="B841" s="75" t="s">
        <v>811</v>
      </c>
      <c r="C841" s="83" t="s">
        <v>211</v>
      </c>
      <c r="D841" s="78" t="s">
        <v>812</v>
      </c>
      <c r="E841" s="78" t="s">
        <v>813</v>
      </c>
      <c r="F841" s="78" t="s">
        <v>814</v>
      </c>
    </row>
    <row r="842" spans="1:6" ht="45" x14ac:dyDescent="0.2">
      <c r="A842" s="74" t="s">
        <v>815</v>
      </c>
      <c r="B842" s="75" t="s">
        <v>816</v>
      </c>
      <c r="C842" s="83" t="s">
        <v>211</v>
      </c>
      <c r="D842" s="78" t="s">
        <v>817</v>
      </c>
      <c r="E842" s="78" t="s">
        <v>818</v>
      </c>
      <c r="F842" s="78" t="s">
        <v>819</v>
      </c>
    </row>
    <row r="843" spans="1:6" ht="45" x14ac:dyDescent="0.2">
      <c r="A843" s="74" t="s">
        <v>820</v>
      </c>
      <c r="B843" s="75" t="s">
        <v>821</v>
      </c>
      <c r="C843" s="76" t="s">
        <v>211</v>
      </c>
      <c r="D843" s="78" t="s">
        <v>822</v>
      </c>
      <c r="E843" s="78" t="s">
        <v>231</v>
      </c>
      <c r="F843" s="78" t="s">
        <v>823</v>
      </c>
    </row>
    <row r="844" spans="1:6" ht="45" x14ac:dyDescent="0.2">
      <c r="A844" s="74" t="s">
        <v>824</v>
      </c>
      <c r="B844" s="75" t="s">
        <v>825</v>
      </c>
      <c r="C844" s="76" t="s">
        <v>211</v>
      </c>
      <c r="D844" s="78" t="s">
        <v>826</v>
      </c>
      <c r="E844" s="78" t="s">
        <v>827</v>
      </c>
      <c r="F844" s="78" t="s">
        <v>828</v>
      </c>
    </row>
    <row r="845" spans="1:6" ht="45" x14ac:dyDescent="0.2">
      <c r="A845" s="74" t="s">
        <v>829</v>
      </c>
      <c r="B845" s="75" t="s">
        <v>830</v>
      </c>
      <c r="C845" s="76" t="s">
        <v>211</v>
      </c>
      <c r="D845" s="78" t="s">
        <v>831</v>
      </c>
      <c r="E845" s="78" t="s">
        <v>832</v>
      </c>
      <c r="F845" s="78" t="s">
        <v>833</v>
      </c>
    </row>
    <row r="846" spans="1:6" ht="22.5" x14ac:dyDescent="0.2">
      <c r="A846" s="74" t="s">
        <v>834</v>
      </c>
      <c r="B846" s="74" t="s">
        <v>835</v>
      </c>
      <c r="C846" s="76" t="s">
        <v>211</v>
      </c>
      <c r="D846" s="78" t="s">
        <v>836</v>
      </c>
      <c r="E846" s="78" t="s">
        <v>410</v>
      </c>
      <c r="F846" s="78" t="s">
        <v>837</v>
      </c>
    </row>
    <row r="847" spans="1:6" ht="22.5" x14ac:dyDescent="0.2">
      <c r="A847" s="74" t="s">
        <v>838</v>
      </c>
      <c r="B847" s="74" t="s">
        <v>839</v>
      </c>
      <c r="C847" s="76" t="s">
        <v>211</v>
      </c>
      <c r="D847" s="78" t="s">
        <v>840</v>
      </c>
      <c r="E847" s="78" t="s">
        <v>841</v>
      </c>
      <c r="F847" s="78" t="s">
        <v>842</v>
      </c>
    </row>
    <row r="848" spans="1:6" ht="22.5" x14ac:dyDescent="0.2">
      <c r="A848" s="74" t="s">
        <v>843</v>
      </c>
      <c r="B848" s="74" t="s">
        <v>844</v>
      </c>
      <c r="C848" s="76" t="s">
        <v>211</v>
      </c>
      <c r="D848" s="78" t="s">
        <v>845</v>
      </c>
      <c r="E848" s="78" t="s">
        <v>846</v>
      </c>
      <c r="F848" s="78" t="s">
        <v>847</v>
      </c>
    </row>
    <row r="849" spans="1:6" ht="33.75" x14ac:dyDescent="0.2">
      <c r="A849" s="74" t="s">
        <v>848</v>
      </c>
      <c r="B849" s="74" t="s">
        <v>849</v>
      </c>
      <c r="C849" s="76" t="s">
        <v>211</v>
      </c>
      <c r="D849" s="78" t="s">
        <v>850</v>
      </c>
      <c r="E849" s="78" t="s">
        <v>851</v>
      </c>
      <c r="F849" s="78" t="s">
        <v>426</v>
      </c>
    </row>
    <row r="850" spans="1:6" ht="22.5" x14ac:dyDescent="0.2">
      <c r="A850" s="74" t="s">
        <v>852</v>
      </c>
      <c r="B850" s="74" t="s">
        <v>853</v>
      </c>
      <c r="C850" s="76" t="s">
        <v>211</v>
      </c>
      <c r="D850" s="78" t="s">
        <v>854</v>
      </c>
      <c r="E850" s="78" t="s">
        <v>851</v>
      </c>
      <c r="F850" s="78" t="s">
        <v>855</v>
      </c>
    </row>
    <row r="851" spans="1:6" x14ac:dyDescent="0.2">
      <c r="A851" s="59">
        <v>15.03</v>
      </c>
      <c r="B851" s="73" t="s">
        <v>856</v>
      </c>
      <c r="C851" s="56"/>
      <c r="D851" s="56"/>
      <c r="E851" s="56"/>
      <c r="F851" s="56"/>
    </row>
    <row r="852" spans="1:6" ht="33.75" x14ac:dyDescent="0.2">
      <c r="A852" s="74" t="s">
        <v>857</v>
      </c>
      <c r="B852" s="74" t="s">
        <v>858</v>
      </c>
      <c r="C852" s="76" t="s">
        <v>307</v>
      </c>
      <c r="D852" s="78" t="s">
        <v>859</v>
      </c>
      <c r="E852" s="77"/>
      <c r="F852" s="78" t="s">
        <v>859</v>
      </c>
    </row>
    <row r="853" spans="1:6" ht="22.5" x14ac:dyDescent="0.2">
      <c r="A853" s="74" t="s">
        <v>860</v>
      </c>
      <c r="B853" s="74" t="s">
        <v>861</v>
      </c>
      <c r="C853" s="76" t="s">
        <v>307</v>
      </c>
      <c r="D853" s="82"/>
      <c r="E853" s="78" t="s">
        <v>862</v>
      </c>
      <c r="F853" s="78" t="s">
        <v>862</v>
      </c>
    </row>
    <row r="854" spans="1:6" ht="33.75" x14ac:dyDescent="0.2">
      <c r="A854" s="74" t="s">
        <v>863</v>
      </c>
      <c r="B854" s="74" t="s">
        <v>864</v>
      </c>
      <c r="C854" s="76" t="s">
        <v>307</v>
      </c>
      <c r="D854" s="78" t="s">
        <v>865</v>
      </c>
      <c r="E854" s="77"/>
      <c r="F854" s="78" t="s">
        <v>865</v>
      </c>
    </row>
    <row r="855" spans="1:6" ht="45" x14ac:dyDescent="0.2">
      <c r="A855" s="74" t="s">
        <v>866</v>
      </c>
      <c r="B855" s="75" t="s">
        <v>867</v>
      </c>
      <c r="C855" s="76" t="s">
        <v>307</v>
      </c>
      <c r="D855" s="78" t="s">
        <v>868</v>
      </c>
      <c r="E855" s="77"/>
      <c r="F855" s="78" t="s">
        <v>868</v>
      </c>
    </row>
    <row r="856" spans="1:6" ht="45" x14ac:dyDescent="0.2">
      <c r="A856" s="74" t="s">
        <v>869</v>
      </c>
      <c r="B856" s="75" t="s">
        <v>870</v>
      </c>
      <c r="C856" s="76" t="s">
        <v>307</v>
      </c>
      <c r="D856" s="78" t="s">
        <v>871</v>
      </c>
      <c r="E856" s="77"/>
      <c r="F856" s="78" t="s">
        <v>871</v>
      </c>
    </row>
    <row r="857" spans="1:6" ht="45" x14ac:dyDescent="0.2">
      <c r="A857" s="74" t="s">
        <v>872</v>
      </c>
      <c r="B857" s="75" t="s">
        <v>873</v>
      </c>
      <c r="C857" s="76" t="s">
        <v>307</v>
      </c>
      <c r="D857" s="78" t="s">
        <v>874</v>
      </c>
      <c r="E857" s="78" t="s">
        <v>862</v>
      </c>
      <c r="F857" s="78" t="s">
        <v>875</v>
      </c>
    </row>
    <row r="858" spans="1:6" ht="22.5" x14ac:dyDescent="0.2">
      <c r="A858" s="59">
        <v>15.05</v>
      </c>
      <c r="B858" s="73" t="s">
        <v>876</v>
      </c>
      <c r="C858" s="56"/>
      <c r="D858" s="56"/>
      <c r="E858" s="56"/>
      <c r="F858" s="56"/>
    </row>
    <row r="859" spans="1:6" ht="33.75" x14ac:dyDescent="0.2">
      <c r="A859" s="74" t="s">
        <v>877</v>
      </c>
      <c r="B859" s="74" t="s">
        <v>878</v>
      </c>
      <c r="C859" s="76" t="s">
        <v>235</v>
      </c>
      <c r="D859" s="78" t="s">
        <v>879</v>
      </c>
      <c r="E859" s="78" t="s">
        <v>880</v>
      </c>
      <c r="F859" s="78" t="s">
        <v>881</v>
      </c>
    </row>
    <row r="860" spans="1:6" ht="22.5" x14ac:dyDescent="0.2">
      <c r="A860" s="74" t="s">
        <v>882</v>
      </c>
      <c r="B860" s="74" t="s">
        <v>883</v>
      </c>
      <c r="C860" s="76" t="s">
        <v>235</v>
      </c>
      <c r="D860" s="78" t="s">
        <v>884</v>
      </c>
      <c r="E860" s="78" t="s">
        <v>885</v>
      </c>
      <c r="F860" s="78" t="s">
        <v>886</v>
      </c>
    </row>
    <row r="861" spans="1:6" ht="33.75" x14ac:dyDescent="0.2">
      <c r="A861" s="74" t="s">
        <v>887</v>
      </c>
      <c r="B861" s="74" t="s">
        <v>888</v>
      </c>
      <c r="C861" s="76" t="s">
        <v>235</v>
      </c>
      <c r="D861" s="78" t="s">
        <v>889</v>
      </c>
      <c r="E861" s="78" t="s">
        <v>890</v>
      </c>
      <c r="F861" s="78" t="s">
        <v>891</v>
      </c>
    </row>
    <row r="862" spans="1:6" ht="33.75" x14ac:dyDescent="0.2">
      <c r="A862" s="74" t="s">
        <v>892</v>
      </c>
      <c r="B862" s="74" t="s">
        <v>893</v>
      </c>
      <c r="C862" s="76" t="s">
        <v>235</v>
      </c>
      <c r="D862" s="78" t="s">
        <v>894</v>
      </c>
      <c r="E862" s="78" t="s">
        <v>895</v>
      </c>
      <c r="F862" s="78" t="s">
        <v>896</v>
      </c>
    </row>
    <row r="863" spans="1:6" ht="22.5" x14ac:dyDescent="0.2">
      <c r="A863" s="74" t="s">
        <v>897</v>
      </c>
      <c r="B863" s="74" t="s">
        <v>898</v>
      </c>
      <c r="C863" s="76" t="s">
        <v>235</v>
      </c>
      <c r="D863" s="78" t="s">
        <v>899</v>
      </c>
      <c r="E863" s="78" t="s">
        <v>900</v>
      </c>
      <c r="F863" s="78" t="s">
        <v>901</v>
      </c>
    </row>
    <row r="864" spans="1:6" ht="22.5" x14ac:dyDescent="0.2">
      <c r="A864" s="59">
        <v>15.2</v>
      </c>
      <c r="B864" s="73" t="s">
        <v>902</v>
      </c>
      <c r="C864" s="56"/>
      <c r="D864" s="56"/>
      <c r="E864" s="56"/>
      <c r="F864" s="56"/>
    </row>
    <row r="865" spans="1:6" ht="22.5" x14ac:dyDescent="0.2">
      <c r="A865" s="74" t="s">
        <v>903</v>
      </c>
      <c r="B865" s="74" t="s">
        <v>904</v>
      </c>
      <c r="C865" s="76" t="s">
        <v>235</v>
      </c>
      <c r="D865" s="78" t="s">
        <v>905</v>
      </c>
      <c r="E865" s="78" t="s">
        <v>906</v>
      </c>
      <c r="F865" s="78" t="s">
        <v>907</v>
      </c>
    </row>
    <row r="866" spans="1:6" ht="33.75" x14ac:dyDescent="0.2">
      <c r="A866" s="74" t="s">
        <v>908</v>
      </c>
      <c r="B866" s="74" t="s">
        <v>909</v>
      </c>
      <c r="C866" s="76" t="s">
        <v>228</v>
      </c>
      <c r="D866" s="78" t="s">
        <v>223</v>
      </c>
      <c r="E866" s="78" t="s">
        <v>910</v>
      </c>
      <c r="F866" s="78" t="s">
        <v>911</v>
      </c>
    </row>
    <row r="867" spans="1:6" ht="33.75" x14ac:dyDescent="0.2">
      <c r="A867" s="74" t="s">
        <v>912</v>
      </c>
      <c r="B867" s="74" t="s">
        <v>913</v>
      </c>
      <c r="C867" s="76" t="s">
        <v>228</v>
      </c>
      <c r="D867" s="78" t="s">
        <v>215</v>
      </c>
      <c r="E867" s="78" t="s">
        <v>914</v>
      </c>
      <c r="F867" s="78" t="s">
        <v>915</v>
      </c>
    </row>
    <row r="868" spans="1:6" x14ac:dyDescent="0.2">
      <c r="A868" s="58">
        <v>16</v>
      </c>
      <c r="B868" s="73" t="s">
        <v>916</v>
      </c>
      <c r="C868" s="56"/>
      <c r="D868" s="56"/>
      <c r="E868" s="56"/>
      <c r="F868" s="56"/>
    </row>
    <row r="869" spans="1:6" x14ac:dyDescent="0.2">
      <c r="A869" s="59">
        <v>16.02</v>
      </c>
      <c r="B869" s="73" t="s">
        <v>917</v>
      </c>
      <c r="C869" s="56"/>
      <c r="D869" s="56"/>
      <c r="E869" s="56"/>
      <c r="F869" s="56"/>
    </row>
    <row r="870" spans="1:6" x14ac:dyDescent="0.2">
      <c r="A870" s="74" t="s">
        <v>918</v>
      </c>
      <c r="B870" s="74" t="s">
        <v>919</v>
      </c>
      <c r="C870" s="76" t="s">
        <v>211</v>
      </c>
      <c r="D870" s="78" t="s">
        <v>398</v>
      </c>
      <c r="E870" s="78" t="s">
        <v>394</v>
      </c>
      <c r="F870" s="78" t="s">
        <v>920</v>
      </c>
    </row>
    <row r="871" spans="1:6" x14ac:dyDescent="0.2">
      <c r="A871" s="74" t="s">
        <v>921</v>
      </c>
      <c r="B871" s="74" t="s">
        <v>922</v>
      </c>
      <c r="C871" s="76" t="s">
        <v>211</v>
      </c>
      <c r="D871" s="78" t="s">
        <v>923</v>
      </c>
      <c r="E871" s="78" t="s">
        <v>394</v>
      </c>
      <c r="F871" s="78" t="s">
        <v>924</v>
      </c>
    </row>
    <row r="872" spans="1:6" x14ac:dyDescent="0.2">
      <c r="A872" s="74" t="s">
        <v>925</v>
      </c>
      <c r="B872" s="74" t="s">
        <v>926</v>
      </c>
      <c r="C872" s="76" t="s">
        <v>211</v>
      </c>
      <c r="D872" s="78" t="s">
        <v>927</v>
      </c>
      <c r="E872" s="78" t="s">
        <v>394</v>
      </c>
      <c r="F872" s="78" t="s">
        <v>928</v>
      </c>
    </row>
    <row r="873" spans="1:6" x14ac:dyDescent="0.2">
      <c r="A873" s="74" t="s">
        <v>929</v>
      </c>
      <c r="B873" s="74" t="s">
        <v>930</v>
      </c>
      <c r="C873" s="76" t="s">
        <v>211</v>
      </c>
      <c r="D873" s="78" t="s">
        <v>931</v>
      </c>
      <c r="E873" s="78" t="s">
        <v>932</v>
      </c>
      <c r="F873" s="78" t="s">
        <v>933</v>
      </c>
    </row>
    <row r="874" spans="1:6" x14ac:dyDescent="0.2">
      <c r="A874" s="74" t="s">
        <v>934</v>
      </c>
      <c r="B874" s="74" t="s">
        <v>935</v>
      </c>
      <c r="C874" s="76" t="s">
        <v>211</v>
      </c>
      <c r="D874" s="78" t="s">
        <v>936</v>
      </c>
      <c r="E874" s="78" t="s">
        <v>932</v>
      </c>
      <c r="F874" s="78" t="s">
        <v>937</v>
      </c>
    </row>
    <row r="875" spans="1:6" ht="22.5" x14ac:dyDescent="0.2">
      <c r="A875" s="74" t="s">
        <v>938</v>
      </c>
      <c r="B875" s="74" t="s">
        <v>939</v>
      </c>
      <c r="C875" s="76" t="s">
        <v>228</v>
      </c>
      <c r="D875" s="78" t="s">
        <v>218</v>
      </c>
      <c r="E875" s="78" t="s">
        <v>386</v>
      </c>
      <c r="F875" s="78" t="s">
        <v>940</v>
      </c>
    </row>
    <row r="876" spans="1:6" ht="45" x14ac:dyDescent="0.2">
      <c r="A876" s="74" t="s">
        <v>941</v>
      </c>
      <c r="B876" s="75" t="s">
        <v>942</v>
      </c>
      <c r="C876" s="76" t="s">
        <v>228</v>
      </c>
      <c r="D876" s="78" t="s">
        <v>365</v>
      </c>
      <c r="E876" s="78" t="s">
        <v>305</v>
      </c>
      <c r="F876" s="78" t="s">
        <v>943</v>
      </c>
    </row>
    <row r="877" spans="1:6" x14ac:dyDescent="0.2">
      <c r="A877" s="74" t="s">
        <v>944</v>
      </c>
      <c r="B877" s="74" t="s">
        <v>945</v>
      </c>
      <c r="C877" s="76" t="s">
        <v>228</v>
      </c>
      <c r="D877" s="78" t="s">
        <v>946</v>
      </c>
      <c r="E877" s="78" t="s">
        <v>305</v>
      </c>
      <c r="F877" s="78" t="s">
        <v>947</v>
      </c>
    </row>
    <row r="878" spans="1:6" ht="33.75" x14ac:dyDescent="0.2">
      <c r="A878" s="59">
        <v>16.03</v>
      </c>
      <c r="B878" s="73" t="s">
        <v>948</v>
      </c>
      <c r="C878" s="56"/>
      <c r="D878" s="56"/>
      <c r="E878" s="56"/>
      <c r="F878" s="56"/>
    </row>
    <row r="879" spans="1:6" ht="45" x14ac:dyDescent="0.2">
      <c r="A879" s="74" t="s">
        <v>949</v>
      </c>
      <c r="B879" s="75" t="s">
        <v>950</v>
      </c>
      <c r="C879" s="76" t="s">
        <v>211</v>
      </c>
      <c r="D879" s="78" t="s">
        <v>951</v>
      </c>
      <c r="E879" s="78" t="s">
        <v>305</v>
      </c>
      <c r="F879" s="78" t="s">
        <v>952</v>
      </c>
    </row>
    <row r="880" spans="1:6" ht="45" x14ac:dyDescent="0.2">
      <c r="A880" s="74" t="s">
        <v>953</v>
      </c>
      <c r="B880" s="75" t="s">
        <v>954</v>
      </c>
      <c r="C880" s="76" t="s">
        <v>211</v>
      </c>
      <c r="D880" s="78" t="s">
        <v>955</v>
      </c>
      <c r="E880" s="78" t="s">
        <v>305</v>
      </c>
      <c r="F880" s="78" t="s">
        <v>956</v>
      </c>
    </row>
    <row r="881" spans="1:6" ht="45" x14ac:dyDescent="0.2">
      <c r="A881" s="74" t="s">
        <v>957</v>
      </c>
      <c r="B881" s="75" t="s">
        <v>958</v>
      </c>
      <c r="C881" s="76" t="s">
        <v>211</v>
      </c>
      <c r="D881" s="78" t="s">
        <v>959</v>
      </c>
      <c r="E881" s="78" t="s">
        <v>305</v>
      </c>
      <c r="F881" s="78" t="s">
        <v>960</v>
      </c>
    </row>
    <row r="882" spans="1:6" ht="45" x14ac:dyDescent="0.2">
      <c r="A882" s="74" t="s">
        <v>961</v>
      </c>
      <c r="B882" s="75" t="s">
        <v>962</v>
      </c>
      <c r="C882" s="76" t="s">
        <v>211</v>
      </c>
      <c r="D882" s="78" t="s">
        <v>963</v>
      </c>
      <c r="E882" s="78" t="s">
        <v>305</v>
      </c>
      <c r="F882" s="78" t="s">
        <v>964</v>
      </c>
    </row>
    <row r="883" spans="1:6" ht="45" x14ac:dyDescent="0.2">
      <c r="A883" s="74" t="s">
        <v>965</v>
      </c>
      <c r="B883" s="75" t="s">
        <v>966</v>
      </c>
      <c r="C883" s="76" t="s">
        <v>228</v>
      </c>
      <c r="D883" s="78" t="s">
        <v>967</v>
      </c>
      <c r="E883" s="78" t="s">
        <v>300</v>
      </c>
      <c r="F883" s="78" t="s">
        <v>968</v>
      </c>
    </row>
    <row r="884" spans="1:6" ht="45" x14ac:dyDescent="0.2">
      <c r="A884" s="74" t="s">
        <v>969</v>
      </c>
      <c r="B884" s="75" t="s">
        <v>970</v>
      </c>
      <c r="C884" s="76" t="s">
        <v>228</v>
      </c>
      <c r="D884" s="78" t="s">
        <v>971</v>
      </c>
      <c r="E884" s="78" t="s">
        <v>300</v>
      </c>
      <c r="F884" s="78" t="s">
        <v>972</v>
      </c>
    </row>
    <row r="885" spans="1:6" ht="45" x14ac:dyDescent="0.2">
      <c r="A885" s="74" t="s">
        <v>973</v>
      </c>
      <c r="B885" s="75" t="s">
        <v>974</v>
      </c>
      <c r="C885" s="76" t="s">
        <v>228</v>
      </c>
      <c r="D885" s="78" t="s">
        <v>354</v>
      </c>
      <c r="E885" s="78" t="s">
        <v>300</v>
      </c>
      <c r="F885" s="78" t="s">
        <v>975</v>
      </c>
    </row>
    <row r="886" spans="1:6" ht="45" x14ac:dyDescent="0.2">
      <c r="A886" s="74" t="s">
        <v>976</v>
      </c>
      <c r="B886" s="75" t="s">
        <v>977</v>
      </c>
      <c r="C886" s="76" t="s">
        <v>228</v>
      </c>
      <c r="D886" s="78" t="s">
        <v>978</v>
      </c>
      <c r="E886" s="78" t="s">
        <v>300</v>
      </c>
      <c r="F886" s="78" t="s">
        <v>979</v>
      </c>
    </row>
    <row r="887" spans="1:6" ht="33.75" x14ac:dyDescent="0.2">
      <c r="A887" s="74" t="s">
        <v>980</v>
      </c>
      <c r="B887" s="74" t="s">
        <v>981</v>
      </c>
      <c r="C887" s="76" t="s">
        <v>228</v>
      </c>
      <c r="D887" s="78" t="s">
        <v>982</v>
      </c>
      <c r="E887" s="78" t="s">
        <v>300</v>
      </c>
      <c r="F887" s="78" t="s">
        <v>983</v>
      </c>
    </row>
    <row r="888" spans="1:6" ht="33.75" x14ac:dyDescent="0.2">
      <c r="A888" s="74" t="s">
        <v>984</v>
      </c>
      <c r="B888" s="74" t="s">
        <v>985</v>
      </c>
      <c r="C888" s="76" t="s">
        <v>228</v>
      </c>
      <c r="D888" s="78" t="s">
        <v>986</v>
      </c>
      <c r="E888" s="78" t="s">
        <v>300</v>
      </c>
      <c r="F888" s="78" t="s">
        <v>987</v>
      </c>
    </row>
    <row r="889" spans="1:6" ht="33.75" x14ac:dyDescent="0.2">
      <c r="A889" s="74" t="s">
        <v>988</v>
      </c>
      <c r="B889" s="74" t="s">
        <v>989</v>
      </c>
      <c r="C889" s="76" t="s">
        <v>228</v>
      </c>
      <c r="D889" s="78" t="s">
        <v>990</v>
      </c>
      <c r="E889" s="78" t="s">
        <v>300</v>
      </c>
      <c r="F889" s="78" t="s">
        <v>991</v>
      </c>
    </row>
    <row r="890" spans="1:6" ht="22.5" x14ac:dyDescent="0.2">
      <c r="A890" s="59">
        <v>16.100000000000001</v>
      </c>
      <c r="B890" s="73" t="s">
        <v>992</v>
      </c>
      <c r="C890" s="56"/>
      <c r="D890" s="56"/>
      <c r="E890" s="56"/>
      <c r="F890" s="56"/>
    </row>
    <row r="891" spans="1:6" ht="33.75" x14ac:dyDescent="0.2">
      <c r="A891" s="74" t="s">
        <v>993</v>
      </c>
      <c r="B891" s="74" t="s">
        <v>994</v>
      </c>
      <c r="C891" s="76" t="s">
        <v>211</v>
      </c>
      <c r="D891" s="78" t="s">
        <v>995</v>
      </c>
      <c r="E891" s="78" t="s">
        <v>846</v>
      </c>
      <c r="F891" s="78" t="s">
        <v>996</v>
      </c>
    </row>
    <row r="892" spans="1:6" ht="22.5" x14ac:dyDescent="0.2">
      <c r="A892" s="74" t="s">
        <v>997</v>
      </c>
      <c r="B892" s="74" t="s">
        <v>998</v>
      </c>
      <c r="C892" s="76" t="s">
        <v>228</v>
      </c>
      <c r="D892" s="78" t="s">
        <v>999</v>
      </c>
      <c r="E892" s="78" t="s">
        <v>1000</v>
      </c>
      <c r="F892" s="78" t="s">
        <v>1001</v>
      </c>
    </row>
    <row r="893" spans="1:6" x14ac:dyDescent="0.2">
      <c r="A893" s="59">
        <v>16.12</v>
      </c>
      <c r="B893" s="73" t="s">
        <v>1002</v>
      </c>
      <c r="C893" s="56"/>
      <c r="D893" s="56"/>
      <c r="E893" s="56"/>
      <c r="F893" s="56"/>
    </row>
    <row r="894" spans="1:6" ht="56.25" x14ac:dyDescent="0.2">
      <c r="A894" s="74" t="s">
        <v>1003</v>
      </c>
      <c r="B894" s="75" t="s">
        <v>1004</v>
      </c>
      <c r="C894" s="76" t="s">
        <v>211</v>
      </c>
      <c r="D894" s="78" t="s">
        <v>1005</v>
      </c>
      <c r="E894" s="78" t="s">
        <v>305</v>
      </c>
      <c r="F894" s="78" t="s">
        <v>1006</v>
      </c>
    </row>
    <row r="895" spans="1:6" ht="56.25" x14ac:dyDescent="0.2">
      <c r="A895" s="79" t="s">
        <v>1007</v>
      </c>
      <c r="B895" s="74" t="s">
        <v>1008</v>
      </c>
      <c r="C895" s="80" t="s">
        <v>211</v>
      </c>
      <c r="D895" s="81" t="s">
        <v>1009</v>
      </c>
      <c r="E895" s="81" t="s">
        <v>305</v>
      </c>
      <c r="F895" s="81" t="s">
        <v>1010</v>
      </c>
    </row>
    <row r="896" spans="1:6" ht="56.25" x14ac:dyDescent="0.2">
      <c r="A896" s="79" t="s">
        <v>1011</v>
      </c>
      <c r="B896" s="74" t="s">
        <v>1012</v>
      </c>
      <c r="C896" s="80" t="s">
        <v>211</v>
      </c>
      <c r="D896" s="81" t="s">
        <v>1013</v>
      </c>
      <c r="E896" s="81" t="s">
        <v>305</v>
      </c>
      <c r="F896" s="81" t="s">
        <v>1014</v>
      </c>
    </row>
    <row r="897" spans="1:6" ht="56.25" x14ac:dyDescent="0.2">
      <c r="A897" s="79" t="s">
        <v>1015</v>
      </c>
      <c r="B897" s="74" t="s">
        <v>1016</v>
      </c>
      <c r="C897" s="80" t="s">
        <v>211</v>
      </c>
      <c r="D897" s="81" t="s">
        <v>1017</v>
      </c>
      <c r="E897" s="81" t="s">
        <v>305</v>
      </c>
      <c r="F897" s="81" t="s">
        <v>1018</v>
      </c>
    </row>
    <row r="898" spans="1:6" ht="56.25" x14ac:dyDescent="0.2">
      <c r="A898" s="74" t="s">
        <v>1019</v>
      </c>
      <c r="B898" s="75" t="s">
        <v>1020</v>
      </c>
      <c r="C898" s="76" t="s">
        <v>228</v>
      </c>
      <c r="D898" s="78" t="s">
        <v>1021</v>
      </c>
      <c r="E898" s="78" t="s">
        <v>300</v>
      </c>
      <c r="F898" s="78" t="s">
        <v>1022</v>
      </c>
    </row>
    <row r="899" spans="1:6" ht="56.25" x14ac:dyDescent="0.2">
      <c r="A899" s="74" t="s">
        <v>1023</v>
      </c>
      <c r="B899" s="75" t="s">
        <v>1024</v>
      </c>
      <c r="C899" s="76" t="s">
        <v>228</v>
      </c>
      <c r="D899" s="78" t="s">
        <v>1025</v>
      </c>
      <c r="E899" s="78" t="s">
        <v>300</v>
      </c>
      <c r="F899" s="78" t="s">
        <v>1026</v>
      </c>
    </row>
    <row r="900" spans="1:6" x14ac:dyDescent="0.2">
      <c r="A900" s="59">
        <v>16.13</v>
      </c>
      <c r="B900" s="73" t="s">
        <v>1027</v>
      </c>
      <c r="C900" s="56"/>
      <c r="D900" s="56"/>
      <c r="E900" s="56"/>
      <c r="F900" s="56"/>
    </row>
    <row r="901" spans="1:6" ht="56.25" x14ac:dyDescent="0.2">
      <c r="A901" s="79" t="s">
        <v>1028</v>
      </c>
      <c r="B901" s="74" t="s">
        <v>1029</v>
      </c>
      <c r="C901" s="80" t="s">
        <v>211</v>
      </c>
      <c r="D901" s="81" t="s">
        <v>1030</v>
      </c>
      <c r="E901" s="81" t="s">
        <v>1031</v>
      </c>
      <c r="F901" s="81" t="s">
        <v>1032</v>
      </c>
    </row>
    <row r="902" spans="1:6" ht="56.25" x14ac:dyDescent="0.2">
      <c r="A902" s="79" t="s">
        <v>1033</v>
      </c>
      <c r="B902" s="74" t="s">
        <v>1034</v>
      </c>
      <c r="C902" s="80" t="s">
        <v>211</v>
      </c>
      <c r="D902" s="81" t="s">
        <v>1035</v>
      </c>
      <c r="E902" s="81" t="s">
        <v>291</v>
      </c>
      <c r="F902" s="81" t="s">
        <v>1036</v>
      </c>
    </row>
    <row r="903" spans="1:6" ht="56.25" x14ac:dyDescent="0.2">
      <c r="A903" s="74" t="s">
        <v>1037</v>
      </c>
      <c r="B903" s="75" t="s">
        <v>1038</v>
      </c>
      <c r="C903" s="76" t="s">
        <v>211</v>
      </c>
      <c r="D903" s="78" t="s">
        <v>1039</v>
      </c>
      <c r="E903" s="78" t="s">
        <v>291</v>
      </c>
      <c r="F903" s="78" t="s">
        <v>1040</v>
      </c>
    </row>
    <row r="904" spans="1:6" ht="45" x14ac:dyDescent="0.2">
      <c r="A904" s="74" t="s">
        <v>1041</v>
      </c>
      <c r="B904" s="75" t="s">
        <v>1042</v>
      </c>
      <c r="C904" s="76" t="s">
        <v>211</v>
      </c>
      <c r="D904" s="78" t="s">
        <v>1043</v>
      </c>
      <c r="E904" s="78" t="s">
        <v>305</v>
      </c>
      <c r="F904" s="78" t="s">
        <v>433</v>
      </c>
    </row>
    <row r="905" spans="1:6" ht="22.5" x14ac:dyDescent="0.2">
      <c r="A905" s="59">
        <v>16.16</v>
      </c>
      <c r="B905" s="73" t="s">
        <v>1044</v>
      </c>
      <c r="C905" s="56"/>
      <c r="D905" s="56"/>
      <c r="E905" s="56"/>
      <c r="F905" s="56"/>
    </row>
    <row r="906" spans="1:6" ht="22.5" x14ac:dyDescent="0.2">
      <c r="A906" s="74" t="s">
        <v>1045</v>
      </c>
      <c r="B906" s="74" t="s">
        <v>1046</v>
      </c>
      <c r="C906" s="76" t="s">
        <v>211</v>
      </c>
      <c r="D906" s="78" t="s">
        <v>1047</v>
      </c>
      <c r="E906" s="78" t="s">
        <v>305</v>
      </c>
      <c r="F906" s="78" t="s">
        <v>1048</v>
      </c>
    </row>
    <row r="907" spans="1:6" ht="33.75" x14ac:dyDescent="0.2">
      <c r="A907" s="74" t="s">
        <v>1049</v>
      </c>
      <c r="B907" s="74" t="s">
        <v>1050</v>
      </c>
      <c r="C907" s="76" t="s">
        <v>211</v>
      </c>
      <c r="D907" s="78" t="s">
        <v>1051</v>
      </c>
      <c r="E907" s="78" t="s">
        <v>305</v>
      </c>
      <c r="F907" s="78" t="s">
        <v>1052</v>
      </c>
    </row>
    <row r="908" spans="1:6" ht="33.75" x14ac:dyDescent="0.2">
      <c r="A908" s="74" t="s">
        <v>1053</v>
      </c>
      <c r="B908" s="74" t="s">
        <v>1054</v>
      </c>
      <c r="C908" s="76" t="s">
        <v>228</v>
      </c>
      <c r="D908" s="78" t="s">
        <v>1055</v>
      </c>
      <c r="E908" s="78" t="s">
        <v>300</v>
      </c>
      <c r="F908" s="78" t="s">
        <v>1056</v>
      </c>
    </row>
    <row r="909" spans="1:6" x14ac:dyDescent="0.2">
      <c r="A909" s="59">
        <v>16.2</v>
      </c>
      <c r="B909" s="73" t="s">
        <v>1057</v>
      </c>
      <c r="C909" s="56"/>
      <c r="D909" s="56"/>
      <c r="E909" s="56"/>
      <c r="F909" s="56"/>
    </row>
    <row r="910" spans="1:6" ht="22.5" x14ac:dyDescent="0.2">
      <c r="A910" s="74" t="s">
        <v>1058</v>
      </c>
      <c r="B910" s="74" t="s">
        <v>1059</v>
      </c>
      <c r="C910" s="76" t="s">
        <v>210</v>
      </c>
      <c r="D910" s="78" t="s">
        <v>1060</v>
      </c>
      <c r="E910" s="78" t="s">
        <v>233</v>
      </c>
      <c r="F910" s="78" t="s">
        <v>1061</v>
      </c>
    </row>
    <row r="911" spans="1:6" ht="22.5" x14ac:dyDescent="0.2">
      <c r="A911" s="74" t="s">
        <v>1062</v>
      </c>
      <c r="B911" s="74" t="s">
        <v>1063</v>
      </c>
      <c r="C911" s="76" t="s">
        <v>210</v>
      </c>
      <c r="D911" s="78" t="s">
        <v>1060</v>
      </c>
      <c r="E911" s="78" t="s">
        <v>233</v>
      </c>
      <c r="F911" s="78" t="s">
        <v>1061</v>
      </c>
    </row>
    <row r="912" spans="1:6" x14ac:dyDescent="0.2">
      <c r="A912" s="59">
        <v>16.3</v>
      </c>
      <c r="B912" s="73" t="s">
        <v>1064</v>
      </c>
      <c r="C912" s="56"/>
      <c r="D912" s="56"/>
      <c r="E912" s="56"/>
      <c r="F912" s="56"/>
    </row>
    <row r="913" spans="1:6" ht="22.5" x14ac:dyDescent="0.2">
      <c r="A913" s="74" t="s">
        <v>1065</v>
      </c>
      <c r="B913" s="74" t="s">
        <v>1066</v>
      </c>
      <c r="C913" s="76" t="s">
        <v>211</v>
      </c>
      <c r="D913" s="78" t="s">
        <v>1067</v>
      </c>
      <c r="E913" s="82"/>
      <c r="F913" s="78" t="s">
        <v>1067</v>
      </c>
    </row>
    <row r="914" spans="1:6" x14ac:dyDescent="0.2">
      <c r="A914" s="59">
        <v>16.32</v>
      </c>
      <c r="B914" s="73" t="s">
        <v>1068</v>
      </c>
      <c r="C914" s="56"/>
      <c r="D914" s="56"/>
      <c r="E914" s="56"/>
      <c r="F914" s="56"/>
    </row>
    <row r="915" spans="1:6" ht="33.75" x14ac:dyDescent="0.2">
      <c r="A915" s="74" t="s">
        <v>1069</v>
      </c>
      <c r="B915" s="74" t="s">
        <v>1070</v>
      </c>
      <c r="C915" s="76" t="s">
        <v>211</v>
      </c>
      <c r="D915" s="78" t="s">
        <v>1071</v>
      </c>
      <c r="E915" s="78" t="s">
        <v>1072</v>
      </c>
      <c r="F915" s="78" t="s">
        <v>1073</v>
      </c>
    </row>
    <row r="916" spans="1:6" ht="33.75" x14ac:dyDescent="0.2">
      <c r="A916" s="74" t="s">
        <v>1074</v>
      </c>
      <c r="B916" s="74" t="s">
        <v>1075</v>
      </c>
      <c r="C916" s="76" t="s">
        <v>211</v>
      </c>
      <c r="D916" s="78" t="s">
        <v>1076</v>
      </c>
      <c r="E916" s="78" t="s">
        <v>1077</v>
      </c>
      <c r="F916" s="78" t="s">
        <v>1078</v>
      </c>
    </row>
    <row r="917" spans="1:6" ht="33.75" x14ac:dyDescent="0.2">
      <c r="A917" s="74" t="s">
        <v>1079</v>
      </c>
      <c r="B917" s="74" t="s">
        <v>1080</v>
      </c>
      <c r="C917" s="76" t="s">
        <v>211</v>
      </c>
      <c r="D917" s="78" t="s">
        <v>1081</v>
      </c>
      <c r="E917" s="78" t="s">
        <v>1072</v>
      </c>
      <c r="F917" s="78" t="s">
        <v>1082</v>
      </c>
    </row>
    <row r="918" spans="1:6" x14ac:dyDescent="0.2">
      <c r="A918" s="59">
        <v>16.329999999999998</v>
      </c>
      <c r="B918" s="73" t="s">
        <v>1083</v>
      </c>
      <c r="C918" s="56"/>
      <c r="D918" s="56"/>
      <c r="E918" s="56"/>
      <c r="F918" s="56"/>
    </row>
    <row r="919" spans="1:6" ht="22.5" x14ac:dyDescent="0.2">
      <c r="A919" s="74" t="s">
        <v>1084</v>
      </c>
      <c r="B919" s="74" t="s">
        <v>1085</v>
      </c>
      <c r="C919" s="76" t="s">
        <v>228</v>
      </c>
      <c r="D919" s="78" t="s">
        <v>1086</v>
      </c>
      <c r="E919" s="78" t="s">
        <v>1087</v>
      </c>
      <c r="F919" s="78" t="s">
        <v>1088</v>
      </c>
    </row>
    <row r="920" spans="1:6" ht="22.5" x14ac:dyDescent="0.2">
      <c r="A920" s="74" t="s">
        <v>1089</v>
      </c>
      <c r="B920" s="74" t="s">
        <v>1090</v>
      </c>
      <c r="C920" s="76" t="s">
        <v>228</v>
      </c>
      <c r="D920" s="78" t="s">
        <v>1091</v>
      </c>
      <c r="E920" s="78" t="s">
        <v>1092</v>
      </c>
      <c r="F920" s="78" t="s">
        <v>1093</v>
      </c>
    </row>
    <row r="921" spans="1:6" ht="22.5" x14ac:dyDescent="0.2">
      <c r="A921" s="74" t="s">
        <v>1094</v>
      </c>
      <c r="B921" s="74" t="s">
        <v>1095</v>
      </c>
      <c r="C921" s="76" t="s">
        <v>228</v>
      </c>
      <c r="D921" s="78" t="s">
        <v>1096</v>
      </c>
      <c r="E921" s="78" t="s">
        <v>1097</v>
      </c>
      <c r="F921" s="78" t="s">
        <v>1098</v>
      </c>
    </row>
    <row r="922" spans="1:6" ht="22.5" x14ac:dyDescent="0.2">
      <c r="A922" s="74" t="s">
        <v>1099</v>
      </c>
      <c r="B922" s="74" t="s">
        <v>1100</v>
      </c>
      <c r="C922" s="76" t="s">
        <v>228</v>
      </c>
      <c r="D922" s="78" t="s">
        <v>1101</v>
      </c>
      <c r="E922" s="78" t="s">
        <v>1087</v>
      </c>
      <c r="F922" s="78" t="s">
        <v>1102</v>
      </c>
    </row>
    <row r="923" spans="1:6" ht="22.5" x14ac:dyDescent="0.2">
      <c r="A923" s="74" t="s">
        <v>1103</v>
      </c>
      <c r="B923" s="74" t="s">
        <v>1104</v>
      </c>
      <c r="C923" s="76" t="s">
        <v>228</v>
      </c>
      <c r="D923" s="78" t="s">
        <v>1105</v>
      </c>
      <c r="E923" s="78" t="s">
        <v>1092</v>
      </c>
      <c r="F923" s="78" t="s">
        <v>1106</v>
      </c>
    </row>
    <row r="924" spans="1:6" ht="22.5" x14ac:dyDescent="0.2">
      <c r="A924" s="74" t="s">
        <v>1107</v>
      </c>
      <c r="B924" s="74" t="s">
        <v>1108</v>
      </c>
      <c r="C924" s="76" t="s">
        <v>210</v>
      </c>
      <c r="D924" s="78" t="s">
        <v>1109</v>
      </c>
      <c r="E924" s="78" t="s">
        <v>287</v>
      </c>
      <c r="F924" s="78" t="s">
        <v>1110</v>
      </c>
    </row>
    <row r="925" spans="1:6" ht="22.5" x14ac:dyDescent="0.2">
      <c r="A925" s="74" t="s">
        <v>1111</v>
      </c>
      <c r="B925" s="74" t="s">
        <v>1112</v>
      </c>
      <c r="C925" s="76" t="s">
        <v>210</v>
      </c>
      <c r="D925" s="78" t="s">
        <v>1113</v>
      </c>
      <c r="E925" s="78" t="s">
        <v>250</v>
      </c>
      <c r="F925" s="78" t="s">
        <v>1114</v>
      </c>
    </row>
    <row r="926" spans="1:6" ht="22.5" x14ac:dyDescent="0.2">
      <c r="A926" s="74" t="s">
        <v>1115</v>
      </c>
      <c r="B926" s="74" t="s">
        <v>1116</v>
      </c>
      <c r="C926" s="76" t="s">
        <v>210</v>
      </c>
      <c r="D926" s="78" t="s">
        <v>1117</v>
      </c>
      <c r="E926" s="78" t="s">
        <v>383</v>
      </c>
      <c r="F926" s="78" t="s">
        <v>1118</v>
      </c>
    </row>
    <row r="927" spans="1:6" ht="22.5" x14ac:dyDescent="0.2">
      <c r="A927" s="59">
        <v>16.399999999999999</v>
      </c>
      <c r="B927" s="73" t="s">
        <v>1119</v>
      </c>
      <c r="C927" s="56"/>
      <c r="D927" s="56"/>
      <c r="E927" s="56"/>
      <c r="F927" s="56"/>
    </row>
    <row r="928" spans="1:6" ht="22.5" x14ac:dyDescent="0.2">
      <c r="A928" s="74" t="s">
        <v>1120</v>
      </c>
      <c r="B928" s="74" t="s">
        <v>1121</v>
      </c>
      <c r="C928" s="76" t="s">
        <v>228</v>
      </c>
      <c r="D928" s="78" t="s">
        <v>1122</v>
      </c>
      <c r="E928" s="78" t="s">
        <v>305</v>
      </c>
      <c r="F928" s="78" t="s">
        <v>1123</v>
      </c>
    </row>
    <row r="929" spans="1:6" ht="22.5" x14ac:dyDescent="0.2">
      <c r="A929" s="74" t="s">
        <v>1124</v>
      </c>
      <c r="B929" s="74" t="s">
        <v>1125</v>
      </c>
      <c r="C929" s="76" t="s">
        <v>211</v>
      </c>
      <c r="D929" s="82"/>
      <c r="E929" s="78" t="s">
        <v>932</v>
      </c>
      <c r="F929" s="78" t="s">
        <v>932</v>
      </c>
    </row>
    <row r="930" spans="1:6" ht="22.5" x14ac:dyDescent="0.2">
      <c r="A930" s="74" t="s">
        <v>1126</v>
      </c>
      <c r="B930" s="74" t="s">
        <v>1127</v>
      </c>
      <c r="C930" s="76" t="s">
        <v>211</v>
      </c>
      <c r="D930" s="82"/>
      <c r="E930" s="78" t="s">
        <v>932</v>
      </c>
      <c r="F930" s="78" t="s">
        <v>932</v>
      </c>
    </row>
    <row r="931" spans="1:6" ht="33.75" x14ac:dyDescent="0.2">
      <c r="A931" s="74" t="s">
        <v>1128</v>
      </c>
      <c r="B931" s="74" t="s">
        <v>1129</v>
      </c>
      <c r="C931" s="76" t="s">
        <v>211</v>
      </c>
      <c r="D931" s="77"/>
      <c r="E931" s="78" t="s">
        <v>315</v>
      </c>
      <c r="F931" s="78" t="s">
        <v>315</v>
      </c>
    </row>
    <row r="932" spans="1:6" ht="22.5" x14ac:dyDescent="0.2">
      <c r="A932" s="74" t="s">
        <v>1130</v>
      </c>
      <c r="B932" s="74" t="s">
        <v>1131</v>
      </c>
      <c r="C932" s="76" t="s">
        <v>211</v>
      </c>
      <c r="D932" s="82"/>
      <c r="E932" s="78" t="s">
        <v>394</v>
      </c>
      <c r="F932" s="78" t="s">
        <v>394</v>
      </c>
    </row>
    <row r="933" spans="1:6" ht="33.75" x14ac:dyDescent="0.2">
      <c r="A933" s="74" t="s">
        <v>1132</v>
      </c>
      <c r="B933" s="74" t="s">
        <v>1133</v>
      </c>
      <c r="C933" s="76" t="s">
        <v>211</v>
      </c>
      <c r="D933" s="78" t="s">
        <v>789</v>
      </c>
      <c r="E933" s="78" t="s">
        <v>305</v>
      </c>
      <c r="F933" s="78" t="s">
        <v>424</v>
      </c>
    </row>
    <row r="934" spans="1:6" ht="45" x14ac:dyDescent="0.2">
      <c r="A934" s="74" t="s">
        <v>1134</v>
      </c>
      <c r="B934" s="75" t="s">
        <v>1135</v>
      </c>
      <c r="C934" s="76" t="s">
        <v>211</v>
      </c>
      <c r="D934" s="78" t="s">
        <v>374</v>
      </c>
      <c r="E934" s="78" t="s">
        <v>305</v>
      </c>
      <c r="F934" s="78" t="s">
        <v>1136</v>
      </c>
    </row>
    <row r="935" spans="1:6" ht="22.5" x14ac:dyDescent="0.2">
      <c r="A935" s="58">
        <v>17</v>
      </c>
      <c r="B935" s="73" t="s">
        <v>1137</v>
      </c>
      <c r="C935" s="56"/>
      <c r="D935" s="56"/>
      <c r="E935" s="56"/>
      <c r="F935" s="56"/>
    </row>
    <row r="936" spans="1:6" x14ac:dyDescent="0.2">
      <c r="A936" s="59">
        <v>17.010000000000002</v>
      </c>
      <c r="B936" s="73" t="s">
        <v>1138</v>
      </c>
      <c r="C936" s="56"/>
      <c r="D936" s="56"/>
      <c r="E936" s="56"/>
      <c r="F936" s="56"/>
    </row>
    <row r="937" spans="1:6" ht="22.5" x14ac:dyDescent="0.2">
      <c r="A937" s="74" t="s">
        <v>1139</v>
      </c>
      <c r="B937" s="74" t="s">
        <v>1140</v>
      </c>
      <c r="C937" s="76" t="s">
        <v>235</v>
      </c>
      <c r="D937" s="78" t="s">
        <v>1141</v>
      </c>
      <c r="E937" s="78" t="s">
        <v>1142</v>
      </c>
      <c r="F937" s="78" t="s">
        <v>1143</v>
      </c>
    </row>
    <row r="938" spans="1:6" ht="22.5" x14ac:dyDescent="0.2">
      <c r="A938" s="74" t="s">
        <v>1144</v>
      </c>
      <c r="B938" s="74" t="s">
        <v>1145</v>
      </c>
      <c r="C938" s="76" t="s">
        <v>235</v>
      </c>
      <c r="D938" s="78" t="s">
        <v>1146</v>
      </c>
      <c r="E938" s="78" t="s">
        <v>1142</v>
      </c>
      <c r="F938" s="78" t="s">
        <v>1147</v>
      </c>
    </row>
    <row r="939" spans="1:6" ht="22.5" x14ac:dyDescent="0.2">
      <c r="A939" s="74" t="s">
        <v>1148</v>
      </c>
      <c r="B939" s="74" t="s">
        <v>1149</v>
      </c>
      <c r="C939" s="76" t="s">
        <v>235</v>
      </c>
      <c r="D939" s="78" t="s">
        <v>1150</v>
      </c>
      <c r="E939" s="78" t="s">
        <v>1142</v>
      </c>
      <c r="F939" s="78" t="s">
        <v>1151</v>
      </c>
    </row>
    <row r="940" spans="1:6" ht="22.5" x14ac:dyDescent="0.2">
      <c r="A940" s="74" t="s">
        <v>1152</v>
      </c>
      <c r="B940" s="74" t="s">
        <v>1153</v>
      </c>
      <c r="C940" s="76" t="s">
        <v>211</v>
      </c>
      <c r="D940" s="78" t="s">
        <v>382</v>
      </c>
      <c r="E940" s="78" t="s">
        <v>405</v>
      </c>
      <c r="F940" s="78" t="s">
        <v>1154</v>
      </c>
    </row>
    <row r="941" spans="1:6" ht="22.5" x14ac:dyDescent="0.2">
      <c r="A941" s="74" t="s">
        <v>1155</v>
      </c>
      <c r="B941" s="74" t="s">
        <v>1156</v>
      </c>
      <c r="C941" s="76" t="s">
        <v>211</v>
      </c>
      <c r="D941" s="78" t="s">
        <v>1157</v>
      </c>
      <c r="E941" s="78" t="s">
        <v>1158</v>
      </c>
      <c r="F941" s="78" t="s">
        <v>1159</v>
      </c>
    </row>
    <row r="942" spans="1:6" ht="22.5" x14ac:dyDescent="0.2">
      <c r="A942" s="74" t="s">
        <v>1160</v>
      </c>
      <c r="B942" s="74" t="s">
        <v>1161</v>
      </c>
      <c r="C942" s="76" t="s">
        <v>235</v>
      </c>
      <c r="D942" s="78" t="s">
        <v>1162</v>
      </c>
      <c r="E942" s="78" t="s">
        <v>1142</v>
      </c>
      <c r="F942" s="78" t="s">
        <v>1163</v>
      </c>
    </row>
    <row r="943" spans="1:6" x14ac:dyDescent="0.2">
      <c r="A943" s="59">
        <v>17.02</v>
      </c>
      <c r="B943" s="73" t="s">
        <v>1164</v>
      </c>
      <c r="C943" s="56"/>
      <c r="D943" s="56"/>
      <c r="E943" s="56"/>
      <c r="F943" s="56"/>
    </row>
    <row r="944" spans="1:6" x14ac:dyDescent="0.2">
      <c r="A944" s="74" t="s">
        <v>1165</v>
      </c>
      <c r="B944" s="74" t="s">
        <v>1166</v>
      </c>
      <c r="C944" s="76" t="s">
        <v>211</v>
      </c>
      <c r="D944" s="78" t="s">
        <v>1167</v>
      </c>
      <c r="E944" s="78" t="s">
        <v>1168</v>
      </c>
      <c r="F944" s="78" t="s">
        <v>1169</v>
      </c>
    </row>
    <row r="945" spans="1:6" x14ac:dyDescent="0.2">
      <c r="A945" s="74" t="s">
        <v>1170</v>
      </c>
      <c r="B945" s="74" t="s">
        <v>1171</v>
      </c>
      <c r="C945" s="76" t="s">
        <v>211</v>
      </c>
      <c r="D945" s="78" t="s">
        <v>1172</v>
      </c>
      <c r="E945" s="78" t="s">
        <v>1168</v>
      </c>
      <c r="F945" s="78" t="s">
        <v>299</v>
      </c>
    </row>
    <row r="946" spans="1:6" x14ac:dyDescent="0.2">
      <c r="A946" s="74" t="s">
        <v>1173</v>
      </c>
      <c r="B946" s="74" t="s">
        <v>1174</v>
      </c>
      <c r="C946" s="76" t="s">
        <v>211</v>
      </c>
      <c r="D946" s="78" t="s">
        <v>269</v>
      </c>
      <c r="E946" s="78" t="s">
        <v>1168</v>
      </c>
      <c r="F946" s="78" t="s">
        <v>1175</v>
      </c>
    </row>
    <row r="947" spans="1:6" x14ac:dyDescent="0.2">
      <c r="A947" s="74" t="s">
        <v>1176</v>
      </c>
      <c r="B947" s="74" t="s">
        <v>1177</v>
      </c>
      <c r="C947" s="76" t="s">
        <v>211</v>
      </c>
      <c r="D947" s="78" t="s">
        <v>1178</v>
      </c>
      <c r="E947" s="78" t="s">
        <v>411</v>
      </c>
      <c r="F947" s="78" t="s">
        <v>1179</v>
      </c>
    </row>
    <row r="948" spans="1:6" ht="22.5" x14ac:dyDescent="0.2">
      <c r="A948" s="74" t="s">
        <v>1180</v>
      </c>
      <c r="B948" s="74" t="s">
        <v>1181</v>
      </c>
      <c r="C948" s="76" t="s">
        <v>211</v>
      </c>
      <c r="D948" s="78" t="s">
        <v>1182</v>
      </c>
      <c r="E948" s="78" t="s">
        <v>1183</v>
      </c>
      <c r="F948" s="78" t="s">
        <v>1184</v>
      </c>
    </row>
    <row r="949" spans="1:6" x14ac:dyDescent="0.2">
      <c r="A949" s="74" t="s">
        <v>1185</v>
      </c>
      <c r="B949" s="74" t="s">
        <v>1186</v>
      </c>
      <c r="C949" s="76" t="s">
        <v>211</v>
      </c>
      <c r="D949" s="78" t="s">
        <v>1187</v>
      </c>
      <c r="E949" s="78" t="s">
        <v>1188</v>
      </c>
      <c r="F949" s="78" t="s">
        <v>1189</v>
      </c>
    </row>
    <row r="950" spans="1:6" ht="22.5" x14ac:dyDescent="0.2">
      <c r="A950" s="74" t="s">
        <v>1190</v>
      </c>
      <c r="B950" s="74" t="s">
        <v>1191</v>
      </c>
      <c r="C950" s="76" t="s">
        <v>211</v>
      </c>
      <c r="D950" s="78" t="s">
        <v>1187</v>
      </c>
      <c r="E950" s="78" t="s">
        <v>305</v>
      </c>
      <c r="F950" s="78" t="s">
        <v>1192</v>
      </c>
    </row>
    <row r="951" spans="1:6" ht="22.5" x14ac:dyDescent="0.2">
      <c r="A951" s="74" t="s">
        <v>1193</v>
      </c>
      <c r="B951" s="74" t="s">
        <v>1194</v>
      </c>
      <c r="C951" s="76" t="s">
        <v>211</v>
      </c>
      <c r="D951" s="78" t="s">
        <v>1195</v>
      </c>
      <c r="E951" s="78" t="s">
        <v>1196</v>
      </c>
      <c r="F951" s="78" t="s">
        <v>1197</v>
      </c>
    </row>
    <row r="952" spans="1:6" x14ac:dyDescent="0.2">
      <c r="A952" s="74" t="s">
        <v>1198</v>
      </c>
      <c r="B952" s="74" t="s">
        <v>1199</v>
      </c>
      <c r="C952" s="76" t="s">
        <v>211</v>
      </c>
      <c r="D952" s="78" t="s">
        <v>1200</v>
      </c>
      <c r="E952" s="78" t="s">
        <v>1196</v>
      </c>
      <c r="F952" s="78" t="s">
        <v>1201</v>
      </c>
    </row>
    <row r="953" spans="1:6" ht="22.5" x14ac:dyDescent="0.2">
      <c r="A953" s="74" t="s">
        <v>1202</v>
      </c>
      <c r="B953" s="74" t="s">
        <v>1203</v>
      </c>
      <c r="C953" s="76" t="s">
        <v>211</v>
      </c>
      <c r="D953" s="78" t="s">
        <v>1204</v>
      </c>
      <c r="E953" s="78" t="s">
        <v>846</v>
      </c>
      <c r="F953" s="78" t="s">
        <v>1205</v>
      </c>
    </row>
    <row r="954" spans="1:6" x14ac:dyDescent="0.2">
      <c r="A954" s="59">
        <v>17.03</v>
      </c>
      <c r="B954" s="73" t="s">
        <v>1206</v>
      </c>
      <c r="C954" s="56"/>
      <c r="D954" s="56"/>
      <c r="E954" s="56"/>
      <c r="F954" s="56"/>
    </row>
    <row r="955" spans="1:6" x14ac:dyDescent="0.2">
      <c r="A955" s="74" t="s">
        <v>1207</v>
      </c>
      <c r="B955" s="74" t="s">
        <v>1208</v>
      </c>
      <c r="C955" s="76" t="s">
        <v>211</v>
      </c>
      <c r="D955" s="78" t="s">
        <v>1209</v>
      </c>
      <c r="E955" s="78" t="s">
        <v>304</v>
      </c>
      <c r="F955" s="78" t="s">
        <v>1210</v>
      </c>
    </row>
    <row r="956" spans="1:6" ht="22.5" x14ac:dyDescent="0.2">
      <c r="A956" s="74" t="s">
        <v>1211</v>
      </c>
      <c r="B956" s="74" t="s">
        <v>1212</v>
      </c>
      <c r="C956" s="76" t="s">
        <v>211</v>
      </c>
      <c r="D956" s="78" t="s">
        <v>1213</v>
      </c>
      <c r="E956" s="78" t="s">
        <v>846</v>
      </c>
      <c r="F956" s="78" t="s">
        <v>1214</v>
      </c>
    </row>
    <row r="957" spans="1:6" ht="22.5" x14ac:dyDescent="0.2">
      <c r="A957" s="74" t="s">
        <v>1215</v>
      </c>
      <c r="B957" s="74" t="s">
        <v>1216</v>
      </c>
      <c r="C957" s="76" t="s">
        <v>211</v>
      </c>
      <c r="D957" s="78" t="s">
        <v>1217</v>
      </c>
      <c r="E957" s="78" t="s">
        <v>846</v>
      </c>
      <c r="F957" s="78" t="s">
        <v>1218</v>
      </c>
    </row>
    <row r="958" spans="1:6" x14ac:dyDescent="0.2">
      <c r="A958" s="74" t="s">
        <v>1219</v>
      </c>
      <c r="B958" s="74" t="s">
        <v>1220</v>
      </c>
      <c r="C958" s="76" t="s">
        <v>211</v>
      </c>
      <c r="D958" s="78" t="s">
        <v>1209</v>
      </c>
      <c r="E958" s="78" t="s">
        <v>305</v>
      </c>
      <c r="F958" s="78" t="s">
        <v>1221</v>
      </c>
    </row>
    <row r="959" spans="1:6" ht="22.5" x14ac:dyDescent="0.2">
      <c r="A959" s="74" t="s">
        <v>1222</v>
      </c>
      <c r="B959" s="74" t="s">
        <v>1223</v>
      </c>
      <c r="C959" s="76" t="s">
        <v>211</v>
      </c>
      <c r="D959" s="78" t="s">
        <v>1209</v>
      </c>
      <c r="E959" s="78" t="s">
        <v>316</v>
      </c>
      <c r="F959" s="78" t="s">
        <v>1224</v>
      </c>
    </row>
    <row r="960" spans="1:6" x14ac:dyDescent="0.2">
      <c r="A960" s="74" t="s">
        <v>1225</v>
      </c>
      <c r="B960" s="74" t="s">
        <v>1226</v>
      </c>
      <c r="C960" s="76" t="s">
        <v>228</v>
      </c>
      <c r="D960" s="78" t="s">
        <v>1227</v>
      </c>
      <c r="E960" s="78" t="s">
        <v>1228</v>
      </c>
      <c r="F960" s="78" t="s">
        <v>1229</v>
      </c>
    </row>
    <row r="961" spans="1:6" ht="33.75" x14ac:dyDescent="0.2">
      <c r="A961" s="74" t="s">
        <v>1230</v>
      </c>
      <c r="B961" s="74" t="s">
        <v>1231</v>
      </c>
      <c r="C961" s="76" t="s">
        <v>228</v>
      </c>
      <c r="D961" s="78" t="s">
        <v>1232</v>
      </c>
      <c r="E961" s="78" t="s">
        <v>1233</v>
      </c>
      <c r="F961" s="78" t="s">
        <v>1234</v>
      </c>
    </row>
    <row r="962" spans="1:6" ht="33.75" x14ac:dyDescent="0.2">
      <c r="A962" s="74" t="s">
        <v>1235</v>
      </c>
      <c r="B962" s="74" t="s">
        <v>1236</v>
      </c>
      <c r="C962" s="76" t="s">
        <v>228</v>
      </c>
      <c r="D962" s="78" t="s">
        <v>1237</v>
      </c>
      <c r="E962" s="78" t="s">
        <v>1233</v>
      </c>
      <c r="F962" s="78" t="s">
        <v>367</v>
      </c>
    </row>
    <row r="963" spans="1:6" ht="33.75" x14ac:dyDescent="0.2">
      <c r="A963" s="74" t="s">
        <v>1238</v>
      </c>
      <c r="B963" s="74" t="s">
        <v>1239</v>
      </c>
      <c r="C963" s="76" t="s">
        <v>228</v>
      </c>
      <c r="D963" s="78" t="s">
        <v>1240</v>
      </c>
      <c r="E963" s="78" t="s">
        <v>1233</v>
      </c>
      <c r="F963" s="78" t="s">
        <v>1241</v>
      </c>
    </row>
    <row r="964" spans="1:6" ht="33.75" x14ac:dyDescent="0.2">
      <c r="A964" s="74" t="s">
        <v>1242</v>
      </c>
      <c r="B964" s="74" t="s">
        <v>1243</v>
      </c>
      <c r="C964" s="76" t="s">
        <v>228</v>
      </c>
      <c r="D964" s="78" t="s">
        <v>1244</v>
      </c>
      <c r="E964" s="78" t="s">
        <v>1233</v>
      </c>
      <c r="F964" s="78" t="s">
        <v>1245</v>
      </c>
    </row>
    <row r="965" spans="1:6" x14ac:dyDescent="0.2">
      <c r="A965" s="59">
        <v>17.04</v>
      </c>
      <c r="B965" s="73" t="s">
        <v>1246</v>
      </c>
      <c r="C965" s="56"/>
      <c r="D965" s="56"/>
      <c r="E965" s="56"/>
      <c r="F965" s="56"/>
    </row>
    <row r="966" spans="1:6" ht="22.5" x14ac:dyDescent="0.2">
      <c r="A966" s="74" t="s">
        <v>1247</v>
      </c>
      <c r="B966" s="74" t="s">
        <v>1248</v>
      </c>
      <c r="C966" s="76" t="s">
        <v>211</v>
      </c>
      <c r="D966" s="78" t="s">
        <v>234</v>
      </c>
      <c r="E966" s="78" t="s">
        <v>1249</v>
      </c>
      <c r="F966" s="78" t="s">
        <v>1250</v>
      </c>
    </row>
    <row r="967" spans="1:6" ht="22.5" x14ac:dyDescent="0.2">
      <c r="A967" s="74" t="s">
        <v>1251</v>
      </c>
      <c r="B967" s="74" t="s">
        <v>1252</v>
      </c>
      <c r="C967" s="76" t="s">
        <v>211</v>
      </c>
      <c r="D967" s="78" t="s">
        <v>1253</v>
      </c>
      <c r="E967" s="78" t="s">
        <v>1249</v>
      </c>
      <c r="F967" s="78" t="s">
        <v>353</v>
      </c>
    </row>
    <row r="968" spans="1:6" x14ac:dyDescent="0.2">
      <c r="A968" s="59">
        <v>17.05</v>
      </c>
      <c r="B968" s="73" t="s">
        <v>1254</v>
      </c>
      <c r="C968" s="56"/>
      <c r="D968" s="56"/>
      <c r="E968" s="56"/>
      <c r="F968" s="56"/>
    </row>
    <row r="969" spans="1:6" ht="22.5" x14ac:dyDescent="0.2">
      <c r="A969" s="74" t="s">
        <v>1255</v>
      </c>
      <c r="B969" s="74" t="s">
        <v>1256</v>
      </c>
      <c r="C969" s="76" t="s">
        <v>235</v>
      </c>
      <c r="D969" s="78" t="s">
        <v>1257</v>
      </c>
      <c r="E969" s="78" t="s">
        <v>1258</v>
      </c>
      <c r="F969" s="78" t="s">
        <v>1259</v>
      </c>
    </row>
    <row r="970" spans="1:6" ht="33.75" x14ac:dyDescent="0.2">
      <c r="A970" s="74" t="s">
        <v>1260</v>
      </c>
      <c r="B970" s="74" t="s">
        <v>1261</v>
      </c>
      <c r="C970" s="76" t="s">
        <v>235</v>
      </c>
      <c r="D970" s="78" t="s">
        <v>1262</v>
      </c>
      <c r="E970" s="78" t="s">
        <v>1258</v>
      </c>
      <c r="F970" s="78" t="s">
        <v>1263</v>
      </c>
    </row>
    <row r="971" spans="1:6" ht="33.75" x14ac:dyDescent="0.2">
      <c r="A971" s="74" t="s">
        <v>1264</v>
      </c>
      <c r="B971" s="74" t="s">
        <v>1265</v>
      </c>
      <c r="C971" s="76" t="s">
        <v>235</v>
      </c>
      <c r="D971" s="78" t="s">
        <v>1266</v>
      </c>
      <c r="E971" s="78" t="s">
        <v>1258</v>
      </c>
      <c r="F971" s="78" t="s">
        <v>1267</v>
      </c>
    </row>
    <row r="972" spans="1:6" x14ac:dyDescent="0.2">
      <c r="A972" s="74" t="s">
        <v>1268</v>
      </c>
      <c r="B972" s="74" t="s">
        <v>1269</v>
      </c>
      <c r="C972" s="76" t="s">
        <v>228</v>
      </c>
      <c r="D972" s="78" t="s">
        <v>1270</v>
      </c>
      <c r="E972" s="78" t="s">
        <v>1271</v>
      </c>
      <c r="F972" s="78" t="s">
        <v>1272</v>
      </c>
    </row>
    <row r="973" spans="1:6" x14ac:dyDescent="0.2">
      <c r="A973" s="74" t="s">
        <v>1273</v>
      </c>
      <c r="B973" s="74" t="s">
        <v>1274</v>
      </c>
      <c r="C973" s="76" t="s">
        <v>228</v>
      </c>
      <c r="D973" s="78" t="s">
        <v>1275</v>
      </c>
      <c r="E973" s="78" t="s">
        <v>1276</v>
      </c>
      <c r="F973" s="78" t="s">
        <v>1277</v>
      </c>
    </row>
    <row r="974" spans="1:6" ht="22.5" x14ac:dyDescent="0.2">
      <c r="A974" s="59">
        <v>17.100000000000001</v>
      </c>
      <c r="B974" s="73" t="s">
        <v>1278</v>
      </c>
      <c r="C974" s="56"/>
      <c r="D974" s="56"/>
      <c r="E974" s="56"/>
      <c r="F974" s="56"/>
    </row>
    <row r="975" spans="1:6" ht="22.5" x14ac:dyDescent="0.2">
      <c r="A975" s="74" t="s">
        <v>1279</v>
      </c>
      <c r="B975" s="74" t="s">
        <v>1280</v>
      </c>
      <c r="C975" s="76" t="s">
        <v>211</v>
      </c>
      <c r="D975" s="78" t="s">
        <v>1281</v>
      </c>
      <c r="E975" s="78" t="s">
        <v>280</v>
      </c>
      <c r="F975" s="78" t="s">
        <v>1282</v>
      </c>
    </row>
    <row r="976" spans="1:6" ht="22.5" x14ac:dyDescent="0.2">
      <c r="A976" s="74" t="s">
        <v>1283</v>
      </c>
      <c r="B976" s="74" t="s">
        <v>1284</v>
      </c>
      <c r="C976" s="76" t="s">
        <v>228</v>
      </c>
      <c r="D976" s="78" t="s">
        <v>1285</v>
      </c>
      <c r="E976" s="78" t="s">
        <v>250</v>
      </c>
      <c r="F976" s="78" t="s">
        <v>1286</v>
      </c>
    </row>
    <row r="977" spans="1:6" ht="22.5" x14ac:dyDescent="0.2">
      <c r="A977" s="74" t="s">
        <v>1287</v>
      </c>
      <c r="B977" s="74" t="s">
        <v>1288</v>
      </c>
      <c r="C977" s="76" t="s">
        <v>228</v>
      </c>
      <c r="D977" s="78" t="s">
        <v>1289</v>
      </c>
      <c r="E977" s="78" t="s">
        <v>1240</v>
      </c>
      <c r="F977" s="78" t="s">
        <v>1290</v>
      </c>
    </row>
    <row r="978" spans="1:6" ht="22.5" x14ac:dyDescent="0.2">
      <c r="A978" s="74" t="s">
        <v>1291</v>
      </c>
      <c r="B978" s="74" t="s">
        <v>1292</v>
      </c>
      <c r="C978" s="76" t="s">
        <v>228</v>
      </c>
      <c r="D978" s="78" t="s">
        <v>1293</v>
      </c>
      <c r="E978" s="78" t="s">
        <v>256</v>
      </c>
      <c r="F978" s="78" t="s">
        <v>1294</v>
      </c>
    </row>
    <row r="979" spans="1:6" ht="45" x14ac:dyDescent="0.2">
      <c r="A979" s="74" t="s">
        <v>1295</v>
      </c>
      <c r="B979" s="75" t="s">
        <v>1296</v>
      </c>
      <c r="C979" s="76" t="s">
        <v>228</v>
      </c>
      <c r="D979" s="78" t="s">
        <v>1297</v>
      </c>
      <c r="E979" s="78" t="s">
        <v>214</v>
      </c>
      <c r="F979" s="78" t="s">
        <v>1298</v>
      </c>
    </row>
    <row r="980" spans="1:6" ht="22.5" x14ac:dyDescent="0.2">
      <c r="A980" s="74" t="s">
        <v>1299</v>
      </c>
      <c r="B980" s="74" t="s">
        <v>1300</v>
      </c>
      <c r="C980" s="76" t="s">
        <v>211</v>
      </c>
      <c r="D980" s="78" t="s">
        <v>1301</v>
      </c>
      <c r="E980" s="78" t="s">
        <v>263</v>
      </c>
      <c r="F980" s="78" t="s">
        <v>1302</v>
      </c>
    </row>
    <row r="981" spans="1:6" ht="22.5" x14ac:dyDescent="0.2">
      <c r="A981" s="59">
        <v>17.12</v>
      </c>
      <c r="B981" s="73" t="s">
        <v>1303</v>
      </c>
      <c r="C981" s="56"/>
      <c r="D981" s="56"/>
      <c r="E981" s="56"/>
      <c r="F981" s="56"/>
    </row>
    <row r="982" spans="1:6" ht="22.5" x14ac:dyDescent="0.2">
      <c r="A982" s="74" t="s">
        <v>1304</v>
      </c>
      <c r="B982" s="74" t="s">
        <v>1305</v>
      </c>
      <c r="C982" s="76" t="s">
        <v>211</v>
      </c>
      <c r="D982" s="78" t="s">
        <v>1306</v>
      </c>
      <c r="E982" s="78" t="s">
        <v>280</v>
      </c>
      <c r="F982" s="78" t="s">
        <v>1307</v>
      </c>
    </row>
    <row r="983" spans="1:6" ht="22.5" x14ac:dyDescent="0.2">
      <c r="A983" s="74" t="s">
        <v>1308</v>
      </c>
      <c r="B983" s="74" t="s">
        <v>1309</v>
      </c>
      <c r="C983" s="76" t="s">
        <v>228</v>
      </c>
      <c r="D983" s="78" t="s">
        <v>1310</v>
      </c>
      <c r="E983" s="78" t="s">
        <v>250</v>
      </c>
      <c r="F983" s="78" t="s">
        <v>1311</v>
      </c>
    </row>
    <row r="984" spans="1:6" x14ac:dyDescent="0.2">
      <c r="A984" s="74" t="s">
        <v>1312</v>
      </c>
      <c r="B984" s="74" t="s">
        <v>1313</v>
      </c>
      <c r="C984" s="76" t="s">
        <v>228</v>
      </c>
      <c r="D984" s="78" t="s">
        <v>1314</v>
      </c>
      <c r="E984" s="78" t="s">
        <v>1240</v>
      </c>
      <c r="F984" s="78" t="s">
        <v>1315</v>
      </c>
    </row>
    <row r="985" spans="1:6" ht="22.5" x14ac:dyDescent="0.2">
      <c r="A985" s="74" t="s">
        <v>1316</v>
      </c>
      <c r="B985" s="74" t="s">
        <v>1317</v>
      </c>
      <c r="C985" s="76" t="s">
        <v>228</v>
      </c>
      <c r="D985" s="78" t="s">
        <v>1318</v>
      </c>
      <c r="E985" s="78" t="s">
        <v>1240</v>
      </c>
      <c r="F985" s="78" t="s">
        <v>1319</v>
      </c>
    </row>
    <row r="986" spans="1:6" ht="33.75" x14ac:dyDescent="0.2">
      <c r="A986" s="74" t="s">
        <v>1320</v>
      </c>
      <c r="B986" s="74" t="s">
        <v>1321</v>
      </c>
      <c r="C986" s="76" t="s">
        <v>228</v>
      </c>
      <c r="D986" s="78" t="s">
        <v>1322</v>
      </c>
      <c r="E986" s="78" t="s">
        <v>256</v>
      </c>
      <c r="F986" s="78" t="s">
        <v>1323</v>
      </c>
    </row>
    <row r="987" spans="1:6" ht="22.5" x14ac:dyDescent="0.2">
      <c r="A987" s="59">
        <v>17.2</v>
      </c>
      <c r="B987" s="73" t="s">
        <v>1324</v>
      </c>
      <c r="C987" s="56"/>
      <c r="D987" s="56"/>
      <c r="E987" s="56"/>
      <c r="F987" s="56"/>
    </row>
    <row r="988" spans="1:6" x14ac:dyDescent="0.2">
      <c r="A988" s="74" t="s">
        <v>1325</v>
      </c>
      <c r="B988" s="74" t="s">
        <v>1326</v>
      </c>
      <c r="C988" s="76" t="s">
        <v>211</v>
      </c>
      <c r="D988" s="78" t="s">
        <v>1327</v>
      </c>
      <c r="E988" s="78" t="s">
        <v>419</v>
      </c>
      <c r="F988" s="78" t="s">
        <v>1328</v>
      </c>
    </row>
    <row r="989" spans="1:6" ht="45" x14ac:dyDescent="0.2">
      <c r="A989" s="74" t="s">
        <v>1329</v>
      </c>
      <c r="B989" s="75" t="s">
        <v>1330</v>
      </c>
      <c r="C989" s="76" t="s">
        <v>228</v>
      </c>
      <c r="D989" s="78" t="s">
        <v>1331</v>
      </c>
      <c r="E989" s="78" t="s">
        <v>310</v>
      </c>
      <c r="F989" s="78" t="s">
        <v>1332</v>
      </c>
    </row>
    <row r="990" spans="1:6" ht="45" x14ac:dyDescent="0.2">
      <c r="A990" s="74" t="s">
        <v>1333</v>
      </c>
      <c r="B990" s="75" t="s">
        <v>1334</v>
      </c>
      <c r="C990" s="76" t="s">
        <v>228</v>
      </c>
      <c r="D990" s="78" t="s">
        <v>1201</v>
      </c>
      <c r="E990" s="77"/>
      <c r="F990" s="78" t="s">
        <v>1201</v>
      </c>
    </row>
    <row r="991" spans="1:6" ht="22.5" x14ac:dyDescent="0.2">
      <c r="A991" s="74" t="s">
        <v>1335</v>
      </c>
      <c r="B991" s="74" t="s">
        <v>1336</v>
      </c>
      <c r="C991" s="76" t="s">
        <v>211</v>
      </c>
      <c r="D991" s="78" t="s">
        <v>1337</v>
      </c>
      <c r="E991" s="78" t="s">
        <v>310</v>
      </c>
      <c r="F991" s="78" t="s">
        <v>1338</v>
      </c>
    </row>
    <row r="992" spans="1:6" ht="33.75" x14ac:dyDescent="0.2">
      <c r="A992" s="74" t="s">
        <v>1339</v>
      </c>
      <c r="B992" s="74" t="s">
        <v>1340</v>
      </c>
      <c r="C992" s="76" t="s">
        <v>211</v>
      </c>
      <c r="D992" s="78" t="s">
        <v>1341</v>
      </c>
      <c r="E992" s="78" t="s">
        <v>1342</v>
      </c>
      <c r="F992" s="78" t="s">
        <v>1343</v>
      </c>
    </row>
    <row r="993" spans="1:6" ht="22.5" x14ac:dyDescent="0.2">
      <c r="A993" s="59">
        <v>17.399999999999999</v>
      </c>
      <c r="B993" s="73" t="s">
        <v>1344</v>
      </c>
      <c r="C993" s="56"/>
      <c r="D993" s="56"/>
      <c r="E993" s="56"/>
      <c r="F993" s="56"/>
    </row>
    <row r="994" spans="1:6" ht="22.5" x14ac:dyDescent="0.2">
      <c r="A994" s="74" t="s">
        <v>1345</v>
      </c>
      <c r="B994" s="74" t="s">
        <v>1346</v>
      </c>
      <c r="C994" s="76" t="s">
        <v>211</v>
      </c>
      <c r="D994" s="78" t="s">
        <v>1347</v>
      </c>
      <c r="E994" s="82"/>
      <c r="F994" s="78" t="s">
        <v>1347</v>
      </c>
    </row>
    <row r="995" spans="1:6" ht="45" x14ac:dyDescent="0.2">
      <c r="A995" s="74" t="s">
        <v>1348</v>
      </c>
      <c r="B995" s="75" t="s">
        <v>1349</v>
      </c>
      <c r="C995" s="76" t="s">
        <v>211</v>
      </c>
      <c r="D995" s="78" t="s">
        <v>1350</v>
      </c>
      <c r="E995" s="77"/>
      <c r="F995" s="78" t="s">
        <v>1350</v>
      </c>
    </row>
    <row r="996" spans="1:6" ht="33.75" x14ac:dyDescent="0.2">
      <c r="A996" s="74" t="s">
        <v>1351</v>
      </c>
      <c r="B996" s="74" t="s">
        <v>1352</v>
      </c>
      <c r="C996" s="76" t="s">
        <v>228</v>
      </c>
      <c r="D996" s="78" t="s">
        <v>1353</v>
      </c>
      <c r="E996" s="77"/>
      <c r="F996" s="78" t="s">
        <v>1353</v>
      </c>
    </row>
    <row r="997" spans="1:6" ht="22.5" x14ac:dyDescent="0.2">
      <c r="A997" s="74" t="s">
        <v>1354</v>
      </c>
      <c r="B997" s="74" t="s">
        <v>1355</v>
      </c>
      <c r="C997" s="76" t="s">
        <v>228</v>
      </c>
      <c r="D997" s="78" t="s">
        <v>1356</v>
      </c>
      <c r="E997" s="82"/>
      <c r="F997" s="78" t="s">
        <v>1356</v>
      </c>
    </row>
    <row r="998" spans="1:6" ht="33.75" x14ac:dyDescent="0.2">
      <c r="A998" s="74" t="s">
        <v>1357</v>
      </c>
      <c r="B998" s="74" t="s">
        <v>1358</v>
      </c>
      <c r="C998" s="76" t="s">
        <v>228</v>
      </c>
      <c r="D998" s="77"/>
      <c r="E998" s="78" t="s">
        <v>231</v>
      </c>
      <c r="F998" s="78" t="s">
        <v>231</v>
      </c>
    </row>
    <row r="999" spans="1:6" ht="22.5" x14ac:dyDescent="0.2">
      <c r="A999" s="74" t="s">
        <v>1359</v>
      </c>
      <c r="B999" s="74" t="s">
        <v>1360</v>
      </c>
      <c r="C999" s="76" t="s">
        <v>211</v>
      </c>
      <c r="D999" s="78" t="s">
        <v>1361</v>
      </c>
      <c r="E999" s="78" t="s">
        <v>1362</v>
      </c>
      <c r="F999" s="78" t="s">
        <v>1363</v>
      </c>
    </row>
    <row r="1000" spans="1:6" ht="22.5" x14ac:dyDescent="0.2">
      <c r="A1000" s="74" t="s">
        <v>1364</v>
      </c>
      <c r="B1000" s="74" t="s">
        <v>1365</v>
      </c>
      <c r="C1000" s="76" t="s">
        <v>211</v>
      </c>
      <c r="D1000" s="78" t="s">
        <v>1366</v>
      </c>
      <c r="E1000" s="78" t="s">
        <v>1362</v>
      </c>
      <c r="F1000" s="78" t="s">
        <v>1367</v>
      </c>
    </row>
    <row r="1001" spans="1:6" ht="22.5" x14ac:dyDescent="0.2">
      <c r="A1001" s="74" t="s">
        <v>1368</v>
      </c>
      <c r="B1001" s="74" t="s">
        <v>1369</v>
      </c>
      <c r="C1001" s="76" t="s">
        <v>228</v>
      </c>
      <c r="D1001" s="78" t="s">
        <v>1370</v>
      </c>
      <c r="E1001" s="78" t="s">
        <v>1371</v>
      </c>
      <c r="F1001" s="78" t="s">
        <v>1372</v>
      </c>
    </row>
    <row r="1002" spans="1:6" ht="22.5" x14ac:dyDescent="0.2">
      <c r="A1002" s="74" t="s">
        <v>1373</v>
      </c>
      <c r="B1002" s="74" t="s">
        <v>1374</v>
      </c>
      <c r="C1002" s="76" t="s">
        <v>228</v>
      </c>
      <c r="D1002" s="78" t="s">
        <v>1375</v>
      </c>
      <c r="E1002" s="78" t="s">
        <v>1371</v>
      </c>
      <c r="F1002" s="78" t="s">
        <v>1376</v>
      </c>
    </row>
    <row r="1003" spans="1:6" x14ac:dyDescent="0.2">
      <c r="A1003" s="58">
        <v>18</v>
      </c>
      <c r="B1003" s="73" t="s">
        <v>1377</v>
      </c>
      <c r="C1003" s="56"/>
      <c r="D1003" s="56"/>
      <c r="E1003" s="56"/>
      <c r="F1003" s="56"/>
    </row>
    <row r="1004" spans="1:6" ht="22.5" x14ac:dyDescent="0.2">
      <c r="A1004" s="59">
        <v>18.05</v>
      </c>
      <c r="B1004" s="73" t="s">
        <v>1378</v>
      </c>
      <c r="C1004" s="56"/>
      <c r="D1004" s="56"/>
      <c r="E1004" s="56"/>
      <c r="F1004" s="56"/>
    </row>
    <row r="1005" spans="1:6" ht="45" x14ac:dyDescent="0.2">
      <c r="A1005" s="74" t="s">
        <v>1379</v>
      </c>
      <c r="B1005" s="75" t="s">
        <v>1380</v>
      </c>
      <c r="C1005" s="76" t="s">
        <v>211</v>
      </c>
      <c r="D1005" s="78" t="s">
        <v>1381</v>
      </c>
      <c r="E1005" s="78" t="s">
        <v>1382</v>
      </c>
      <c r="F1005" s="78" t="s">
        <v>1383</v>
      </c>
    </row>
    <row r="1006" spans="1:6" ht="22.5" x14ac:dyDescent="0.2">
      <c r="A1006" s="59">
        <v>18.059999999999999</v>
      </c>
      <c r="B1006" s="73" t="s">
        <v>1384</v>
      </c>
      <c r="C1006" s="56"/>
      <c r="D1006" s="56"/>
      <c r="E1006" s="56"/>
      <c r="F1006" s="56"/>
    </row>
    <row r="1007" spans="1:6" ht="67.5" x14ac:dyDescent="0.2">
      <c r="A1007" s="79" t="s">
        <v>1385</v>
      </c>
      <c r="B1007" s="75" t="s">
        <v>1386</v>
      </c>
      <c r="C1007" s="80" t="s">
        <v>211</v>
      </c>
      <c r="D1007" s="81" t="s">
        <v>1387</v>
      </c>
      <c r="E1007" s="81" t="s">
        <v>1388</v>
      </c>
      <c r="F1007" s="81" t="s">
        <v>1389</v>
      </c>
    </row>
    <row r="1008" spans="1:6" ht="78.75" x14ac:dyDescent="0.2">
      <c r="A1008" s="79" t="s">
        <v>1390</v>
      </c>
      <c r="B1008" s="75" t="s">
        <v>1391</v>
      </c>
      <c r="C1008" s="80" t="s">
        <v>228</v>
      </c>
      <c r="D1008" s="81" t="s">
        <v>1392</v>
      </c>
      <c r="E1008" s="81" t="s">
        <v>1393</v>
      </c>
      <c r="F1008" s="81" t="s">
        <v>1183</v>
      </c>
    </row>
    <row r="1009" spans="1:6" ht="78.75" x14ac:dyDescent="0.2">
      <c r="A1009" s="74" t="s">
        <v>1394</v>
      </c>
      <c r="B1009" s="74" t="s">
        <v>1395</v>
      </c>
      <c r="C1009" s="76" t="s">
        <v>211</v>
      </c>
      <c r="D1009" s="78" t="s">
        <v>1396</v>
      </c>
      <c r="E1009" s="78" t="s">
        <v>1388</v>
      </c>
      <c r="F1009" s="78" t="s">
        <v>1397</v>
      </c>
    </row>
    <row r="1010" spans="1:6" ht="90" x14ac:dyDescent="0.2">
      <c r="A1010" s="74" t="s">
        <v>1398</v>
      </c>
      <c r="B1010" s="74" t="s">
        <v>1399</v>
      </c>
      <c r="C1010" s="76" t="s">
        <v>228</v>
      </c>
      <c r="D1010" s="78" t="s">
        <v>1400</v>
      </c>
      <c r="E1010" s="78" t="s">
        <v>1393</v>
      </c>
      <c r="F1010" s="78" t="s">
        <v>1401</v>
      </c>
    </row>
    <row r="1011" spans="1:6" ht="78.75" x14ac:dyDescent="0.2">
      <c r="A1011" s="79" t="s">
        <v>1402</v>
      </c>
      <c r="B1011" s="75" t="s">
        <v>1403</v>
      </c>
      <c r="C1011" s="80" t="s">
        <v>211</v>
      </c>
      <c r="D1011" s="81" t="s">
        <v>1404</v>
      </c>
      <c r="E1011" s="81" t="s">
        <v>1388</v>
      </c>
      <c r="F1011" s="81" t="s">
        <v>1405</v>
      </c>
    </row>
    <row r="1012" spans="1:6" ht="78.75" x14ac:dyDescent="0.2">
      <c r="A1012" s="74" t="s">
        <v>1406</v>
      </c>
      <c r="B1012" s="74" t="s">
        <v>1407</v>
      </c>
      <c r="C1012" s="76" t="s">
        <v>228</v>
      </c>
      <c r="D1012" s="78" t="s">
        <v>1408</v>
      </c>
      <c r="E1012" s="78" t="s">
        <v>1393</v>
      </c>
      <c r="F1012" s="78" t="s">
        <v>1227</v>
      </c>
    </row>
    <row r="1013" spans="1:6" ht="33.75" x14ac:dyDescent="0.2">
      <c r="A1013" s="74" t="s">
        <v>1409</v>
      </c>
      <c r="B1013" s="74" t="s">
        <v>1410</v>
      </c>
      <c r="C1013" s="76" t="s">
        <v>211</v>
      </c>
      <c r="D1013" s="78" t="s">
        <v>1411</v>
      </c>
      <c r="E1013" s="78" t="s">
        <v>1412</v>
      </c>
      <c r="F1013" s="78" t="s">
        <v>1413</v>
      </c>
    </row>
    <row r="1014" spans="1:6" ht="45" x14ac:dyDescent="0.2">
      <c r="A1014" s="74" t="s">
        <v>1414</v>
      </c>
      <c r="B1014" s="75" t="s">
        <v>1415</v>
      </c>
      <c r="C1014" s="76" t="s">
        <v>211</v>
      </c>
      <c r="D1014" s="78" t="s">
        <v>1416</v>
      </c>
      <c r="E1014" s="78" t="s">
        <v>1417</v>
      </c>
      <c r="F1014" s="78" t="s">
        <v>1418</v>
      </c>
    </row>
    <row r="1015" spans="1:6" ht="56.25" x14ac:dyDescent="0.2">
      <c r="A1015" s="74" t="s">
        <v>1419</v>
      </c>
      <c r="B1015" s="75" t="s">
        <v>1420</v>
      </c>
      <c r="C1015" s="76" t="s">
        <v>211</v>
      </c>
      <c r="D1015" s="78" t="s">
        <v>1421</v>
      </c>
      <c r="E1015" s="78" t="s">
        <v>1417</v>
      </c>
      <c r="F1015" s="78" t="s">
        <v>1422</v>
      </c>
    </row>
    <row r="1016" spans="1:6" ht="45" x14ac:dyDescent="0.2">
      <c r="A1016" s="74" t="s">
        <v>1423</v>
      </c>
      <c r="B1016" s="75" t="s">
        <v>1424</v>
      </c>
      <c r="C1016" s="76" t="s">
        <v>211</v>
      </c>
      <c r="D1016" s="78" t="s">
        <v>1425</v>
      </c>
      <c r="E1016" s="78" t="s">
        <v>1417</v>
      </c>
      <c r="F1016" s="78" t="s">
        <v>1426</v>
      </c>
    </row>
    <row r="1017" spans="1:6" ht="56.25" x14ac:dyDescent="0.2">
      <c r="A1017" s="74" t="s">
        <v>1427</v>
      </c>
      <c r="B1017" s="75" t="s">
        <v>1428</v>
      </c>
      <c r="C1017" s="76" t="s">
        <v>211</v>
      </c>
      <c r="D1017" s="78" t="s">
        <v>380</v>
      </c>
      <c r="E1017" s="78" t="s">
        <v>1417</v>
      </c>
      <c r="F1017" s="78" t="s">
        <v>1429</v>
      </c>
    </row>
    <row r="1018" spans="1:6" ht="56.25" x14ac:dyDescent="0.2">
      <c r="A1018" s="74" t="s">
        <v>1430</v>
      </c>
      <c r="B1018" s="75" t="s">
        <v>1431</v>
      </c>
      <c r="C1018" s="76" t="s">
        <v>228</v>
      </c>
      <c r="D1018" s="78" t="s">
        <v>381</v>
      </c>
      <c r="E1018" s="78" t="s">
        <v>222</v>
      </c>
      <c r="F1018" s="78" t="s">
        <v>1432</v>
      </c>
    </row>
    <row r="1019" spans="1:6" ht="56.25" x14ac:dyDescent="0.2">
      <c r="A1019" s="79" t="s">
        <v>1433</v>
      </c>
      <c r="B1019" s="74" t="s">
        <v>1434</v>
      </c>
      <c r="C1019" s="80" t="s">
        <v>228</v>
      </c>
      <c r="D1019" s="81" t="s">
        <v>1435</v>
      </c>
      <c r="E1019" s="81" t="s">
        <v>222</v>
      </c>
      <c r="F1019" s="81" t="s">
        <v>1436</v>
      </c>
    </row>
    <row r="1020" spans="1:6" ht="56.25" x14ac:dyDescent="0.2">
      <c r="A1020" s="74" t="s">
        <v>1437</v>
      </c>
      <c r="B1020" s="75" t="s">
        <v>1438</v>
      </c>
      <c r="C1020" s="76" t="s">
        <v>228</v>
      </c>
      <c r="D1020" s="78" t="s">
        <v>223</v>
      </c>
      <c r="E1020" s="78" t="s">
        <v>222</v>
      </c>
      <c r="F1020" s="78" t="s">
        <v>1439</v>
      </c>
    </row>
    <row r="1021" spans="1:6" ht="67.5" x14ac:dyDescent="0.2">
      <c r="A1021" s="79" t="s">
        <v>1440</v>
      </c>
      <c r="B1021" s="75" t="s">
        <v>1441</v>
      </c>
      <c r="C1021" s="80" t="s">
        <v>228</v>
      </c>
      <c r="D1021" s="81" t="s">
        <v>221</v>
      </c>
      <c r="E1021" s="81" t="s">
        <v>222</v>
      </c>
      <c r="F1021" s="81" t="s">
        <v>1442</v>
      </c>
    </row>
    <row r="1022" spans="1:6" ht="22.5" x14ac:dyDescent="0.2">
      <c r="A1022" s="59">
        <v>18.07</v>
      </c>
      <c r="B1022" s="73" t="s">
        <v>1443</v>
      </c>
      <c r="C1022" s="56"/>
      <c r="D1022" s="56"/>
      <c r="E1022" s="56"/>
      <c r="F1022" s="56"/>
    </row>
    <row r="1023" spans="1:6" ht="78.75" x14ac:dyDescent="0.2">
      <c r="A1023" s="79" t="s">
        <v>1444</v>
      </c>
      <c r="B1023" s="75" t="s">
        <v>1445</v>
      </c>
      <c r="C1023" s="80" t="s">
        <v>211</v>
      </c>
      <c r="D1023" s="81" t="s">
        <v>1446</v>
      </c>
      <c r="E1023" s="81" t="s">
        <v>1388</v>
      </c>
      <c r="F1023" s="81" t="s">
        <v>1447</v>
      </c>
    </row>
    <row r="1024" spans="1:6" ht="67.5" x14ac:dyDescent="0.2">
      <c r="A1024" s="79" t="s">
        <v>1448</v>
      </c>
      <c r="B1024" s="75" t="s">
        <v>1449</v>
      </c>
      <c r="C1024" s="80" t="s">
        <v>211</v>
      </c>
      <c r="D1024" s="81" t="s">
        <v>1450</v>
      </c>
      <c r="E1024" s="81" t="s">
        <v>1388</v>
      </c>
      <c r="F1024" s="81" t="s">
        <v>1451</v>
      </c>
    </row>
    <row r="1025" spans="1:6" ht="78.75" x14ac:dyDescent="0.2">
      <c r="A1025" s="79" t="s">
        <v>1452</v>
      </c>
      <c r="B1025" s="75" t="s">
        <v>1453</v>
      </c>
      <c r="C1025" s="80" t="s">
        <v>211</v>
      </c>
      <c r="D1025" s="81" t="s">
        <v>1454</v>
      </c>
      <c r="E1025" s="81" t="s">
        <v>1388</v>
      </c>
      <c r="F1025" s="81" t="s">
        <v>1455</v>
      </c>
    </row>
    <row r="1026" spans="1:6" ht="78.75" x14ac:dyDescent="0.2">
      <c r="A1026" s="79" t="s">
        <v>1456</v>
      </c>
      <c r="B1026" s="75" t="s">
        <v>1457</v>
      </c>
      <c r="C1026" s="80" t="s">
        <v>228</v>
      </c>
      <c r="D1026" s="81" t="s">
        <v>1458</v>
      </c>
      <c r="E1026" s="81" t="s">
        <v>284</v>
      </c>
      <c r="F1026" s="81" t="s">
        <v>1459</v>
      </c>
    </row>
    <row r="1027" spans="1:6" ht="90" x14ac:dyDescent="0.2">
      <c r="A1027" s="74" t="s">
        <v>1460</v>
      </c>
      <c r="B1027" s="75" t="s">
        <v>1461</v>
      </c>
      <c r="C1027" s="76" t="s">
        <v>211</v>
      </c>
      <c r="D1027" s="78" t="s">
        <v>1462</v>
      </c>
      <c r="E1027" s="78" t="s">
        <v>1388</v>
      </c>
      <c r="F1027" s="78" t="s">
        <v>1463</v>
      </c>
    </row>
    <row r="1028" spans="1:6" ht="90" x14ac:dyDescent="0.2">
      <c r="A1028" s="74" t="s">
        <v>1464</v>
      </c>
      <c r="B1028" s="75" t="s">
        <v>1465</v>
      </c>
      <c r="C1028" s="76" t="s">
        <v>228</v>
      </c>
      <c r="D1028" s="78" t="s">
        <v>1466</v>
      </c>
      <c r="E1028" s="78" t="s">
        <v>284</v>
      </c>
      <c r="F1028" s="78" t="s">
        <v>1467</v>
      </c>
    </row>
    <row r="1029" spans="1:6" ht="67.5" x14ac:dyDescent="0.2">
      <c r="A1029" s="79" t="s">
        <v>1468</v>
      </c>
      <c r="B1029" s="75" t="s">
        <v>1469</v>
      </c>
      <c r="C1029" s="80" t="s">
        <v>211</v>
      </c>
      <c r="D1029" s="81" t="s">
        <v>1470</v>
      </c>
      <c r="E1029" s="81" t="s">
        <v>1417</v>
      </c>
      <c r="F1029" s="81" t="s">
        <v>1471</v>
      </c>
    </row>
    <row r="1030" spans="1:6" ht="78.75" x14ac:dyDescent="0.2">
      <c r="A1030" s="79" t="s">
        <v>1472</v>
      </c>
      <c r="B1030" s="75" t="s">
        <v>1473</v>
      </c>
      <c r="C1030" s="80" t="s">
        <v>211</v>
      </c>
      <c r="D1030" s="81" t="s">
        <v>947</v>
      </c>
      <c r="E1030" s="81" t="s">
        <v>1417</v>
      </c>
      <c r="F1030" s="81" t="s">
        <v>1474</v>
      </c>
    </row>
    <row r="1031" spans="1:6" ht="78.75" x14ac:dyDescent="0.2">
      <c r="A1031" s="74" t="s">
        <v>1475</v>
      </c>
      <c r="B1031" s="74" t="s">
        <v>1476</v>
      </c>
      <c r="C1031" s="76" t="s">
        <v>211</v>
      </c>
      <c r="D1031" s="78" t="s">
        <v>1477</v>
      </c>
      <c r="E1031" s="78" t="s">
        <v>1417</v>
      </c>
      <c r="F1031" s="78" t="s">
        <v>1478</v>
      </c>
    </row>
    <row r="1032" spans="1:6" ht="67.5" x14ac:dyDescent="0.2">
      <c r="A1032" s="79" t="s">
        <v>1479</v>
      </c>
      <c r="B1032" s="75" t="s">
        <v>1480</v>
      </c>
      <c r="C1032" s="80" t="s">
        <v>211</v>
      </c>
      <c r="D1032" s="81" t="s">
        <v>1481</v>
      </c>
      <c r="E1032" s="81" t="s">
        <v>1417</v>
      </c>
      <c r="F1032" s="81" t="s">
        <v>1482</v>
      </c>
    </row>
    <row r="1033" spans="1:6" ht="78.75" x14ac:dyDescent="0.2">
      <c r="A1033" s="74" t="s">
        <v>1483</v>
      </c>
      <c r="B1033" s="74" t="s">
        <v>1484</v>
      </c>
      <c r="C1033" s="76" t="s">
        <v>211</v>
      </c>
      <c r="D1033" s="78" t="s">
        <v>1485</v>
      </c>
      <c r="E1033" s="78" t="s">
        <v>1417</v>
      </c>
      <c r="F1033" s="78" t="s">
        <v>1486</v>
      </c>
    </row>
    <row r="1034" spans="1:6" ht="78.75" x14ac:dyDescent="0.2">
      <c r="A1034" s="74" t="s">
        <v>1487</v>
      </c>
      <c r="B1034" s="74" t="s">
        <v>1488</v>
      </c>
      <c r="C1034" s="76" t="s">
        <v>228</v>
      </c>
      <c r="D1034" s="78" t="s">
        <v>350</v>
      </c>
      <c r="E1034" s="78" t="s">
        <v>254</v>
      </c>
      <c r="F1034" s="78" t="s">
        <v>1489</v>
      </c>
    </row>
    <row r="1035" spans="1:6" ht="78.75" x14ac:dyDescent="0.2">
      <c r="A1035" s="74" t="s">
        <v>1490</v>
      </c>
      <c r="B1035" s="74" t="s">
        <v>1491</v>
      </c>
      <c r="C1035" s="76" t="s">
        <v>228</v>
      </c>
      <c r="D1035" s="78" t="s">
        <v>270</v>
      </c>
      <c r="E1035" s="78" t="s">
        <v>254</v>
      </c>
      <c r="F1035" s="78" t="s">
        <v>789</v>
      </c>
    </row>
    <row r="1036" spans="1:6" x14ac:dyDescent="0.2">
      <c r="A1036" s="59">
        <v>18.079999999999998</v>
      </c>
      <c r="B1036" s="73" t="s">
        <v>1492</v>
      </c>
      <c r="C1036" s="56"/>
      <c r="D1036" s="56"/>
      <c r="E1036" s="56"/>
      <c r="F1036" s="56"/>
    </row>
    <row r="1037" spans="1:6" ht="78.75" x14ac:dyDescent="0.2">
      <c r="A1037" s="74" t="s">
        <v>1493</v>
      </c>
      <c r="B1037" s="74" t="s">
        <v>1494</v>
      </c>
      <c r="C1037" s="76" t="s">
        <v>211</v>
      </c>
      <c r="D1037" s="78" t="s">
        <v>1495</v>
      </c>
      <c r="E1037" s="78" t="s">
        <v>841</v>
      </c>
      <c r="F1037" s="78" t="s">
        <v>1496</v>
      </c>
    </row>
    <row r="1038" spans="1:6" ht="78.75" x14ac:dyDescent="0.2">
      <c r="A1038" s="79" t="s">
        <v>1497</v>
      </c>
      <c r="B1038" s="75" t="s">
        <v>1498</v>
      </c>
      <c r="C1038" s="80" t="s">
        <v>228</v>
      </c>
      <c r="D1038" s="81" t="s">
        <v>1499</v>
      </c>
      <c r="E1038" s="81" t="s">
        <v>1196</v>
      </c>
      <c r="F1038" s="81" t="s">
        <v>1500</v>
      </c>
    </row>
    <row r="1039" spans="1:6" ht="90" x14ac:dyDescent="0.2">
      <c r="A1039" s="79" t="s">
        <v>1501</v>
      </c>
      <c r="B1039" s="75" t="s">
        <v>1502</v>
      </c>
      <c r="C1039" s="80" t="s">
        <v>211</v>
      </c>
      <c r="D1039" s="81" t="s">
        <v>1503</v>
      </c>
      <c r="E1039" s="81" t="s">
        <v>841</v>
      </c>
      <c r="F1039" s="81" t="s">
        <v>1504</v>
      </c>
    </row>
    <row r="1040" spans="1:6" ht="78.75" x14ac:dyDescent="0.2">
      <c r="A1040" s="79" t="s">
        <v>1505</v>
      </c>
      <c r="B1040" s="75" t="s">
        <v>1506</v>
      </c>
      <c r="C1040" s="80" t="s">
        <v>228</v>
      </c>
      <c r="D1040" s="81" t="s">
        <v>1507</v>
      </c>
      <c r="E1040" s="81" t="s">
        <v>1196</v>
      </c>
      <c r="F1040" s="81" t="s">
        <v>1508</v>
      </c>
    </row>
    <row r="1041" spans="1:6" ht="90" x14ac:dyDescent="0.2">
      <c r="A1041" s="74" t="s">
        <v>1509</v>
      </c>
      <c r="B1041" s="74" t="s">
        <v>1510</v>
      </c>
      <c r="C1041" s="76" t="s">
        <v>211</v>
      </c>
      <c r="D1041" s="78" t="s">
        <v>276</v>
      </c>
      <c r="E1041" s="78" t="s">
        <v>841</v>
      </c>
      <c r="F1041" s="78" t="s">
        <v>1511</v>
      </c>
    </row>
    <row r="1042" spans="1:6" ht="90" x14ac:dyDescent="0.2">
      <c r="A1042" s="74" t="s">
        <v>1512</v>
      </c>
      <c r="B1042" s="74" t="s">
        <v>1513</v>
      </c>
      <c r="C1042" s="76" t="s">
        <v>228</v>
      </c>
      <c r="D1042" s="78" t="s">
        <v>854</v>
      </c>
      <c r="E1042" s="78" t="s">
        <v>1196</v>
      </c>
      <c r="F1042" s="78" t="s">
        <v>1514</v>
      </c>
    </row>
    <row r="1043" spans="1:6" ht="67.5" x14ac:dyDescent="0.2">
      <c r="A1043" s="79" t="s">
        <v>1515</v>
      </c>
      <c r="B1043" s="75" t="s">
        <v>1516</v>
      </c>
      <c r="C1043" s="80" t="s">
        <v>211</v>
      </c>
      <c r="D1043" s="81" t="s">
        <v>1517</v>
      </c>
      <c r="E1043" s="81" t="s">
        <v>841</v>
      </c>
      <c r="F1043" s="81" t="s">
        <v>1518</v>
      </c>
    </row>
    <row r="1044" spans="1:6" ht="67.5" x14ac:dyDescent="0.2">
      <c r="A1044" s="79" t="s">
        <v>1519</v>
      </c>
      <c r="B1044" s="75" t="s">
        <v>1520</v>
      </c>
      <c r="C1044" s="80" t="s">
        <v>228</v>
      </c>
      <c r="D1044" s="81" t="s">
        <v>1521</v>
      </c>
      <c r="E1044" s="81" t="s">
        <v>1196</v>
      </c>
      <c r="F1044" s="81" t="s">
        <v>1522</v>
      </c>
    </row>
    <row r="1045" spans="1:6" ht="90" x14ac:dyDescent="0.2">
      <c r="A1045" s="79" t="s">
        <v>1523</v>
      </c>
      <c r="B1045" s="75" t="s">
        <v>1524</v>
      </c>
      <c r="C1045" s="80" t="s">
        <v>211</v>
      </c>
      <c r="D1045" s="81" t="s">
        <v>1525</v>
      </c>
      <c r="E1045" s="81" t="s">
        <v>841</v>
      </c>
      <c r="F1045" s="81" t="s">
        <v>1526</v>
      </c>
    </row>
    <row r="1046" spans="1:6" ht="78.75" x14ac:dyDescent="0.2">
      <c r="A1046" s="79" t="s">
        <v>1527</v>
      </c>
      <c r="B1046" s="75" t="s">
        <v>1528</v>
      </c>
      <c r="C1046" s="80" t="s">
        <v>228</v>
      </c>
      <c r="D1046" s="81" t="s">
        <v>1529</v>
      </c>
      <c r="E1046" s="81" t="s">
        <v>1196</v>
      </c>
      <c r="F1046" s="81" t="s">
        <v>397</v>
      </c>
    </row>
    <row r="1047" spans="1:6" ht="90" x14ac:dyDescent="0.2">
      <c r="A1047" s="74" t="s">
        <v>1530</v>
      </c>
      <c r="B1047" s="74" t="s">
        <v>1531</v>
      </c>
      <c r="C1047" s="76" t="s">
        <v>211</v>
      </c>
      <c r="D1047" s="78" t="s">
        <v>1532</v>
      </c>
      <c r="E1047" s="78" t="s">
        <v>841</v>
      </c>
      <c r="F1047" s="78" t="s">
        <v>1533</v>
      </c>
    </row>
    <row r="1048" spans="1:6" ht="78.75" x14ac:dyDescent="0.2">
      <c r="A1048" s="79" t="s">
        <v>1534</v>
      </c>
      <c r="B1048" s="75" t="s">
        <v>1535</v>
      </c>
      <c r="C1048" s="80" t="s">
        <v>228</v>
      </c>
      <c r="D1048" s="81" t="s">
        <v>1536</v>
      </c>
      <c r="E1048" s="81" t="s">
        <v>1196</v>
      </c>
      <c r="F1048" s="81" t="s">
        <v>1537</v>
      </c>
    </row>
    <row r="1049" spans="1:6" ht="22.5" x14ac:dyDescent="0.2">
      <c r="A1049" s="59">
        <v>18.11</v>
      </c>
      <c r="B1049" s="73" t="s">
        <v>1538</v>
      </c>
      <c r="C1049" s="56"/>
      <c r="D1049" s="56"/>
      <c r="E1049" s="56"/>
      <c r="F1049" s="56"/>
    </row>
    <row r="1050" spans="1:6" ht="56.25" x14ac:dyDescent="0.2">
      <c r="A1050" s="74" t="s">
        <v>1539</v>
      </c>
      <c r="B1050" s="75" t="s">
        <v>1540</v>
      </c>
      <c r="C1050" s="76" t="s">
        <v>211</v>
      </c>
      <c r="D1050" s="78" t="s">
        <v>1541</v>
      </c>
      <c r="E1050" s="78" t="s">
        <v>424</v>
      </c>
      <c r="F1050" s="78" t="s">
        <v>1542</v>
      </c>
    </row>
    <row r="1051" spans="1:6" ht="56.25" x14ac:dyDescent="0.2">
      <c r="A1051" s="74" t="s">
        <v>1543</v>
      </c>
      <c r="B1051" s="75" t="s">
        <v>1544</v>
      </c>
      <c r="C1051" s="76" t="s">
        <v>211</v>
      </c>
      <c r="D1051" s="78" t="s">
        <v>1545</v>
      </c>
      <c r="E1051" s="78" t="s">
        <v>424</v>
      </c>
      <c r="F1051" s="78" t="s">
        <v>1546</v>
      </c>
    </row>
    <row r="1052" spans="1:6" ht="56.25" x14ac:dyDescent="0.2">
      <c r="A1052" s="79" t="s">
        <v>1547</v>
      </c>
      <c r="B1052" s="74" t="s">
        <v>1548</v>
      </c>
      <c r="C1052" s="80" t="s">
        <v>211</v>
      </c>
      <c r="D1052" s="81" t="s">
        <v>1549</v>
      </c>
      <c r="E1052" s="81" t="s">
        <v>424</v>
      </c>
      <c r="F1052" s="81" t="s">
        <v>1550</v>
      </c>
    </row>
    <row r="1053" spans="1:6" ht="56.25" x14ac:dyDescent="0.2">
      <c r="A1053" s="79" t="s">
        <v>1551</v>
      </c>
      <c r="B1053" s="74" t="s">
        <v>1552</v>
      </c>
      <c r="C1053" s="80" t="s">
        <v>211</v>
      </c>
      <c r="D1053" s="81" t="s">
        <v>1553</v>
      </c>
      <c r="E1053" s="81" t="s">
        <v>424</v>
      </c>
      <c r="F1053" s="81" t="s">
        <v>1554</v>
      </c>
    </row>
    <row r="1054" spans="1:6" ht="56.25" x14ac:dyDescent="0.2">
      <c r="A1054" s="79" t="s">
        <v>1555</v>
      </c>
      <c r="B1054" s="74" t="s">
        <v>1556</v>
      </c>
      <c r="C1054" s="80" t="s">
        <v>211</v>
      </c>
      <c r="D1054" s="81" t="s">
        <v>1557</v>
      </c>
      <c r="E1054" s="81" t="s">
        <v>424</v>
      </c>
      <c r="F1054" s="81" t="s">
        <v>1558</v>
      </c>
    </row>
    <row r="1055" spans="1:6" ht="22.5" x14ac:dyDescent="0.2">
      <c r="A1055" s="59">
        <v>18.12</v>
      </c>
      <c r="B1055" s="73" t="s">
        <v>1559</v>
      </c>
      <c r="C1055" s="56"/>
      <c r="D1055" s="56"/>
      <c r="E1055" s="56"/>
      <c r="F1055" s="56"/>
    </row>
    <row r="1056" spans="1:6" ht="56.25" x14ac:dyDescent="0.2">
      <c r="A1056" s="79" t="s">
        <v>1560</v>
      </c>
      <c r="B1056" s="74" t="s">
        <v>1561</v>
      </c>
      <c r="C1056" s="80" t="s">
        <v>211</v>
      </c>
      <c r="D1056" s="81" t="s">
        <v>1562</v>
      </c>
      <c r="E1056" s="81" t="s">
        <v>1563</v>
      </c>
      <c r="F1056" s="81" t="s">
        <v>1564</v>
      </c>
    </row>
    <row r="1057" spans="1:6" ht="56.25" x14ac:dyDescent="0.2">
      <c r="A1057" s="79" t="s">
        <v>1565</v>
      </c>
      <c r="B1057" s="74" t="s">
        <v>1566</v>
      </c>
      <c r="C1057" s="80" t="s">
        <v>211</v>
      </c>
      <c r="D1057" s="81" t="s">
        <v>1567</v>
      </c>
      <c r="E1057" s="81" t="s">
        <v>1563</v>
      </c>
      <c r="F1057" s="81" t="s">
        <v>1568</v>
      </c>
    </row>
    <row r="1058" spans="1:6" ht="56.25" x14ac:dyDescent="0.2">
      <c r="A1058" s="79" t="s">
        <v>1569</v>
      </c>
      <c r="B1058" s="74" t="s">
        <v>1570</v>
      </c>
      <c r="C1058" s="80" t="s">
        <v>211</v>
      </c>
      <c r="D1058" s="81" t="s">
        <v>1571</v>
      </c>
      <c r="E1058" s="81" t="s">
        <v>1563</v>
      </c>
      <c r="F1058" s="81" t="s">
        <v>1572</v>
      </c>
    </row>
    <row r="1059" spans="1:6" ht="22.5" x14ac:dyDescent="0.2">
      <c r="A1059" s="59">
        <v>18.13</v>
      </c>
      <c r="B1059" s="73" t="s">
        <v>1573</v>
      </c>
      <c r="C1059" s="56"/>
      <c r="D1059" s="56"/>
      <c r="E1059" s="56"/>
      <c r="F1059" s="56"/>
    </row>
    <row r="1060" spans="1:6" ht="78.75" x14ac:dyDescent="0.2">
      <c r="A1060" s="79" t="s">
        <v>1574</v>
      </c>
      <c r="B1060" s="75" t="s">
        <v>1575</v>
      </c>
      <c r="C1060" s="80" t="s">
        <v>211</v>
      </c>
      <c r="D1060" s="81" t="s">
        <v>1576</v>
      </c>
      <c r="E1060" s="81" t="s">
        <v>257</v>
      </c>
      <c r="F1060" s="81" t="s">
        <v>1577</v>
      </c>
    </row>
    <row r="1061" spans="1:6" ht="78.75" x14ac:dyDescent="0.2">
      <c r="A1061" s="79" t="s">
        <v>1578</v>
      </c>
      <c r="B1061" s="75" t="s">
        <v>1579</v>
      </c>
      <c r="C1061" s="80" t="s">
        <v>211</v>
      </c>
      <c r="D1061" s="81" t="s">
        <v>1580</v>
      </c>
      <c r="E1061" s="81" t="s">
        <v>257</v>
      </c>
      <c r="F1061" s="81" t="s">
        <v>1581</v>
      </c>
    </row>
    <row r="1062" spans="1:6" ht="67.5" x14ac:dyDescent="0.2">
      <c r="A1062" s="79" t="s">
        <v>1582</v>
      </c>
      <c r="B1062" s="75" t="s">
        <v>1583</v>
      </c>
      <c r="C1062" s="80" t="s">
        <v>211</v>
      </c>
      <c r="D1062" s="81" t="s">
        <v>1584</v>
      </c>
      <c r="E1062" s="81" t="s">
        <v>1417</v>
      </c>
      <c r="F1062" s="81" t="s">
        <v>1585</v>
      </c>
    </row>
    <row r="1063" spans="1:6" x14ac:dyDescent="0.2">
      <c r="A1063" s="58">
        <v>19</v>
      </c>
      <c r="B1063" s="73" t="s">
        <v>1586</v>
      </c>
      <c r="C1063" s="56"/>
      <c r="D1063" s="56"/>
      <c r="E1063" s="56"/>
      <c r="F1063" s="56"/>
    </row>
    <row r="1064" spans="1:6" x14ac:dyDescent="0.2">
      <c r="A1064" s="59">
        <v>19.010000000000002</v>
      </c>
      <c r="B1064" s="73" t="s">
        <v>1587</v>
      </c>
      <c r="C1064" s="56"/>
      <c r="D1064" s="56"/>
      <c r="E1064" s="56"/>
      <c r="F1064" s="56"/>
    </row>
    <row r="1065" spans="1:6" ht="33.75" x14ac:dyDescent="0.2">
      <c r="A1065" s="74" t="s">
        <v>1588</v>
      </c>
      <c r="B1065" s="74" t="s">
        <v>1589</v>
      </c>
      <c r="C1065" s="76" t="s">
        <v>211</v>
      </c>
      <c r="D1065" s="78" t="s">
        <v>1590</v>
      </c>
      <c r="E1065" s="78" t="s">
        <v>1591</v>
      </c>
      <c r="F1065" s="78" t="s">
        <v>1592</v>
      </c>
    </row>
    <row r="1066" spans="1:6" ht="45" x14ac:dyDescent="0.2">
      <c r="A1066" s="74" t="s">
        <v>1593</v>
      </c>
      <c r="B1066" s="75" t="s">
        <v>1594</v>
      </c>
      <c r="C1066" s="76" t="s">
        <v>228</v>
      </c>
      <c r="D1066" s="78" t="s">
        <v>1595</v>
      </c>
      <c r="E1066" s="78" t="s">
        <v>1596</v>
      </c>
      <c r="F1066" s="78" t="s">
        <v>1597</v>
      </c>
    </row>
    <row r="1067" spans="1:6" ht="45" x14ac:dyDescent="0.2">
      <c r="A1067" s="74" t="s">
        <v>1598</v>
      </c>
      <c r="B1067" s="75" t="s">
        <v>1599</v>
      </c>
      <c r="C1067" s="76" t="s">
        <v>228</v>
      </c>
      <c r="D1067" s="78" t="s">
        <v>1600</v>
      </c>
      <c r="E1067" s="78" t="s">
        <v>1601</v>
      </c>
      <c r="F1067" s="78" t="s">
        <v>1602</v>
      </c>
    </row>
    <row r="1068" spans="1:6" ht="33.75" x14ac:dyDescent="0.2">
      <c r="A1068" s="74" t="s">
        <v>1603</v>
      </c>
      <c r="B1068" s="74" t="s">
        <v>1604</v>
      </c>
      <c r="C1068" s="76" t="s">
        <v>228</v>
      </c>
      <c r="D1068" s="78" t="s">
        <v>1605</v>
      </c>
      <c r="E1068" s="78" t="s">
        <v>1606</v>
      </c>
      <c r="F1068" s="78" t="s">
        <v>1607</v>
      </c>
    </row>
    <row r="1069" spans="1:6" ht="45" x14ac:dyDescent="0.2">
      <c r="A1069" s="74" t="s">
        <v>1608</v>
      </c>
      <c r="B1069" s="75" t="s">
        <v>1609</v>
      </c>
      <c r="C1069" s="76" t="s">
        <v>228</v>
      </c>
      <c r="D1069" s="78" t="s">
        <v>1610</v>
      </c>
      <c r="E1069" s="78" t="s">
        <v>362</v>
      </c>
      <c r="F1069" s="78" t="s">
        <v>1611</v>
      </c>
    </row>
    <row r="1070" spans="1:6" ht="45" x14ac:dyDescent="0.2">
      <c r="A1070" s="74" t="s">
        <v>1612</v>
      </c>
      <c r="B1070" s="75" t="s">
        <v>1613</v>
      </c>
      <c r="C1070" s="76" t="s">
        <v>228</v>
      </c>
      <c r="D1070" s="78" t="s">
        <v>1614</v>
      </c>
      <c r="E1070" s="78" t="s">
        <v>362</v>
      </c>
      <c r="F1070" s="78" t="s">
        <v>1615</v>
      </c>
    </row>
    <row r="1071" spans="1:6" ht="33.75" x14ac:dyDescent="0.2">
      <c r="A1071" s="74" t="s">
        <v>1616</v>
      </c>
      <c r="B1071" s="74" t="s">
        <v>1617</v>
      </c>
      <c r="C1071" s="76" t="s">
        <v>211</v>
      </c>
      <c r="D1071" s="78" t="s">
        <v>1618</v>
      </c>
      <c r="E1071" s="78" t="s">
        <v>1591</v>
      </c>
      <c r="F1071" s="78" t="s">
        <v>1619</v>
      </c>
    </row>
    <row r="1072" spans="1:6" ht="45" x14ac:dyDescent="0.2">
      <c r="A1072" s="74" t="s">
        <v>1620</v>
      </c>
      <c r="B1072" s="75" t="s">
        <v>1621</v>
      </c>
      <c r="C1072" s="76" t="s">
        <v>228</v>
      </c>
      <c r="D1072" s="78" t="s">
        <v>1622</v>
      </c>
      <c r="E1072" s="78" t="s">
        <v>362</v>
      </c>
      <c r="F1072" s="78" t="s">
        <v>1623</v>
      </c>
    </row>
    <row r="1073" spans="1:6" ht="33.75" x14ac:dyDescent="0.2">
      <c r="A1073" s="74" t="s">
        <v>1624</v>
      </c>
      <c r="B1073" s="74" t="s">
        <v>1625</v>
      </c>
      <c r="C1073" s="76" t="s">
        <v>228</v>
      </c>
      <c r="D1073" s="78" t="s">
        <v>1626</v>
      </c>
      <c r="E1073" s="78" t="s">
        <v>1606</v>
      </c>
      <c r="F1073" s="78" t="s">
        <v>1627</v>
      </c>
    </row>
    <row r="1074" spans="1:6" ht="45" x14ac:dyDescent="0.2">
      <c r="A1074" s="74" t="s">
        <v>1628</v>
      </c>
      <c r="B1074" s="75" t="s">
        <v>1629</v>
      </c>
      <c r="C1074" s="76" t="s">
        <v>228</v>
      </c>
      <c r="D1074" s="78" t="s">
        <v>1630</v>
      </c>
      <c r="E1074" s="78" t="s">
        <v>1596</v>
      </c>
      <c r="F1074" s="78" t="s">
        <v>1631</v>
      </c>
    </row>
    <row r="1075" spans="1:6" x14ac:dyDescent="0.2">
      <c r="A1075" s="59">
        <v>19.02</v>
      </c>
      <c r="B1075" s="73" t="s">
        <v>1632</v>
      </c>
      <c r="C1075" s="56"/>
      <c r="D1075" s="56"/>
      <c r="E1075" s="56"/>
      <c r="F1075" s="56"/>
    </row>
    <row r="1076" spans="1:6" ht="45" x14ac:dyDescent="0.2">
      <c r="A1076" s="74" t="s">
        <v>1633</v>
      </c>
      <c r="B1076" s="75" t="s">
        <v>1634</v>
      </c>
      <c r="C1076" s="76" t="s">
        <v>211</v>
      </c>
      <c r="D1076" s="78" t="s">
        <v>1635</v>
      </c>
      <c r="E1076" s="78" t="s">
        <v>283</v>
      </c>
      <c r="F1076" s="78" t="s">
        <v>1636</v>
      </c>
    </row>
    <row r="1077" spans="1:6" ht="45" x14ac:dyDescent="0.2">
      <c r="A1077" s="74" t="s">
        <v>1637</v>
      </c>
      <c r="B1077" s="75" t="s">
        <v>1638</v>
      </c>
      <c r="C1077" s="76" t="s">
        <v>211</v>
      </c>
      <c r="D1077" s="78" t="s">
        <v>1639</v>
      </c>
      <c r="E1077" s="78" t="s">
        <v>283</v>
      </c>
      <c r="F1077" s="78" t="s">
        <v>1640</v>
      </c>
    </row>
    <row r="1078" spans="1:6" ht="45" x14ac:dyDescent="0.2">
      <c r="A1078" s="74" t="s">
        <v>1641</v>
      </c>
      <c r="B1078" s="75" t="s">
        <v>1642</v>
      </c>
      <c r="C1078" s="76" t="s">
        <v>211</v>
      </c>
      <c r="D1078" s="78" t="s">
        <v>1643</v>
      </c>
      <c r="E1078" s="78" t="s">
        <v>1644</v>
      </c>
      <c r="F1078" s="78" t="s">
        <v>1645</v>
      </c>
    </row>
    <row r="1079" spans="1:6" ht="45" x14ac:dyDescent="0.2">
      <c r="A1079" s="74" t="s">
        <v>1646</v>
      </c>
      <c r="B1079" s="75" t="s">
        <v>1647</v>
      </c>
      <c r="C1079" s="76" t="s">
        <v>211</v>
      </c>
      <c r="D1079" s="78" t="s">
        <v>1648</v>
      </c>
      <c r="E1079" s="78" t="s">
        <v>1644</v>
      </c>
      <c r="F1079" s="78" t="s">
        <v>1649</v>
      </c>
    </row>
    <row r="1080" spans="1:6" ht="22.5" x14ac:dyDescent="0.2">
      <c r="A1080" s="74" t="s">
        <v>1650</v>
      </c>
      <c r="B1080" s="74" t="s">
        <v>1651</v>
      </c>
      <c r="C1080" s="76" t="s">
        <v>228</v>
      </c>
      <c r="D1080" s="78" t="s">
        <v>1652</v>
      </c>
      <c r="E1080" s="78" t="s">
        <v>1653</v>
      </c>
      <c r="F1080" s="78" t="s">
        <v>1654</v>
      </c>
    </row>
    <row r="1081" spans="1:6" ht="33.75" x14ac:dyDescent="0.2">
      <c r="A1081" s="74" t="s">
        <v>1655</v>
      </c>
      <c r="B1081" s="74" t="s">
        <v>1656</v>
      </c>
      <c r="C1081" s="76" t="s">
        <v>228</v>
      </c>
      <c r="D1081" s="78" t="s">
        <v>1657</v>
      </c>
      <c r="E1081" s="78" t="s">
        <v>1653</v>
      </c>
      <c r="F1081" s="78" t="s">
        <v>1658</v>
      </c>
    </row>
    <row r="1082" spans="1:6" ht="33.75" x14ac:dyDescent="0.2">
      <c r="A1082" s="74" t="s">
        <v>1659</v>
      </c>
      <c r="B1082" s="74" t="s">
        <v>1660</v>
      </c>
      <c r="C1082" s="76" t="s">
        <v>228</v>
      </c>
      <c r="D1082" s="78" t="s">
        <v>1661</v>
      </c>
      <c r="E1082" s="78" t="s">
        <v>250</v>
      </c>
      <c r="F1082" s="78" t="s">
        <v>1662</v>
      </c>
    </row>
    <row r="1083" spans="1:6" x14ac:dyDescent="0.2">
      <c r="A1083" s="59">
        <v>19.03</v>
      </c>
      <c r="B1083" s="73" t="s">
        <v>1663</v>
      </c>
      <c r="C1083" s="56"/>
      <c r="D1083" s="56"/>
      <c r="E1083" s="56"/>
      <c r="F1083" s="56"/>
    </row>
    <row r="1084" spans="1:6" ht="22.5" x14ac:dyDescent="0.2">
      <c r="A1084" s="74" t="s">
        <v>1664</v>
      </c>
      <c r="B1084" s="74" t="s">
        <v>1665</v>
      </c>
      <c r="C1084" s="76" t="s">
        <v>211</v>
      </c>
      <c r="D1084" s="78" t="s">
        <v>1666</v>
      </c>
      <c r="E1084" s="78" t="s">
        <v>347</v>
      </c>
      <c r="F1084" s="78" t="s">
        <v>1667</v>
      </c>
    </row>
    <row r="1085" spans="1:6" ht="22.5" x14ac:dyDescent="0.2">
      <c r="A1085" s="74" t="s">
        <v>1668</v>
      </c>
      <c r="B1085" s="74" t="s">
        <v>1669</v>
      </c>
      <c r="C1085" s="76" t="s">
        <v>211</v>
      </c>
      <c r="D1085" s="78" t="s">
        <v>1670</v>
      </c>
      <c r="E1085" s="78" t="s">
        <v>347</v>
      </c>
      <c r="F1085" s="78" t="s">
        <v>1671</v>
      </c>
    </row>
    <row r="1086" spans="1:6" ht="22.5" x14ac:dyDescent="0.2">
      <c r="A1086" s="74" t="s">
        <v>1672</v>
      </c>
      <c r="B1086" s="74" t="s">
        <v>1673</v>
      </c>
      <c r="C1086" s="76" t="s">
        <v>211</v>
      </c>
      <c r="D1086" s="78" t="s">
        <v>1674</v>
      </c>
      <c r="E1086" s="78" t="s">
        <v>1675</v>
      </c>
      <c r="F1086" s="78" t="s">
        <v>1676</v>
      </c>
    </row>
    <row r="1087" spans="1:6" ht="22.5" x14ac:dyDescent="0.2">
      <c r="A1087" s="74" t="s">
        <v>1677</v>
      </c>
      <c r="B1087" s="74" t="s">
        <v>1678</v>
      </c>
      <c r="C1087" s="76" t="s">
        <v>228</v>
      </c>
      <c r="D1087" s="78" t="s">
        <v>1679</v>
      </c>
      <c r="E1087" s="78" t="s">
        <v>1680</v>
      </c>
      <c r="F1087" s="78" t="s">
        <v>1681</v>
      </c>
    </row>
    <row r="1088" spans="1:6" ht="22.5" x14ac:dyDescent="0.2">
      <c r="A1088" s="74" t="s">
        <v>1682</v>
      </c>
      <c r="B1088" s="74" t="s">
        <v>1683</v>
      </c>
      <c r="C1088" s="76" t="s">
        <v>228</v>
      </c>
      <c r="D1088" s="78" t="s">
        <v>1684</v>
      </c>
      <c r="E1088" s="78" t="s">
        <v>1685</v>
      </c>
      <c r="F1088" s="78" t="s">
        <v>1686</v>
      </c>
    </row>
    <row r="1089" spans="1:6" ht="22.5" x14ac:dyDescent="0.2">
      <c r="A1089" s="74" t="s">
        <v>1687</v>
      </c>
      <c r="B1089" s="74" t="s">
        <v>1688</v>
      </c>
      <c r="C1089" s="76" t="s">
        <v>228</v>
      </c>
      <c r="D1089" s="78" t="s">
        <v>1689</v>
      </c>
      <c r="E1089" s="78" t="s">
        <v>250</v>
      </c>
      <c r="F1089" s="78" t="s">
        <v>1690</v>
      </c>
    </row>
    <row r="1090" spans="1:6" ht="22.5" x14ac:dyDescent="0.2">
      <c r="A1090" s="74" t="s">
        <v>1691</v>
      </c>
      <c r="B1090" s="74" t="s">
        <v>1692</v>
      </c>
      <c r="C1090" s="76" t="s">
        <v>211</v>
      </c>
      <c r="D1090" s="78" t="s">
        <v>1693</v>
      </c>
      <c r="E1090" s="78" t="s">
        <v>1694</v>
      </c>
      <c r="F1090" s="78" t="s">
        <v>1695</v>
      </c>
    </row>
    <row r="1091" spans="1:6" ht="22.5" x14ac:dyDescent="0.2">
      <c r="A1091" s="74" t="s">
        <v>1696</v>
      </c>
      <c r="B1091" s="74" t="s">
        <v>1697</v>
      </c>
      <c r="C1091" s="76" t="s">
        <v>228</v>
      </c>
      <c r="D1091" s="78" t="s">
        <v>1698</v>
      </c>
      <c r="E1091" s="78" t="s">
        <v>1699</v>
      </c>
      <c r="F1091" s="78" t="s">
        <v>1700</v>
      </c>
    </row>
    <row r="1092" spans="1:6" ht="33.75" x14ac:dyDescent="0.2">
      <c r="A1092" s="74" t="s">
        <v>1701</v>
      </c>
      <c r="B1092" s="74" t="s">
        <v>1702</v>
      </c>
      <c r="C1092" s="76" t="s">
        <v>228</v>
      </c>
      <c r="D1092" s="78" t="s">
        <v>1703</v>
      </c>
      <c r="E1092" s="78" t="s">
        <v>256</v>
      </c>
      <c r="F1092" s="78" t="s">
        <v>1704</v>
      </c>
    </row>
    <row r="1093" spans="1:6" ht="22.5" x14ac:dyDescent="0.2">
      <c r="A1093" s="59">
        <v>19.2</v>
      </c>
      <c r="B1093" s="73" t="s">
        <v>1705</v>
      </c>
      <c r="C1093" s="56"/>
      <c r="D1093" s="56"/>
      <c r="E1093" s="56"/>
      <c r="F1093" s="56"/>
    </row>
    <row r="1094" spans="1:6" ht="33.75" x14ac:dyDescent="0.2">
      <c r="A1094" s="74" t="s">
        <v>1706</v>
      </c>
      <c r="B1094" s="74" t="s">
        <v>1707</v>
      </c>
      <c r="C1094" s="76" t="s">
        <v>211</v>
      </c>
      <c r="D1094" s="78" t="s">
        <v>1708</v>
      </c>
      <c r="E1094" s="78" t="s">
        <v>1709</v>
      </c>
      <c r="F1094" s="78" t="s">
        <v>1710</v>
      </c>
    </row>
    <row r="1095" spans="1:6" x14ac:dyDescent="0.2">
      <c r="A1095" s="58">
        <v>20</v>
      </c>
      <c r="B1095" s="73" t="s">
        <v>1711</v>
      </c>
      <c r="C1095" s="56"/>
      <c r="D1095" s="56"/>
      <c r="E1095" s="56"/>
      <c r="F1095" s="56"/>
    </row>
    <row r="1096" spans="1:6" x14ac:dyDescent="0.2">
      <c r="A1096" s="59">
        <v>20.010000000000002</v>
      </c>
      <c r="B1096" s="73" t="s">
        <v>1712</v>
      </c>
      <c r="C1096" s="56"/>
      <c r="D1096" s="56"/>
      <c r="E1096" s="56"/>
      <c r="F1096" s="56"/>
    </row>
    <row r="1097" spans="1:6" ht="33.75" x14ac:dyDescent="0.2">
      <c r="A1097" s="74" t="s">
        <v>1713</v>
      </c>
      <c r="B1097" s="74" t="s">
        <v>1714</v>
      </c>
      <c r="C1097" s="76" t="s">
        <v>211</v>
      </c>
      <c r="D1097" s="78" t="s">
        <v>1715</v>
      </c>
      <c r="E1097" s="78" t="s">
        <v>1716</v>
      </c>
      <c r="F1097" s="78" t="s">
        <v>1717</v>
      </c>
    </row>
    <row r="1098" spans="1:6" x14ac:dyDescent="0.2">
      <c r="A1098" s="59">
        <v>20.03</v>
      </c>
      <c r="B1098" s="73" t="s">
        <v>1718</v>
      </c>
      <c r="C1098" s="56"/>
      <c r="D1098" s="56"/>
      <c r="E1098" s="56"/>
      <c r="F1098" s="56"/>
    </row>
    <row r="1099" spans="1:6" ht="22.5" x14ac:dyDescent="0.2">
      <c r="A1099" s="74" t="s">
        <v>1719</v>
      </c>
      <c r="B1099" s="74" t="s">
        <v>1720</v>
      </c>
      <c r="C1099" s="76" t="s">
        <v>211</v>
      </c>
      <c r="D1099" s="78" t="s">
        <v>1721</v>
      </c>
      <c r="E1099" s="82"/>
      <c r="F1099" s="78" t="s">
        <v>1721</v>
      </c>
    </row>
    <row r="1100" spans="1:6" x14ac:dyDescent="0.2">
      <c r="A1100" s="59">
        <v>20.04</v>
      </c>
      <c r="B1100" s="73" t="s">
        <v>1722</v>
      </c>
      <c r="C1100" s="56"/>
      <c r="D1100" s="56"/>
      <c r="E1100" s="56"/>
      <c r="F1100" s="56"/>
    </row>
    <row r="1101" spans="1:6" x14ac:dyDescent="0.2">
      <c r="A1101" s="74" t="s">
        <v>1723</v>
      </c>
      <c r="B1101" s="74" t="s">
        <v>1724</v>
      </c>
      <c r="C1101" s="76" t="s">
        <v>211</v>
      </c>
      <c r="D1101" s="78" t="s">
        <v>1725</v>
      </c>
      <c r="E1101" s="78" t="s">
        <v>1726</v>
      </c>
      <c r="F1101" s="78" t="s">
        <v>1727</v>
      </c>
    </row>
    <row r="1102" spans="1:6" x14ac:dyDescent="0.2">
      <c r="A1102" s="59">
        <v>20.100000000000001</v>
      </c>
      <c r="B1102" s="73" t="s">
        <v>1728</v>
      </c>
      <c r="C1102" s="56"/>
      <c r="D1102" s="56"/>
      <c r="E1102" s="56"/>
      <c r="F1102" s="56"/>
    </row>
    <row r="1103" spans="1:6" x14ac:dyDescent="0.2">
      <c r="A1103" s="74" t="s">
        <v>1729</v>
      </c>
      <c r="B1103" s="74" t="s">
        <v>1730</v>
      </c>
      <c r="C1103" s="76" t="s">
        <v>228</v>
      </c>
      <c r="D1103" s="78" t="s">
        <v>1731</v>
      </c>
      <c r="E1103" s="78" t="s">
        <v>1732</v>
      </c>
      <c r="F1103" s="78" t="s">
        <v>1733</v>
      </c>
    </row>
    <row r="1104" spans="1:6" x14ac:dyDescent="0.2">
      <c r="A1104" s="74" t="s">
        <v>1734</v>
      </c>
      <c r="B1104" s="74" t="s">
        <v>1735</v>
      </c>
      <c r="C1104" s="76" t="s">
        <v>228</v>
      </c>
      <c r="D1104" s="78" t="s">
        <v>1736</v>
      </c>
      <c r="E1104" s="78" t="s">
        <v>1737</v>
      </c>
      <c r="F1104" s="78" t="s">
        <v>1738</v>
      </c>
    </row>
    <row r="1105" spans="1:6" ht="22.5" x14ac:dyDescent="0.2">
      <c r="A1105" s="59">
        <v>20.2</v>
      </c>
      <c r="B1105" s="73" t="s">
        <v>1739</v>
      </c>
      <c r="C1105" s="56"/>
      <c r="D1105" s="56"/>
      <c r="E1105" s="56"/>
      <c r="F1105" s="56"/>
    </row>
    <row r="1106" spans="1:6" ht="22.5" x14ac:dyDescent="0.2">
      <c r="A1106" s="74" t="s">
        <v>1740</v>
      </c>
      <c r="B1106" s="74" t="s">
        <v>1741</v>
      </c>
      <c r="C1106" s="76" t="s">
        <v>211</v>
      </c>
      <c r="D1106" s="78" t="s">
        <v>217</v>
      </c>
      <c r="E1106" s="78" t="s">
        <v>300</v>
      </c>
      <c r="F1106" s="78" t="s">
        <v>783</v>
      </c>
    </row>
    <row r="1107" spans="1:6" ht="22.5" x14ac:dyDescent="0.2">
      <c r="A1107" s="74" t="s">
        <v>1742</v>
      </c>
      <c r="B1107" s="74" t="s">
        <v>1743</v>
      </c>
      <c r="C1107" s="76" t="s">
        <v>211</v>
      </c>
      <c r="D1107" s="78" t="s">
        <v>429</v>
      </c>
      <c r="E1107" s="78" t="s">
        <v>1726</v>
      </c>
      <c r="F1107" s="78" t="s">
        <v>1744</v>
      </c>
    </row>
    <row r="1108" spans="1:6" ht="22.5" x14ac:dyDescent="0.2">
      <c r="A1108" s="74" t="s">
        <v>1745</v>
      </c>
      <c r="B1108" s="74" t="s">
        <v>1746</v>
      </c>
      <c r="C1108" s="76" t="s">
        <v>228</v>
      </c>
      <c r="D1108" s="78" t="s">
        <v>217</v>
      </c>
      <c r="E1108" s="78" t="s">
        <v>1747</v>
      </c>
      <c r="F1108" s="78" t="s">
        <v>1748</v>
      </c>
    </row>
    <row r="1109" spans="1:6" ht="22.5" x14ac:dyDescent="0.2">
      <c r="A1109" s="74" t="s">
        <v>1749</v>
      </c>
      <c r="B1109" s="74" t="s">
        <v>1750</v>
      </c>
      <c r="C1109" s="76" t="s">
        <v>211</v>
      </c>
      <c r="D1109" s="78" t="s">
        <v>1026</v>
      </c>
      <c r="E1109" s="82"/>
      <c r="F1109" s="78" t="s">
        <v>1026</v>
      </c>
    </row>
    <row r="1110" spans="1:6" ht="22.5" x14ac:dyDescent="0.2">
      <c r="A1110" s="74" t="s">
        <v>1751</v>
      </c>
      <c r="B1110" s="74" t="s">
        <v>1752</v>
      </c>
      <c r="C1110" s="76" t="s">
        <v>211</v>
      </c>
      <c r="D1110" s="78" t="s">
        <v>1753</v>
      </c>
      <c r="E1110" s="82"/>
      <c r="F1110" s="78" t="s">
        <v>1753</v>
      </c>
    </row>
    <row r="1111" spans="1:6" ht="22.5" x14ac:dyDescent="0.2">
      <c r="A1111" s="58">
        <v>21</v>
      </c>
      <c r="B1111" s="73" t="s">
        <v>1754</v>
      </c>
      <c r="C1111" s="56"/>
      <c r="D1111" s="56"/>
      <c r="E1111" s="56"/>
      <c r="F1111" s="56"/>
    </row>
    <row r="1112" spans="1:6" x14ac:dyDescent="0.2">
      <c r="A1112" s="59">
        <v>21.01</v>
      </c>
      <c r="B1112" s="73" t="s">
        <v>1755</v>
      </c>
      <c r="C1112" s="56"/>
      <c r="D1112" s="56"/>
      <c r="E1112" s="56"/>
      <c r="F1112" s="56"/>
    </row>
    <row r="1113" spans="1:6" ht="33.75" x14ac:dyDescent="0.2">
      <c r="A1113" s="74" t="s">
        <v>1756</v>
      </c>
      <c r="B1113" s="74" t="s">
        <v>1757</v>
      </c>
      <c r="C1113" s="76" t="s">
        <v>211</v>
      </c>
      <c r="D1113" s="78" t="s">
        <v>1758</v>
      </c>
      <c r="E1113" s="78" t="s">
        <v>1759</v>
      </c>
      <c r="F1113" s="78" t="s">
        <v>1760</v>
      </c>
    </row>
    <row r="1114" spans="1:6" ht="33.75" x14ac:dyDescent="0.2">
      <c r="A1114" s="74" t="s">
        <v>1761</v>
      </c>
      <c r="B1114" s="74" t="s">
        <v>1762</v>
      </c>
      <c r="C1114" s="76" t="s">
        <v>211</v>
      </c>
      <c r="D1114" s="78" t="s">
        <v>1763</v>
      </c>
      <c r="E1114" s="77"/>
      <c r="F1114" s="78" t="s">
        <v>1763</v>
      </c>
    </row>
    <row r="1115" spans="1:6" x14ac:dyDescent="0.2">
      <c r="A1115" s="59">
        <v>21.02</v>
      </c>
      <c r="B1115" s="73" t="s">
        <v>1764</v>
      </c>
      <c r="C1115" s="56"/>
      <c r="D1115" s="56"/>
      <c r="E1115" s="56"/>
      <c r="F1115" s="56"/>
    </row>
    <row r="1116" spans="1:6" ht="45" x14ac:dyDescent="0.2">
      <c r="A1116" s="74" t="s">
        <v>1765</v>
      </c>
      <c r="B1116" s="75" t="s">
        <v>1766</v>
      </c>
      <c r="C1116" s="76" t="s">
        <v>211</v>
      </c>
      <c r="D1116" s="78" t="s">
        <v>1767</v>
      </c>
      <c r="E1116" s="78" t="s">
        <v>1768</v>
      </c>
      <c r="F1116" s="78" t="s">
        <v>1769</v>
      </c>
    </row>
    <row r="1117" spans="1:6" ht="45" x14ac:dyDescent="0.2">
      <c r="A1117" s="74" t="s">
        <v>1770</v>
      </c>
      <c r="B1117" s="75" t="s">
        <v>1771</v>
      </c>
      <c r="C1117" s="76" t="s">
        <v>211</v>
      </c>
      <c r="D1117" s="78" t="s">
        <v>1772</v>
      </c>
      <c r="E1117" s="78" t="s">
        <v>1768</v>
      </c>
      <c r="F1117" s="78" t="s">
        <v>1773</v>
      </c>
    </row>
    <row r="1118" spans="1:6" ht="45" x14ac:dyDescent="0.2">
      <c r="A1118" s="74" t="s">
        <v>1774</v>
      </c>
      <c r="B1118" s="75" t="s">
        <v>1775</v>
      </c>
      <c r="C1118" s="76" t="s">
        <v>211</v>
      </c>
      <c r="D1118" s="78" t="s">
        <v>1776</v>
      </c>
      <c r="E1118" s="77"/>
      <c r="F1118" s="78" t="s">
        <v>1776</v>
      </c>
    </row>
    <row r="1119" spans="1:6" ht="45" x14ac:dyDescent="0.2">
      <c r="A1119" s="74" t="s">
        <v>1777</v>
      </c>
      <c r="B1119" s="75" t="s">
        <v>1778</v>
      </c>
      <c r="C1119" s="76" t="s">
        <v>211</v>
      </c>
      <c r="D1119" s="78" t="s">
        <v>1779</v>
      </c>
      <c r="E1119" s="78" t="s">
        <v>1768</v>
      </c>
      <c r="F1119" s="78" t="s">
        <v>1780</v>
      </c>
    </row>
    <row r="1120" spans="1:6" ht="56.25" x14ac:dyDescent="0.2">
      <c r="A1120" s="74" t="s">
        <v>1781</v>
      </c>
      <c r="B1120" s="75" t="s">
        <v>1782</v>
      </c>
      <c r="C1120" s="76" t="s">
        <v>211</v>
      </c>
      <c r="D1120" s="78" t="s">
        <v>1783</v>
      </c>
      <c r="E1120" s="78" t="s">
        <v>1768</v>
      </c>
      <c r="F1120" s="78" t="s">
        <v>1784</v>
      </c>
    </row>
    <row r="1121" spans="1:6" ht="56.25" x14ac:dyDescent="0.2">
      <c r="A1121" s="74" t="s">
        <v>1785</v>
      </c>
      <c r="B1121" s="75" t="s">
        <v>1786</v>
      </c>
      <c r="C1121" s="76" t="s">
        <v>211</v>
      </c>
      <c r="D1121" s="78" t="s">
        <v>1787</v>
      </c>
      <c r="E1121" s="78" t="s">
        <v>1768</v>
      </c>
      <c r="F1121" s="78" t="s">
        <v>1788</v>
      </c>
    </row>
    <row r="1122" spans="1:6" ht="45" x14ac:dyDescent="0.2">
      <c r="A1122" s="74" t="s">
        <v>1789</v>
      </c>
      <c r="B1122" s="75" t="s">
        <v>1790</v>
      </c>
      <c r="C1122" s="76" t="s">
        <v>211</v>
      </c>
      <c r="D1122" s="78" t="s">
        <v>1791</v>
      </c>
      <c r="E1122" s="78" t="s">
        <v>1768</v>
      </c>
      <c r="F1122" s="78" t="s">
        <v>1792</v>
      </c>
    </row>
    <row r="1123" spans="1:6" ht="45" x14ac:dyDescent="0.2">
      <c r="A1123" s="74" t="s">
        <v>1793</v>
      </c>
      <c r="B1123" s="75" t="s">
        <v>1794</v>
      </c>
      <c r="C1123" s="76" t="s">
        <v>211</v>
      </c>
      <c r="D1123" s="78" t="s">
        <v>1795</v>
      </c>
      <c r="E1123" s="78" t="s">
        <v>1768</v>
      </c>
      <c r="F1123" s="78" t="s">
        <v>1796</v>
      </c>
    </row>
    <row r="1124" spans="1:6" ht="45" x14ac:dyDescent="0.2">
      <c r="A1124" s="74" t="s">
        <v>1797</v>
      </c>
      <c r="B1124" s="75" t="s">
        <v>1798</v>
      </c>
      <c r="C1124" s="76" t="s">
        <v>211</v>
      </c>
      <c r="D1124" s="78" t="s">
        <v>1799</v>
      </c>
      <c r="E1124" s="78" t="s">
        <v>1800</v>
      </c>
      <c r="F1124" s="78" t="s">
        <v>1801</v>
      </c>
    </row>
    <row r="1125" spans="1:6" x14ac:dyDescent="0.2">
      <c r="A1125" s="59">
        <v>21.03</v>
      </c>
      <c r="B1125" s="73" t="s">
        <v>1802</v>
      </c>
      <c r="C1125" s="56"/>
      <c r="D1125" s="56"/>
      <c r="E1125" s="56"/>
      <c r="F1125" s="56"/>
    </row>
    <row r="1126" spans="1:6" ht="56.25" x14ac:dyDescent="0.2">
      <c r="A1126" s="74" t="s">
        <v>1803</v>
      </c>
      <c r="B1126" s="75" t="s">
        <v>1804</v>
      </c>
      <c r="C1126" s="76" t="s">
        <v>211</v>
      </c>
      <c r="D1126" s="78" t="s">
        <v>1805</v>
      </c>
      <c r="E1126" s="77"/>
      <c r="F1126" s="78" t="s">
        <v>1805</v>
      </c>
    </row>
    <row r="1127" spans="1:6" ht="22.5" x14ac:dyDescent="0.2">
      <c r="A1127" s="74" t="s">
        <v>1806</v>
      </c>
      <c r="B1127" s="74" t="s">
        <v>1807</v>
      </c>
      <c r="C1127" s="76" t="s">
        <v>211</v>
      </c>
      <c r="D1127" s="78" t="s">
        <v>1808</v>
      </c>
      <c r="E1127" s="77"/>
      <c r="F1127" s="78" t="s">
        <v>1808</v>
      </c>
    </row>
    <row r="1128" spans="1:6" ht="45" x14ac:dyDescent="0.2">
      <c r="A1128" s="74" t="s">
        <v>1809</v>
      </c>
      <c r="B1128" s="75" t="s">
        <v>1810</v>
      </c>
      <c r="C1128" s="76" t="s">
        <v>211</v>
      </c>
      <c r="D1128" s="78" t="s">
        <v>1811</v>
      </c>
      <c r="E1128" s="77"/>
      <c r="F1128" s="78" t="s">
        <v>1811</v>
      </c>
    </row>
    <row r="1129" spans="1:6" ht="56.25" x14ac:dyDescent="0.2">
      <c r="A1129" s="74" t="s">
        <v>1812</v>
      </c>
      <c r="B1129" s="75" t="s">
        <v>1813</v>
      </c>
      <c r="C1129" s="76" t="s">
        <v>211</v>
      </c>
      <c r="D1129" s="78" t="s">
        <v>1814</v>
      </c>
      <c r="E1129" s="77"/>
      <c r="F1129" s="78" t="s">
        <v>1814</v>
      </c>
    </row>
    <row r="1130" spans="1:6" x14ac:dyDescent="0.2">
      <c r="A1130" s="59">
        <v>21.04</v>
      </c>
      <c r="B1130" s="73" t="s">
        <v>1815</v>
      </c>
      <c r="C1130" s="56"/>
      <c r="D1130" s="56"/>
      <c r="E1130" s="56"/>
      <c r="F1130" s="56"/>
    </row>
    <row r="1131" spans="1:6" ht="45" x14ac:dyDescent="0.2">
      <c r="A1131" s="74" t="s">
        <v>1816</v>
      </c>
      <c r="B1131" s="75" t="s">
        <v>1817</v>
      </c>
      <c r="C1131" s="76" t="s">
        <v>211</v>
      </c>
      <c r="D1131" s="78" t="s">
        <v>1818</v>
      </c>
      <c r="E1131" s="77"/>
      <c r="F1131" s="78" t="s">
        <v>1818</v>
      </c>
    </row>
    <row r="1132" spans="1:6" ht="45" x14ac:dyDescent="0.2">
      <c r="A1132" s="74" t="s">
        <v>1819</v>
      </c>
      <c r="B1132" s="75" t="s">
        <v>1820</v>
      </c>
      <c r="C1132" s="76" t="s">
        <v>211</v>
      </c>
      <c r="D1132" s="78" t="s">
        <v>1821</v>
      </c>
      <c r="E1132" s="77"/>
      <c r="F1132" s="78" t="s">
        <v>1821</v>
      </c>
    </row>
    <row r="1133" spans="1:6" ht="33.75" x14ac:dyDescent="0.2">
      <c r="A1133" s="59">
        <v>21.05</v>
      </c>
      <c r="B1133" s="73" t="s">
        <v>1822</v>
      </c>
      <c r="C1133" s="56"/>
      <c r="D1133" s="56"/>
      <c r="E1133" s="56"/>
      <c r="F1133" s="56"/>
    </row>
    <row r="1134" spans="1:6" ht="56.25" x14ac:dyDescent="0.2">
      <c r="A1134" s="79" t="s">
        <v>1823</v>
      </c>
      <c r="B1134" s="74" t="s">
        <v>1824</v>
      </c>
      <c r="C1134" s="80" t="s">
        <v>211</v>
      </c>
      <c r="D1134" s="81" t="s">
        <v>1825</v>
      </c>
      <c r="E1134" s="81" t="s">
        <v>1826</v>
      </c>
      <c r="F1134" s="81" t="s">
        <v>1827</v>
      </c>
    </row>
    <row r="1135" spans="1:6" ht="45" x14ac:dyDescent="0.2">
      <c r="A1135" s="74" t="s">
        <v>1828</v>
      </c>
      <c r="B1135" s="75" t="s">
        <v>1829</v>
      </c>
      <c r="C1135" s="76" t="s">
        <v>211</v>
      </c>
      <c r="D1135" s="78" t="s">
        <v>1830</v>
      </c>
      <c r="E1135" s="77"/>
      <c r="F1135" s="78" t="s">
        <v>1830</v>
      </c>
    </row>
    <row r="1136" spans="1:6" x14ac:dyDescent="0.2">
      <c r="A1136" s="59">
        <v>21.07</v>
      </c>
      <c r="B1136" s="73" t="s">
        <v>1831</v>
      </c>
      <c r="C1136" s="56"/>
      <c r="D1136" s="56"/>
      <c r="E1136" s="56"/>
      <c r="F1136" s="56"/>
    </row>
    <row r="1137" spans="1:6" ht="22.5" x14ac:dyDescent="0.2">
      <c r="A1137" s="74" t="s">
        <v>1832</v>
      </c>
      <c r="B1137" s="74" t="s">
        <v>1833</v>
      </c>
      <c r="C1137" s="76" t="s">
        <v>211</v>
      </c>
      <c r="D1137" s="78" t="s">
        <v>1834</v>
      </c>
      <c r="E1137" s="82"/>
      <c r="F1137" s="78" t="s">
        <v>1834</v>
      </c>
    </row>
    <row r="1138" spans="1:6" x14ac:dyDescent="0.2">
      <c r="A1138" s="59">
        <v>21.1</v>
      </c>
      <c r="B1138" s="73" t="s">
        <v>1835</v>
      </c>
      <c r="C1138" s="56"/>
      <c r="D1138" s="56"/>
      <c r="E1138" s="56"/>
      <c r="F1138" s="56"/>
    </row>
    <row r="1139" spans="1:6" ht="22.5" x14ac:dyDescent="0.2">
      <c r="A1139" s="74" t="s">
        <v>1836</v>
      </c>
      <c r="B1139" s="74" t="s">
        <v>1837</v>
      </c>
      <c r="C1139" s="76" t="s">
        <v>228</v>
      </c>
      <c r="D1139" s="78" t="s">
        <v>1838</v>
      </c>
      <c r="E1139" s="78" t="s">
        <v>1839</v>
      </c>
      <c r="F1139" s="78" t="s">
        <v>1840</v>
      </c>
    </row>
    <row r="1140" spans="1:6" ht="22.5" x14ac:dyDescent="0.2">
      <c r="A1140" s="74" t="s">
        <v>1841</v>
      </c>
      <c r="B1140" s="74" t="s">
        <v>1842</v>
      </c>
      <c r="C1140" s="76" t="s">
        <v>228</v>
      </c>
      <c r="D1140" s="78" t="s">
        <v>1843</v>
      </c>
      <c r="E1140" s="78" t="s">
        <v>1839</v>
      </c>
      <c r="F1140" s="78" t="s">
        <v>1844</v>
      </c>
    </row>
    <row r="1141" spans="1:6" ht="56.25" x14ac:dyDescent="0.2">
      <c r="A1141" s="74" t="s">
        <v>1845</v>
      </c>
      <c r="B1141" s="75" t="s">
        <v>1846</v>
      </c>
      <c r="C1141" s="76" t="s">
        <v>228</v>
      </c>
      <c r="D1141" s="78" t="s">
        <v>1847</v>
      </c>
      <c r="E1141" s="78" t="s">
        <v>1759</v>
      </c>
      <c r="F1141" s="78" t="s">
        <v>1848</v>
      </c>
    </row>
    <row r="1142" spans="1:6" ht="56.25" x14ac:dyDescent="0.2">
      <c r="A1142" s="74" t="s">
        <v>1849</v>
      </c>
      <c r="B1142" s="75" t="s">
        <v>1850</v>
      </c>
      <c r="C1142" s="76" t="s">
        <v>228</v>
      </c>
      <c r="D1142" s="78" t="s">
        <v>1851</v>
      </c>
      <c r="E1142" s="78" t="s">
        <v>1759</v>
      </c>
      <c r="F1142" s="78" t="s">
        <v>1852</v>
      </c>
    </row>
    <row r="1143" spans="1:6" ht="56.25" x14ac:dyDescent="0.2">
      <c r="A1143" s="74" t="s">
        <v>1853</v>
      </c>
      <c r="B1143" s="75" t="s">
        <v>1854</v>
      </c>
      <c r="C1143" s="76" t="s">
        <v>228</v>
      </c>
      <c r="D1143" s="78" t="s">
        <v>1855</v>
      </c>
      <c r="E1143" s="78" t="s">
        <v>1839</v>
      </c>
      <c r="F1143" s="78" t="s">
        <v>1856</v>
      </c>
    </row>
    <row r="1144" spans="1:6" ht="22.5" x14ac:dyDescent="0.2">
      <c r="A1144" s="74" t="s">
        <v>1857</v>
      </c>
      <c r="B1144" s="74" t="s">
        <v>1858</v>
      </c>
      <c r="C1144" s="76" t="s">
        <v>228</v>
      </c>
      <c r="D1144" s="78" t="s">
        <v>1859</v>
      </c>
      <c r="E1144" s="78" t="s">
        <v>1860</v>
      </c>
      <c r="F1144" s="78" t="s">
        <v>252</v>
      </c>
    </row>
    <row r="1145" spans="1:6" x14ac:dyDescent="0.2">
      <c r="A1145" s="74" t="s">
        <v>1861</v>
      </c>
      <c r="B1145" s="74" t="s">
        <v>1862</v>
      </c>
      <c r="C1145" s="76" t="s">
        <v>228</v>
      </c>
      <c r="D1145" s="78" t="s">
        <v>1863</v>
      </c>
      <c r="E1145" s="82"/>
      <c r="F1145" s="78" t="s">
        <v>1863</v>
      </c>
    </row>
    <row r="1146" spans="1:6" ht="45" x14ac:dyDescent="0.2">
      <c r="A1146" s="74" t="s">
        <v>1864</v>
      </c>
      <c r="B1146" s="75" t="s">
        <v>1865</v>
      </c>
      <c r="C1146" s="76" t="s">
        <v>228</v>
      </c>
      <c r="D1146" s="78" t="s">
        <v>1866</v>
      </c>
      <c r="E1146" s="77"/>
      <c r="F1146" s="78" t="s">
        <v>1866</v>
      </c>
    </row>
    <row r="1147" spans="1:6" x14ac:dyDescent="0.2">
      <c r="A1147" s="59">
        <v>21.11</v>
      </c>
      <c r="B1147" s="73" t="s">
        <v>1867</v>
      </c>
      <c r="C1147" s="56"/>
      <c r="D1147" s="56"/>
      <c r="E1147" s="56"/>
      <c r="F1147" s="56"/>
    </row>
    <row r="1148" spans="1:6" ht="33.75" x14ac:dyDescent="0.2">
      <c r="A1148" s="74" t="s">
        <v>1868</v>
      </c>
      <c r="B1148" s="74" t="s">
        <v>1869</v>
      </c>
      <c r="C1148" s="76" t="s">
        <v>228</v>
      </c>
      <c r="D1148" s="78" t="s">
        <v>1870</v>
      </c>
      <c r="E1148" s="78" t="s">
        <v>1871</v>
      </c>
      <c r="F1148" s="78" t="s">
        <v>1872</v>
      </c>
    </row>
    <row r="1149" spans="1:6" ht="56.25" x14ac:dyDescent="0.2">
      <c r="A1149" s="74" t="s">
        <v>1873</v>
      </c>
      <c r="B1149" s="75" t="s">
        <v>1874</v>
      </c>
      <c r="C1149" s="76" t="s">
        <v>228</v>
      </c>
      <c r="D1149" s="78" t="s">
        <v>1875</v>
      </c>
      <c r="E1149" s="78" t="s">
        <v>1839</v>
      </c>
      <c r="F1149" s="78" t="s">
        <v>1087</v>
      </c>
    </row>
    <row r="1150" spans="1:6" ht="22.5" x14ac:dyDescent="0.2">
      <c r="A1150" s="59">
        <v>21.2</v>
      </c>
      <c r="B1150" s="73" t="s">
        <v>1876</v>
      </c>
      <c r="C1150" s="56"/>
      <c r="D1150" s="56"/>
      <c r="E1150" s="56"/>
      <c r="F1150" s="56"/>
    </row>
    <row r="1151" spans="1:6" ht="22.5" x14ac:dyDescent="0.2">
      <c r="A1151" s="74" t="s">
        <v>1877</v>
      </c>
      <c r="B1151" s="74" t="s">
        <v>1878</v>
      </c>
      <c r="C1151" s="76" t="s">
        <v>211</v>
      </c>
      <c r="D1151" s="78" t="s">
        <v>296</v>
      </c>
      <c r="E1151" s="78" t="s">
        <v>300</v>
      </c>
      <c r="F1151" s="78" t="s">
        <v>1879</v>
      </c>
    </row>
    <row r="1152" spans="1:6" ht="22.5" x14ac:dyDescent="0.2">
      <c r="A1152" s="74" t="s">
        <v>1880</v>
      </c>
      <c r="B1152" s="74" t="s">
        <v>1881</v>
      </c>
      <c r="C1152" s="76" t="s">
        <v>211</v>
      </c>
      <c r="D1152" s="78" t="s">
        <v>1882</v>
      </c>
      <c r="E1152" s="78" t="s">
        <v>316</v>
      </c>
      <c r="F1152" s="78" t="s">
        <v>1883</v>
      </c>
    </row>
    <row r="1153" spans="1:6" ht="45" x14ac:dyDescent="0.2">
      <c r="A1153" s="74" t="s">
        <v>1884</v>
      </c>
      <c r="B1153" s="75" t="s">
        <v>1885</v>
      </c>
      <c r="C1153" s="76" t="s">
        <v>211</v>
      </c>
      <c r="D1153" s="77"/>
      <c r="E1153" s="78" t="s">
        <v>1886</v>
      </c>
      <c r="F1153" s="78" t="s">
        <v>1886</v>
      </c>
    </row>
    <row r="1154" spans="1:6" ht="22.5" x14ac:dyDescent="0.2">
      <c r="A1154" s="74" t="s">
        <v>1887</v>
      </c>
      <c r="B1154" s="74" t="s">
        <v>1888</v>
      </c>
      <c r="C1154" s="76" t="s">
        <v>210</v>
      </c>
      <c r="D1154" s="78" t="s">
        <v>1889</v>
      </c>
      <c r="E1154" s="82"/>
      <c r="F1154" s="78" t="s">
        <v>1889</v>
      </c>
    </row>
    <row r="1155" spans="1:6" ht="22.5" x14ac:dyDescent="0.2">
      <c r="A1155" s="74" t="s">
        <v>1890</v>
      </c>
      <c r="B1155" s="74" t="s">
        <v>1891</v>
      </c>
      <c r="C1155" s="76" t="s">
        <v>228</v>
      </c>
      <c r="D1155" s="82"/>
      <c r="E1155" s="78" t="s">
        <v>1747</v>
      </c>
      <c r="F1155" s="78" t="s">
        <v>1747</v>
      </c>
    </row>
    <row r="1156" spans="1:6" ht="22.5" x14ac:dyDescent="0.2">
      <c r="A1156" s="74" t="s">
        <v>1892</v>
      </c>
      <c r="B1156" s="74" t="s">
        <v>1893</v>
      </c>
      <c r="C1156" s="76" t="s">
        <v>228</v>
      </c>
      <c r="D1156" s="78" t="s">
        <v>1894</v>
      </c>
      <c r="E1156" s="78" t="s">
        <v>309</v>
      </c>
      <c r="F1156" s="78" t="s">
        <v>1895</v>
      </c>
    </row>
    <row r="1157" spans="1:6" ht="33.75" x14ac:dyDescent="0.2">
      <c r="A1157" s="74" t="s">
        <v>1896</v>
      </c>
      <c r="B1157" s="74" t="s">
        <v>1897</v>
      </c>
      <c r="C1157" s="76" t="s">
        <v>228</v>
      </c>
      <c r="D1157" s="78" t="s">
        <v>915</v>
      </c>
      <c r="E1157" s="78" t="s">
        <v>309</v>
      </c>
      <c r="F1157" s="78" t="s">
        <v>1898</v>
      </c>
    </row>
    <row r="1158" spans="1:6" ht="22.5" x14ac:dyDescent="0.2">
      <c r="A1158" s="74" t="s">
        <v>1899</v>
      </c>
      <c r="B1158" s="74" t="s">
        <v>1900</v>
      </c>
      <c r="C1158" s="76" t="s">
        <v>210</v>
      </c>
      <c r="D1158" s="78" t="s">
        <v>1901</v>
      </c>
      <c r="E1158" s="78" t="s">
        <v>1860</v>
      </c>
      <c r="F1158" s="78" t="s">
        <v>441</v>
      </c>
    </row>
    <row r="1159" spans="1:6" ht="22.5" x14ac:dyDescent="0.2">
      <c r="A1159" s="74" t="s">
        <v>1902</v>
      </c>
      <c r="B1159" s="74" t="s">
        <v>1903</v>
      </c>
      <c r="C1159" s="76" t="s">
        <v>228</v>
      </c>
      <c r="D1159" s="78" t="s">
        <v>1904</v>
      </c>
      <c r="E1159" s="78" t="s">
        <v>293</v>
      </c>
      <c r="F1159" s="78" t="s">
        <v>431</v>
      </c>
    </row>
    <row r="1160" spans="1:6" ht="22.5" x14ac:dyDescent="0.2">
      <c r="A1160" s="74" t="s">
        <v>1905</v>
      </c>
      <c r="B1160" s="74" t="s">
        <v>1906</v>
      </c>
      <c r="C1160" s="76" t="s">
        <v>228</v>
      </c>
      <c r="D1160" s="78" t="s">
        <v>1907</v>
      </c>
      <c r="E1160" s="78" t="s">
        <v>314</v>
      </c>
      <c r="F1160" s="78" t="s">
        <v>1908</v>
      </c>
    </row>
    <row r="1161" spans="1:6" x14ac:dyDescent="0.2">
      <c r="A1161" s="58">
        <v>22</v>
      </c>
      <c r="B1161" s="73" t="s">
        <v>1909</v>
      </c>
      <c r="C1161" s="56"/>
      <c r="D1161" s="56"/>
      <c r="E1161" s="56"/>
      <c r="F1161" s="56"/>
    </row>
    <row r="1162" spans="1:6" x14ac:dyDescent="0.2">
      <c r="A1162" s="59">
        <v>22.01</v>
      </c>
      <c r="B1162" s="73" t="s">
        <v>1910</v>
      </c>
      <c r="C1162" s="56"/>
      <c r="D1162" s="56"/>
      <c r="E1162" s="56"/>
      <c r="F1162" s="56"/>
    </row>
    <row r="1163" spans="1:6" ht="22.5" x14ac:dyDescent="0.2">
      <c r="A1163" s="74" t="s">
        <v>1911</v>
      </c>
      <c r="B1163" s="74" t="s">
        <v>1912</v>
      </c>
      <c r="C1163" s="76" t="s">
        <v>211</v>
      </c>
      <c r="D1163" s="78" t="s">
        <v>1913</v>
      </c>
      <c r="E1163" s="78" t="s">
        <v>312</v>
      </c>
      <c r="F1163" s="78" t="s">
        <v>1914</v>
      </c>
    </row>
    <row r="1164" spans="1:6" ht="33.75" x14ac:dyDescent="0.2">
      <c r="A1164" s="74" t="s">
        <v>1915</v>
      </c>
      <c r="B1164" s="74" t="s">
        <v>1916</v>
      </c>
      <c r="C1164" s="76" t="s">
        <v>211</v>
      </c>
      <c r="D1164" s="78" t="s">
        <v>1917</v>
      </c>
      <c r="E1164" s="78" t="s">
        <v>410</v>
      </c>
      <c r="F1164" s="78" t="s">
        <v>1918</v>
      </c>
    </row>
    <row r="1165" spans="1:6" ht="45" x14ac:dyDescent="0.2">
      <c r="A1165" s="74" t="s">
        <v>1919</v>
      </c>
      <c r="B1165" s="75" t="s">
        <v>1920</v>
      </c>
      <c r="C1165" s="76" t="s">
        <v>211</v>
      </c>
      <c r="D1165" s="78" t="s">
        <v>1921</v>
      </c>
      <c r="E1165" s="78" t="s">
        <v>408</v>
      </c>
      <c r="F1165" s="78" t="s">
        <v>1922</v>
      </c>
    </row>
    <row r="1166" spans="1:6" ht="22.5" x14ac:dyDescent="0.2">
      <c r="A1166" s="74" t="s">
        <v>1923</v>
      </c>
      <c r="B1166" s="74" t="s">
        <v>1924</v>
      </c>
      <c r="C1166" s="76" t="s">
        <v>228</v>
      </c>
      <c r="D1166" s="78" t="s">
        <v>1925</v>
      </c>
      <c r="E1166" s="78" t="s">
        <v>305</v>
      </c>
      <c r="F1166" s="78" t="s">
        <v>1926</v>
      </c>
    </row>
    <row r="1167" spans="1:6" ht="45" x14ac:dyDescent="0.2">
      <c r="A1167" s="74" t="s">
        <v>1927</v>
      </c>
      <c r="B1167" s="75" t="s">
        <v>1928</v>
      </c>
      <c r="C1167" s="76" t="s">
        <v>211</v>
      </c>
      <c r="D1167" s="78" t="s">
        <v>1929</v>
      </c>
      <c r="E1167" s="78" t="s">
        <v>410</v>
      </c>
      <c r="F1167" s="78" t="s">
        <v>1930</v>
      </c>
    </row>
    <row r="1168" spans="1:6" ht="45" x14ac:dyDescent="0.2">
      <c r="A1168" s="74" t="s">
        <v>1931</v>
      </c>
      <c r="B1168" s="75" t="s">
        <v>1932</v>
      </c>
      <c r="C1168" s="76" t="s">
        <v>211</v>
      </c>
      <c r="D1168" s="78" t="s">
        <v>1933</v>
      </c>
      <c r="E1168" s="78" t="s">
        <v>312</v>
      </c>
      <c r="F1168" s="78" t="s">
        <v>1934</v>
      </c>
    </row>
    <row r="1169" spans="1:6" x14ac:dyDescent="0.2">
      <c r="A1169" s="59">
        <v>22.02</v>
      </c>
      <c r="B1169" s="73" t="s">
        <v>1935</v>
      </c>
      <c r="C1169" s="56"/>
      <c r="D1169" s="56"/>
      <c r="E1169" s="56"/>
      <c r="F1169" s="56"/>
    </row>
    <row r="1170" spans="1:6" x14ac:dyDescent="0.2">
      <c r="A1170" s="74" t="s">
        <v>1936</v>
      </c>
      <c r="B1170" s="74" t="s">
        <v>1937</v>
      </c>
      <c r="C1170" s="76" t="s">
        <v>211</v>
      </c>
      <c r="D1170" s="78" t="s">
        <v>1938</v>
      </c>
      <c r="E1170" s="82"/>
      <c r="F1170" s="78" t="s">
        <v>1938</v>
      </c>
    </row>
    <row r="1171" spans="1:6" ht="33.75" x14ac:dyDescent="0.2">
      <c r="A1171" s="74" t="s">
        <v>1939</v>
      </c>
      <c r="B1171" s="74" t="s">
        <v>1940</v>
      </c>
      <c r="C1171" s="76" t="s">
        <v>211</v>
      </c>
      <c r="D1171" s="78" t="s">
        <v>1941</v>
      </c>
      <c r="E1171" s="77"/>
      <c r="F1171" s="78" t="s">
        <v>1941</v>
      </c>
    </row>
    <row r="1172" spans="1:6" ht="56.25" x14ac:dyDescent="0.2">
      <c r="A1172" s="79" t="s">
        <v>1942</v>
      </c>
      <c r="B1172" s="74" t="s">
        <v>1943</v>
      </c>
      <c r="C1172" s="80" t="s">
        <v>211</v>
      </c>
      <c r="D1172" s="81" t="s">
        <v>1944</v>
      </c>
      <c r="E1172" s="75"/>
      <c r="F1172" s="81" t="s">
        <v>1944</v>
      </c>
    </row>
    <row r="1173" spans="1:6" ht="33.75" x14ac:dyDescent="0.2">
      <c r="A1173" s="74" t="s">
        <v>1945</v>
      </c>
      <c r="B1173" s="74" t="s">
        <v>1946</v>
      </c>
      <c r="C1173" s="76" t="s">
        <v>211</v>
      </c>
      <c r="D1173" s="78" t="s">
        <v>1947</v>
      </c>
      <c r="E1173" s="77"/>
      <c r="F1173" s="78" t="s">
        <v>1947</v>
      </c>
    </row>
    <row r="1174" spans="1:6" x14ac:dyDescent="0.2">
      <c r="A1174" s="59">
        <v>22.03</v>
      </c>
      <c r="B1174" s="73" t="s">
        <v>1948</v>
      </c>
      <c r="C1174" s="56"/>
      <c r="D1174" s="56"/>
      <c r="E1174" s="56"/>
      <c r="F1174" s="56"/>
    </row>
    <row r="1175" spans="1:6" ht="22.5" x14ac:dyDescent="0.2">
      <c r="A1175" s="74" t="s">
        <v>1949</v>
      </c>
      <c r="B1175" s="74" t="s">
        <v>1950</v>
      </c>
      <c r="C1175" s="76" t="s">
        <v>211</v>
      </c>
      <c r="D1175" s="78" t="s">
        <v>1951</v>
      </c>
      <c r="E1175" s="82"/>
      <c r="F1175" s="78" t="s">
        <v>1951</v>
      </c>
    </row>
    <row r="1176" spans="1:6" ht="22.5" x14ac:dyDescent="0.2">
      <c r="A1176" s="74" t="s">
        <v>1952</v>
      </c>
      <c r="B1176" s="74" t="s">
        <v>1953</v>
      </c>
      <c r="C1176" s="76" t="s">
        <v>211</v>
      </c>
      <c r="D1176" s="78" t="s">
        <v>1954</v>
      </c>
      <c r="E1176" s="82"/>
      <c r="F1176" s="78" t="s">
        <v>1954</v>
      </c>
    </row>
    <row r="1177" spans="1:6" ht="22.5" x14ac:dyDescent="0.2">
      <c r="A1177" s="74" t="s">
        <v>1955</v>
      </c>
      <c r="B1177" s="74" t="s">
        <v>1956</v>
      </c>
      <c r="C1177" s="76" t="s">
        <v>211</v>
      </c>
      <c r="D1177" s="78" t="s">
        <v>1957</v>
      </c>
      <c r="E1177" s="82"/>
      <c r="F1177" s="78" t="s">
        <v>1957</v>
      </c>
    </row>
    <row r="1178" spans="1:6" ht="22.5" x14ac:dyDescent="0.2">
      <c r="A1178" s="74" t="s">
        <v>1958</v>
      </c>
      <c r="B1178" s="74" t="s">
        <v>1959</v>
      </c>
      <c r="C1178" s="76" t="s">
        <v>211</v>
      </c>
      <c r="D1178" s="78" t="s">
        <v>1960</v>
      </c>
      <c r="E1178" s="82"/>
      <c r="F1178" s="78" t="s">
        <v>1960</v>
      </c>
    </row>
    <row r="1179" spans="1:6" x14ac:dyDescent="0.2">
      <c r="A1179" s="74" t="s">
        <v>1961</v>
      </c>
      <c r="B1179" s="74" t="s">
        <v>1962</v>
      </c>
      <c r="C1179" s="76" t="s">
        <v>211</v>
      </c>
      <c r="D1179" s="78" t="s">
        <v>1963</v>
      </c>
      <c r="E1179" s="82"/>
      <c r="F1179" s="78" t="s">
        <v>1963</v>
      </c>
    </row>
    <row r="1180" spans="1:6" ht="45" x14ac:dyDescent="0.2">
      <c r="A1180" s="74" t="s">
        <v>1964</v>
      </c>
      <c r="B1180" s="75" t="s">
        <v>1965</v>
      </c>
      <c r="C1180" s="76" t="s">
        <v>211</v>
      </c>
      <c r="D1180" s="78" t="s">
        <v>1966</v>
      </c>
      <c r="E1180" s="77"/>
      <c r="F1180" s="78" t="s">
        <v>1966</v>
      </c>
    </row>
    <row r="1181" spans="1:6" ht="45" x14ac:dyDescent="0.2">
      <c r="A1181" s="74" t="s">
        <v>1967</v>
      </c>
      <c r="B1181" s="75" t="s">
        <v>1968</v>
      </c>
      <c r="C1181" s="76" t="s">
        <v>211</v>
      </c>
      <c r="D1181" s="78" t="s">
        <v>1969</v>
      </c>
      <c r="E1181" s="77"/>
      <c r="F1181" s="78" t="s">
        <v>1969</v>
      </c>
    </row>
    <row r="1182" spans="1:6" x14ac:dyDescent="0.2">
      <c r="A1182" s="59">
        <v>22.04</v>
      </c>
      <c r="B1182" s="73" t="s">
        <v>1970</v>
      </c>
      <c r="C1182" s="56"/>
      <c r="D1182" s="56"/>
      <c r="E1182" s="56"/>
      <c r="F1182" s="56"/>
    </row>
    <row r="1183" spans="1:6" ht="33.75" x14ac:dyDescent="0.2">
      <c r="A1183" s="74" t="s">
        <v>1971</v>
      </c>
      <c r="B1183" s="74" t="s">
        <v>1972</v>
      </c>
      <c r="C1183" s="76" t="s">
        <v>211</v>
      </c>
      <c r="D1183" s="78" t="s">
        <v>1973</v>
      </c>
      <c r="E1183" s="77"/>
      <c r="F1183" s="78" t="s">
        <v>1973</v>
      </c>
    </row>
    <row r="1184" spans="1:6" x14ac:dyDescent="0.2">
      <c r="A1184" s="59">
        <v>22.06</v>
      </c>
      <c r="B1184" s="73" t="s">
        <v>1974</v>
      </c>
      <c r="C1184" s="56"/>
      <c r="D1184" s="56"/>
      <c r="E1184" s="56"/>
      <c r="F1184" s="56"/>
    </row>
    <row r="1185" spans="1:6" ht="33.75" x14ac:dyDescent="0.2">
      <c r="A1185" s="74" t="s">
        <v>1975</v>
      </c>
      <c r="B1185" s="74" t="s">
        <v>1976</v>
      </c>
      <c r="C1185" s="76" t="s">
        <v>211</v>
      </c>
      <c r="D1185" s="78" t="s">
        <v>1977</v>
      </c>
      <c r="E1185" s="78" t="s">
        <v>771</v>
      </c>
      <c r="F1185" s="78" t="s">
        <v>1978</v>
      </c>
    </row>
    <row r="1186" spans="1:6" ht="45" x14ac:dyDescent="0.2">
      <c r="A1186" s="74" t="s">
        <v>1979</v>
      </c>
      <c r="B1186" s="75" t="s">
        <v>1980</v>
      </c>
      <c r="C1186" s="76" t="s">
        <v>211</v>
      </c>
      <c r="D1186" s="78" t="s">
        <v>1981</v>
      </c>
      <c r="E1186" s="77"/>
      <c r="F1186" s="78" t="s">
        <v>1981</v>
      </c>
    </row>
    <row r="1187" spans="1:6" ht="45" x14ac:dyDescent="0.2">
      <c r="A1187" s="74" t="s">
        <v>1982</v>
      </c>
      <c r="B1187" s="75" t="s">
        <v>1983</v>
      </c>
      <c r="C1187" s="76" t="s">
        <v>211</v>
      </c>
      <c r="D1187" s="78" t="s">
        <v>1984</v>
      </c>
      <c r="E1187" s="77"/>
      <c r="F1187" s="78" t="s">
        <v>1984</v>
      </c>
    </row>
    <row r="1188" spans="1:6" ht="45" x14ac:dyDescent="0.2">
      <c r="A1188" s="74" t="s">
        <v>1985</v>
      </c>
      <c r="B1188" s="75" t="s">
        <v>1986</v>
      </c>
      <c r="C1188" s="76" t="s">
        <v>211</v>
      </c>
      <c r="D1188" s="78" t="s">
        <v>1987</v>
      </c>
      <c r="E1188" s="77"/>
      <c r="F1188" s="78" t="s">
        <v>1987</v>
      </c>
    </row>
    <row r="1189" spans="1:6" ht="45" x14ac:dyDescent="0.2">
      <c r="A1189" s="74" t="s">
        <v>1988</v>
      </c>
      <c r="B1189" s="75" t="s">
        <v>1989</v>
      </c>
      <c r="C1189" s="76" t="s">
        <v>211</v>
      </c>
      <c r="D1189" s="78" t="s">
        <v>1990</v>
      </c>
      <c r="E1189" s="77"/>
      <c r="F1189" s="78" t="s">
        <v>1990</v>
      </c>
    </row>
    <row r="1190" spans="1:6" ht="45" x14ac:dyDescent="0.2">
      <c r="A1190" s="74" t="s">
        <v>1991</v>
      </c>
      <c r="B1190" s="75" t="s">
        <v>1992</v>
      </c>
      <c r="C1190" s="76" t="s">
        <v>211</v>
      </c>
      <c r="D1190" s="78" t="s">
        <v>1993</v>
      </c>
      <c r="E1190" s="77"/>
      <c r="F1190" s="78" t="s">
        <v>1993</v>
      </c>
    </row>
    <row r="1191" spans="1:6" ht="22.5" x14ac:dyDescent="0.2">
      <c r="A1191" s="59">
        <v>22.2</v>
      </c>
      <c r="B1191" s="73" t="s">
        <v>1994</v>
      </c>
      <c r="C1191" s="56"/>
      <c r="D1191" s="56"/>
      <c r="E1191" s="56"/>
      <c r="F1191" s="56"/>
    </row>
    <row r="1192" spans="1:6" ht="22.5" x14ac:dyDescent="0.2">
      <c r="A1192" s="74" t="s">
        <v>1995</v>
      </c>
      <c r="B1192" s="74" t="s">
        <v>1996</v>
      </c>
      <c r="C1192" s="76" t="s">
        <v>211</v>
      </c>
      <c r="D1192" s="78" t="s">
        <v>1997</v>
      </c>
      <c r="E1192" s="82"/>
      <c r="F1192" s="78" t="s">
        <v>1997</v>
      </c>
    </row>
    <row r="1193" spans="1:6" x14ac:dyDescent="0.2">
      <c r="A1193" s="74" t="s">
        <v>1998</v>
      </c>
      <c r="B1193" s="74" t="s">
        <v>1999</v>
      </c>
      <c r="C1193" s="76" t="s">
        <v>211</v>
      </c>
      <c r="D1193" s="78" t="s">
        <v>379</v>
      </c>
      <c r="E1193" s="78" t="s">
        <v>306</v>
      </c>
      <c r="F1193" s="78" t="s">
        <v>940</v>
      </c>
    </row>
    <row r="1194" spans="1:6" ht="22.5" x14ac:dyDescent="0.2">
      <c r="A1194" s="74" t="s">
        <v>2000</v>
      </c>
      <c r="B1194" s="74" t="s">
        <v>2001</v>
      </c>
      <c r="C1194" s="76" t="s">
        <v>211</v>
      </c>
      <c r="D1194" s="82"/>
      <c r="E1194" s="78" t="s">
        <v>314</v>
      </c>
      <c r="F1194" s="78" t="s">
        <v>314</v>
      </c>
    </row>
    <row r="1195" spans="1:6" ht="22.5" x14ac:dyDescent="0.2">
      <c r="A1195" s="74" t="s">
        <v>2002</v>
      </c>
      <c r="B1195" s="74" t="s">
        <v>2003</v>
      </c>
      <c r="C1195" s="76" t="s">
        <v>228</v>
      </c>
      <c r="D1195" s="78" t="s">
        <v>2004</v>
      </c>
      <c r="E1195" s="82"/>
      <c r="F1195" s="78" t="s">
        <v>2004</v>
      </c>
    </row>
    <row r="1196" spans="1:6" ht="22.5" x14ac:dyDescent="0.2">
      <c r="A1196" s="74" t="s">
        <v>2005</v>
      </c>
      <c r="B1196" s="74" t="s">
        <v>2006</v>
      </c>
      <c r="C1196" s="76" t="s">
        <v>210</v>
      </c>
      <c r="D1196" s="78" t="s">
        <v>2007</v>
      </c>
      <c r="E1196" s="82"/>
      <c r="F1196" s="78" t="s">
        <v>2007</v>
      </c>
    </row>
    <row r="1197" spans="1:6" ht="22.5" x14ac:dyDescent="0.2">
      <c r="A1197" s="58">
        <v>23</v>
      </c>
      <c r="B1197" s="73" t="s">
        <v>2008</v>
      </c>
      <c r="C1197" s="56"/>
      <c r="D1197" s="56"/>
      <c r="E1197" s="56"/>
      <c r="F1197" s="56"/>
    </row>
    <row r="1198" spans="1:6" x14ac:dyDescent="0.2">
      <c r="A1198" s="59">
        <v>23.01</v>
      </c>
      <c r="B1198" s="73" t="s">
        <v>2009</v>
      </c>
      <c r="C1198" s="56"/>
      <c r="D1198" s="56"/>
      <c r="E1198" s="56"/>
      <c r="F1198" s="56"/>
    </row>
    <row r="1199" spans="1:6" x14ac:dyDescent="0.2">
      <c r="A1199" s="74" t="s">
        <v>2010</v>
      </c>
      <c r="B1199" s="74" t="s">
        <v>2011</v>
      </c>
      <c r="C1199" s="76" t="s">
        <v>211</v>
      </c>
      <c r="D1199" s="78" t="s">
        <v>2012</v>
      </c>
      <c r="E1199" s="78" t="s">
        <v>2013</v>
      </c>
      <c r="F1199" s="78" t="s">
        <v>2014</v>
      </c>
    </row>
    <row r="1200" spans="1:6" ht="22.5" x14ac:dyDescent="0.2">
      <c r="A1200" s="74" t="s">
        <v>2015</v>
      </c>
      <c r="B1200" s="74" t="s">
        <v>2016</v>
      </c>
      <c r="C1200" s="76" t="s">
        <v>211</v>
      </c>
      <c r="D1200" s="78" t="s">
        <v>2017</v>
      </c>
      <c r="E1200" s="78" t="s">
        <v>2013</v>
      </c>
      <c r="F1200" s="78" t="s">
        <v>2018</v>
      </c>
    </row>
    <row r="1201" spans="1:6" ht="22.5" x14ac:dyDescent="0.2">
      <c r="A1201" s="59">
        <v>23.02</v>
      </c>
      <c r="B1201" s="73" t="s">
        <v>2019</v>
      </c>
      <c r="C1201" s="56"/>
      <c r="D1201" s="56"/>
      <c r="E1201" s="56"/>
      <c r="F1201" s="56"/>
    </row>
    <row r="1202" spans="1:6" ht="33.75" x14ac:dyDescent="0.2">
      <c r="A1202" s="74" t="s">
        <v>2020</v>
      </c>
      <c r="B1202" s="74" t="s">
        <v>2021</v>
      </c>
      <c r="C1202" s="76" t="s">
        <v>211</v>
      </c>
      <c r="D1202" s="78" t="s">
        <v>2022</v>
      </c>
      <c r="E1202" s="78" t="s">
        <v>2023</v>
      </c>
      <c r="F1202" s="78" t="s">
        <v>2024</v>
      </c>
    </row>
    <row r="1203" spans="1:6" ht="33.75" x14ac:dyDescent="0.2">
      <c r="A1203" s="74" t="s">
        <v>2025</v>
      </c>
      <c r="B1203" s="74" t="s">
        <v>2026</v>
      </c>
      <c r="C1203" s="76" t="s">
        <v>210</v>
      </c>
      <c r="D1203" s="78" t="s">
        <v>2027</v>
      </c>
      <c r="E1203" s="78" t="s">
        <v>2028</v>
      </c>
      <c r="F1203" s="78" t="s">
        <v>2029</v>
      </c>
    </row>
    <row r="1204" spans="1:6" ht="33.75" x14ac:dyDescent="0.2">
      <c r="A1204" s="74" t="s">
        <v>2030</v>
      </c>
      <c r="B1204" s="74" t="s">
        <v>2031</v>
      </c>
      <c r="C1204" s="76" t="s">
        <v>210</v>
      </c>
      <c r="D1204" s="78" t="s">
        <v>2032</v>
      </c>
      <c r="E1204" s="78" t="s">
        <v>2028</v>
      </c>
      <c r="F1204" s="78" t="s">
        <v>2033</v>
      </c>
    </row>
    <row r="1205" spans="1:6" ht="33.75" x14ac:dyDescent="0.2">
      <c r="A1205" s="74" t="s">
        <v>2034</v>
      </c>
      <c r="B1205" s="74" t="s">
        <v>2035</v>
      </c>
      <c r="C1205" s="76" t="s">
        <v>210</v>
      </c>
      <c r="D1205" s="78" t="s">
        <v>2036</v>
      </c>
      <c r="E1205" s="78" t="s">
        <v>2028</v>
      </c>
      <c r="F1205" s="78" t="s">
        <v>2037</v>
      </c>
    </row>
    <row r="1206" spans="1:6" ht="33.75" x14ac:dyDescent="0.2">
      <c r="A1206" s="74" t="s">
        <v>2038</v>
      </c>
      <c r="B1206" s="74" t="s">
        <v>2039</v>
      </c>
      <c r="C1206" s="76" t="s">
        <v>210</v>
      </c>
      <c r="D1206" s="78" t="s">
        <v>2040</v>
      </c>
      <c r="E1206" s="78" t="s">
        <v>2041</v>
      </c>
      <c r="F1206" s="78" t="s">
        <v>2042</v>
      </c>
    </row>
    <row r="1207" spans="1:6" ht="22.5" x14ac:dyDescent="0.2">
      <c r="A1207" s="59">
        <v>23.04</v>
      </c>
      <c r="B1207" s="73" t="s">
        <v>2043</v>
      </c>
      <c r="C1207" s="56"/>
      <c r="D1207" s="56"/>
      <c r="E1207" s="56"/>
      <c r="F1207" s="56"/>
    </row>
    <row r="1208" spans="1:6" ht="45" x14ac:dyDescent="0.2">
      <c r="A1208" s="74" t="s">
        <v>2044</v>
      </c>
      <c r="B1208" s="75" t="s">
        <v>2045</v>
      </c>
      <c r="C1208" s="76" t="s">
        <v>210</v>
      </c>
      <c r="D1208" s="78" t="s">
        <v>2046</v>
      </c>
      <c r="E1208" s="78" t="s">
        <v>320</v>
      </c>
      <c r="F1208" s="78" t="s">
        <v>2047</v>
      </c>
    </row>
    <row r="1209" spans="1:6" ht="45" x14ac:dyDescent="0.2">
      <c r="A1209" s="74" t="s">
        <v>2048</v>
      </c>
      <c r="B1209" s="75" t="s">
        <v>2049</v>
      </c>
      <c r="C1209" s="76" t="s">
        <v>210</v>
      </c>
      <c r="D1209" s="78" t="s">
        <v>2050</v>
      </c>
      <c r="E1209" s="78" t="s">
        <v>320</v>
      </c>
      <c r="F1209" s="78" t="s">
        <v>2051</v>
      </c>
    </row>
    <row r="1210" spans="1:6" ht="56.25" x14ac:dyDescent="0.2">
      <c r="A1210" s="74" t="s">
        <v>2052</v>
      </c>
      <c r="B1210" s="75" t="s">
        <v>2053</v>
      </c>
      <c r="C1210" s="76" t="s">
        <v>210</v>
      </c>
      <c r="D1210" s="78" t="s">
        <v>2054</v>
      </c>
      <c r="E1210" s="78" t="s">
        <v>2028</v>
      </c>
      <c r="F1210" s="78" t="s">
        <v>2055</v>
      </c>
    </row>
    <row r="1211" spans="1:6" ht="56.25" x14ac:dyDescent="0.2">
      <c r="A1211" s="74" t="s">
        <v>2056</v>
      </c>
      <c r="B1211" s="75" t="s">
        <v>2057</v>
      </c>
      <c r="C1211" s="76" t="s">
        <v>210</v>
      </c>
      <c r="D1211" s="78" t="s">
        <v>2058</v>
      </c>
      <c r="E1211" s="78" t="s">
        <v>2028</v>
      </c>
      <c r="F1211" s="78" t="s">
        <v>2059</v>
      </c>
    </row>
    <row r="1212" spans="1:6" ht="56.25" x14ac:dyDescent="0.2">
      <c r="A1212" s="74" t="s">
        <v>2060</v>
      </c>
      <c r="B1212" s="75" t="s">
        <v>2061</v>
      </c>
      <c r="C1212" s="76" t="s">
        <v>210</v>
      </c>
      <c r="D1212" s="78" t="s">
        <v>2062</v>
      </c>
      <c r="E1212" s="78" t="s">
        <v>2028</v>
      </c>
      <c r="F1212" s="78" t="s">
        <v>2063</v>
      </c>
    </row>
    <row r="1213" spans="1:6" ht="56.25" x14ac:dyDescent="0.2">
      <c r="A1213" s="74" t="s">
        <v>2064</v>
      </c>
      <c r="B1213" s="75" t="s">
        <v>2065</v>
      </c>
      <c r="C1213" s="76" t="s">
        <v>210</v>
      </c>
      <c r="D1213" s="78" t="s">
        <v>2066</v>
      </c>
      <c r="E1213" s="78" t="s">
        <v>2041</v>
      </c>
      <c r="F1213" s="78" t="s">
        <v>2067</v>
      </c>
    </row>
    <row r="1214" spans="1:6" ht="56.25" x14ac:dyDescent="0.2">
      <c r="A1214" s="74" t="s">
        <v>2068</v>
      </c>
      <c r="B1214" s="75" t="s">
        <v>2069</v>
      </c>
      <c r="C1214" s="76" t="s">
        <v>210</v>
      </c>
      <c r="D1214" s="78" t="s">
        <v>2070</v>
      </c>
      <c r="E1214" s="78" t="s">
        <v>2041</v>
      </c>
      <c r="F1214" s="78" t="s">
        <v>2071</v>
      </c>
    </row>
    <row r="1215" spans="1:6" ht="56.25" x14ac:dyDescent="0.2">
      <c r="A1215" s="74" t="s">
        <v>2072</v>
      </c>
      <c r="B1215" s="75" t="s">
        <v>2073</v>
      </c>
      <c r="C1215" s="76" t="s">
        <v>210</v>
      </c>
      <c r="D1215" s="78" t="s">
        <v>2074</v>
      </c>
      <c r="E1215" s="78" t="s">
        <v>2075</v>
      </c>
      <c r="F1215" s="78" t="s">
        <v>2076</v>
      </c>
    </row>
    <row r="1216" spans="1:6" ht="56.25" x14ac:dyDescent="0.2">
      <c r="A1216" s="74" t="s">
        <v>2077</v>
      </c>
      <c r="B1216" s="75" t="s">
        <v>2078</v>
      </c>
      <c r="C1216" s="76" t="s">
        <v>210</v>
      </c>
      <c r="D1216" s="78" t="s">
        <v>2079</v>
      </c>
      <c r="E1216" s="78" t="s">
        <v>311</v>
      </c>
      <c r="F1216" s="78" t="s">
        <v>2080</v>
      </c>
    </row>
    <row r="1217" spans="1:6" ht="45" x14ac:dyDescent="0.2">
      <c r="A1217" s="74" t="s">
        <v>2081</v>
      </c>
      <c r="B1217" s="75" t="s">
        <v>2082</v>
      </c>
      <c r="C1217" s="76" t="s">
        <v>210</v>
      </c>
      <c r="D1217" s="78" t="s">
        <v>2083</v>
      </c>
      <c r="E1217" s="78" t="s">
        <v>2084</v>
      </c>
      <c r="F1217" s="78" t="s">
        <v>2085</v>
      </c>
    </row>
    <row r="1218" spans="1:6" ht="45" x14ac:dyDescent="0.2">
      <c r="A1218" s="74" t="s">
        <v>2086</v>
      </c>
      <c r="B1218" s="75" t="s">
        <v>2087</v>
      </c>
      <c r="C1218" s="76" t="s">
        <v>210</v>
      </c>
      <c r="D1218" s="78" t="s">
        <v>2088</v>
      </c>
      <c r="E1218" s="78" t="s">
        <v>2089</v>
      </c>
      <c r="F1218" s="78" t="s">
        <v>2090</v>
      </c>
    </row>
    <row r="1219" spans="1:6" ht="45" x14ac:dyDescent="0.2">
      <c r="A1219" s="74" t="s">
        <v>2091</v>
      </c>
      <c r="B1219" s="75" t="s">
        <v>2092</v>
      </c>
      <c r="C1219" s="76" t="s">
        <v>210</v>
      </c>
      <c r="D1219" s="78" t="s">
        <v>2093</v>
      </c>
      <c r="E1219" s="78" t="s">
        <v>2089</v>
      </c>
      <c r="F1219" s="78" t="s">
        <v>2094</v>
      </c>
    </row>
    <row r="1220" spans="1:6" ht="45" x14ac:dyDescent="0.2">
      <c r="A1220" s="74" t="s">
        <v>2095</v>
      </c>
      <c r="B1220" s="75" t="s">
        <v>2096</v>
      </c>
      <c r="C1220" s="76" t="s">
        <v>210</v>
      </c>
      <c r="D1220" s="78" t="s">
        <v>2097</v>
      </c>
      <c r="E1220" s="78" t="s">
        <v>2089</v>
      </c>
      <c r="F1220" s="78" t="s">
        <v>2098</v>
      </c>
    </row>
    <row r="1221" spans="1:6" ht="45" x14ac:dyDescent="0.2">
      <c r="A1221" s="74" t="s">
        <v>2099</v>
      </c>
      <c r="B1221" s="75" t="s">
        <v>2100</v>
      </c>
      <c r="C1221" s="76" t="s">
        <v>210</v>
      </c>
      <c r="D1221" s="78" t="s">
        <v>2101</v>
      </c>
      <c r="E1221" s="78" t="s">
        <v>2102</v>
      </c>
      <c r="F1221" s="78" t="s">
        <v>2103</v>
      </c>
    </row>
    <row r="1222" spans="1:6" x14ac:dyDescent="0.2">
      <c r="A1222" s="59">
        <v>23.08</v>
      </c>
      <c r="B1222" s="73" t="s">
        <v>2104</v>
      </c>
      <c r="C1222" s="56"/>
      <c r="D1222" s="56"/>
      <c r="E1222" s="56"/>
      <c r="F1222" s="56"/>
    </row>
    <row r="1223" spans="1:6" x14ac:dyDescent="0.2">
      <c r="A1223" s="74" t="s">
        <v>2105</v>
      </c>
      <c r="B1223" s="74" t="s">
        <v>2106</v>
      </c>
      <c r="C1223" s="76" t="s">
        <v>211</v>
      </c>
      <c r="D1223" s="78" t="s">
        <v>2107</v>
      </c>
      <c r="E1223" s="78" t="s">
        <v>231</v>
      </c>
      <c r="F1223" s="78" t="s">
        <v>2108</v>
      </c>
    </row>
    <row r="1224" spans="1:6" ht="33.75" x14ac:dyDescent="0.2">
      <c r="A1224" s="74" t="s">
        <v>2109</v>
      </c>
      <c r="B1224" s="74" t="s">
        <v>2110</v>
      </c>
      <c r="C1224" s="76" t="s">
        <v>228</v>
      </c>
      <c r="D1224" s="78" t="s">
        <v>2111</v>
      </c>
      <c r="E1224" s="78" t="s">
        <v>300</v>
      </c>
      <c r="F1224" s="78" t="s">
        <v>2112</v>
      </c>
    </row>
    <row r="1225" spans="1:6" ht="56.25" x14ac:dyDescent="0.2">
      <c r="A1225" s="74" t="s">
        <v>2113</v>
      </c>
      <c r="B1225" s="75" t="s">
        <v>2114</v>
      </c>
      <c r="C1225" s="76" t="s">
        <v>228</v>
      </c>
      <c r="D1225" s="78" t="s">
        <v>2115</v>
      </c>
      <c r="E1225" s="78" t="s">
        <v>2116</v>
      </c>
      <c r="F1225" s="78" t="s">
        <v>2117</v>
      </c>
    </row>
    <row r="1226" spans="1:6" ht="45" x14ac:dyDescent="0.2">
      <c r="A1226" s="74" t="s">
        <v>2118</v>
      </c>
      <c r="B1226" s="75" t="s">
        <v>2119</v>
      </c>
      <c r="C1226" s="76" t="s">
        <v>211</v>
      </c>
      <c r="D1226" s="78" t="s">
        <v>2120</v>
      </c>
      <c r="E1226" s="77"/>
      <c r="F1226" s="78" t="s">
        <v>2120</v>
      </c>
    </row>
    <row r="1227" spans="1:6" ht="45" x14ac:dyDescent="0.2">
      <c r="A1227" s="74" t="s">
        <v>2121</v>
      </c>
      <c r="B1227" s="75" t="s">
        <v>2122</v>
      </c>
      <c r="C1227" s="76" t="s">
        <v>211</v>
      </c>
      <c r="D1227" s="78" t="s">
        <v>2123</v>
      </c>
      <c r="E1227" s="77"/>
      <c r="F1227" s="78" t="s">
        <v>2123</v>
      </c>
    </row>
    <row r="1228" spans="1:6" ht="45" x14ac:dyDescent="0.2">
      <c r="A1228" s="74" t="s">
        <v>2124</v>
      </c>
      <c r="B1228" s="75" t="s">
        <v>2125</v>
      </c>
      <c r="C1228" s="76" t="s">
        <v>211</v>
      </c>
      <c r="D1228" s="78" t="s">
        <v>2126</v>
      </c>
      <c r="E1228" s="78" t="s">
        <v>305</v>
      </c>
      <c r="F1228" s="78" t="s">
        <v>2127</v>
      </c>
    </row>
    <row r="1229" spans="1:6" ht="56.25" x14ac:dyDescent="0.2">
      <c r="A1229" s="74" t="s">
        <v>2128</v>
      </c>
      <c r="B1229" s="75" t="s">
        <v>2129</v>
      </c>
      <c r="C1229" s="76" t="s">
        <v>211</v>
      </c>
      <c r="D1229" s="78" t="s">
        <v>2130</v>
      </c>
      <c r="E1229" s="77"/>
      <c r="F1229" s="78" t="s">
        <v>2130</v>
      </c>
    </row>
    <row r="1230" spans="1:6" ht="22.5" x14ac:dyDescent="0.2">
      <c r="A1230" s="74" t="s">
        <v>2131</v>
      </c>
      <c r="B1230" s="74" t="s">
        <v>2132</v>
      </c>
      <c r="C1230" s="76" t="s">
        <v>211</v>
      </c>
      <c r="D1230" s="78" t="s">
        <v>2133</v>
      </c>
      <c r="E1230" s="78" t="s">
        <v>231</v>
      </c>
      <c r="F1230" s="78" t="s">
        <v>2134</v>
      </c>
    </row>
    <row r="1231" spans="1:6" ht="33.75" x14ac:dyDescent="0.2">
      <c r="A1231" s="74" t="s">
        <v>2135</v>
      </c>
      <c r="B1231" s="74" t="s">
        <v>2136</v>
      </c>
      <c r="C1231" s="76" t="s">
        <v>247</v>
      </c>
      <c r="D1231" s="78" t="s">
        <v>2137</v>
      </c>
      <c r="E1231" s="78" t="s">
        <v>2138</v>
      </c>
      <c r="F1231" s="78" t="s">
        <v>2139</v>
      </c>
    </row>
    <row r="1232" spans="1:6" ht="22.5" x14ac:dyDescent="0.2">
      <c r="A1232" s="74" t="s">
        <v>2140</v>
      </c>
      <c r="B1232" s="74" t="s">
        <v>2141</v>
      </c>
      <c r="C1232" s="76" t="s">
        <v>211</v>
      </c>
      <c r="D1232" s="78" t="s">
        <v>2142</v>
      </c>
      <c r="E1232" s="78" t="s">
        <v>2143</v>
      </c>
      <c r="F1232" s="78" t="s">
        <v>2144</v>
      </c>
    </row>
    <row r="1233" spans="1:6" ht="56.25" x14ac:dyDescent="0.2">
      <c r="A1233" s="74" t="s">
        <v>2145</v>
      </c>
      <c r="B1233" s="75" t="s">
        <v>2146</v>
      </c>
      <c r="C1233" s="76" t="s">
        <v>211</v>
      </c>
      <c r="D1233" s="78" t="s">
        <v>2147</v>
      </c>
      <c r="E1233" s="77"/>
      <c r="F1233" s="78" t="s">
        <v>2147</v>
      </c>
    </row>
    <row r="1234" spans="1:6" ht="56.25" x14ac:dyDescent="0.2">
      <c r="A1234" s="74" t="s">
        <v>2148</v>
      </c>
      <c r="B1234" s="75" t="s">
        <v>2149</v>
      </c>
      <c r="C1234" s="76" t="s">
        <v>211</v>
      </c>
      <c r="D1234" s="78" t="s">
        <v>2150</v>
      </c>
      <c r="E1234" s="77"/>
      <c r="F1234" s="78" t="s">
        <v>2150</v>
      </c>
    </row>
    <row r="1235" spans="1:6" x14ac:dyDescent="0.2">
      <c r="A1235" s="74" t="s">
        <v>2151</v>
      </c>
      <c r="B1235" s="74" t="s">
        <v>2152</v>
      </c>
      <c r="C1235" s="76" t="s">
        <v>211</v>
      </c>
      <c r="D1235" s="78" t="s">
        <v>2153</v>
      </c>
      <c r="E1235" s="78" t="s">
        <v>2154</v>
      </c>
      <c r="F1235" s="78" t="s">
        <v>2155</v>
      </c>
    </row>
    <row r="1236" spans="1:6" ht="45" x14ac:dyDescent="0.2">
      <c r="A1236" s="74" t="s">
        <v>2156</v>
      </c>
      <c r="B1236" s="75" t="s">
        <v>2157</v>
      </c>
      <c r="C1236" s="76" t="s">
        <v>228</v>
      </c>
      <c r="D1236" s="78" t="s">
        <v>2158</v>
      </c>
      <c r="E1236" s="78" t="s">
        <v>300</v>
      </c>
      <c r="F1236" s="78" t="s">
        <v>2159</v>
      </c>
    </row>
    <row r="1237" spans="1:6" ht="22.5" x14ac:dyDescent="0.2">
      <c r="A1237" s="59">
        <v>23.09</v>
      </c>
      <c r="B1237" s="73" t="s">
        <v>2160</v>
      </c>
      <c r="C1237" s="56"/>
      <c r="D1237" s="56"/>
      <c r="E1237" s="56"/>
      <c r="F1237" s="56"/>
    </row>
    <row r="1238" spans="1:6" ht="33.75" x14ac:dyDescent="0.2">
      <c r="A1238" s="74" t="s">
        <v>2161</v>
      </c>
      <c r="B1238" s="74" t="s">
        <v>2162</v>
      </c>
      <c r="C1238" s="76" t="s">
        <v>211</v>
      </c>
      <c r="D1238" s="78" t="s">
        <v>2163</v>
      </c>
      <c r="E1238" s="78" t="s">
        <v>2023</v>
      </c>
      <c r="F1238" s="78" t="s">
        <v>2164</v>
      </c>
    </row>
    <row r="1239" spans="1:6" ht="22.5" x14ac:dyDescent="0.2">
      <c r="A1239" s="74" t="s">
        <v>2165</v>
      </c>
      <c r="B1239" s="74" t="s">
        <v>2166</v>
      </c>
      <c r="C1239" s="76" t="s">
        <v>210</v>
      </c>
      <c r="D1239" s="78" t="s">
        <v>2167</v>
      </c>
      <c r="E1239" s="78" t="s">
        <v>2028</v>
      </c>
      <c r="F1239" s="78" t="s">
        <v>2168</v>
      </c>
    </row>
    <row r="1240" spans="1:6" ht="22.5" x14ac:dyDescent="0.2">
      <c r="A1240" s="74" t="s">
        <v>2169</v>
      </c>
      <c r="B1240" s="74" t="s">
        <v>2170</v>
      </c>
      <c r="C1240" s="76" t="s">
        <v>210</v>
      </c>
      <c r="D1240" s="78" t="s">
        <v>2171</v>
      </c>
      <c r="E1240" s="78" t="s">
        <v>2028</v>
      </c>
      <c r="F1240" s="78" t="s">
        <v>2172</v>
      </c>
    </row>
    <row r="1241" spans="1:6" ht="22.5" x14ac:dyDescent="0.2">
      <c r="A1241" s="74" t="s">
        <v>2173</v>
      </c>
      <c r="B1241" s="74" t="s">
        <v>2174</v>
      </c>
      <c r="C1241" s="76" t="s">
        <v>210</v>
      </c>
      <c r="D1241" s="78" t="s">
        <v>2175</v>
      </c>
      <c r="E1241" s="78" t="s">
        <v>2028</v>
      </c>
      <c r="F1241" s="78" t="s">
        <v>2176</v>
      </c>
    </row>
    <row r="1242" spans="1:6" ht="22.5" x14ac:dyDescent="0.2">
      <c r="A1242" s="74" t="s">
        <v>2177</v>
      </c>
      <c r="B1242" s="74" t="s">
        <v>2178</v>
      </c>
      <c r="C1242" s="76" t="s">
        <v>210</v>
      </c>
      <c r="D1242" s="78" t="s">
        <v>2179</v>
      </c>
      <c r="E1242" s="78" t="s">
        <v>2028</v>
      </c>
      <c r="F1242" s="78" t="s">
        <v>2180</v>
      </c>
    </row>
    <row r="1243" spans="1:6" ht="22.5" x14ac:dyDescent="0.2">
      <c r="A1243" s="74" t="s">
        <v>2181</v>
      </c>
      <c r="B1243" s="74" t="s">
        <v>2182</v>
      </c>
      <c r="C1243" s="76" t="s">
        <v>210</v>
      </c>
      <c r="D1243" s="78" t="s">
        <v>2183</v>
      </c>
      <c r="E1243" s="78" t="s">
        <v>2028</v>
      </c>
      <c r="F1243" s="78" t="s">
        <v>2184</v>
      </c>
    </row>
    <row r="1244" spans="1:6" ht="22.5" x14ac:dyDescent="0.2">
      <c r="A1244" s="74" t="s">
        <v>2185</v>
      </c>
      <c r="B1244" s="74" t="s">
        <v>2186</v>
      </c>
      <c r="C1244" s="76" t="s">
        <v>210</v>
      </c>
      <c r="D1244" s="78" t="s">
        <v>2187</v>
      </c>
      <c r="E1244" s="78" t="s">
        <v>2041</v>
      </c>
      <c r="F1244" s="78" t="s">
        <v>2188</v>
      </c>
    </row>
    <row r="1245" spans="1:6" ht="22.5" x14ac:dyDescent="0.2">
      <c r="A1245" s="74" t="s">
        <v>2189</v>
      </c>
      <c r="B1245" s="74" t="s">
        <v>2190</v>
      </c>
      <c r="C1245" s="76" t="s">
        <v>210</v>
      </c>
      <c r="D1245" s="78" t="s">
        <v>2191</v>
      </c>
      <c r="E1245" s="78" t="s">
        <v>2192</v>
      </c>
      <c r="F1245" s="78" t="s">
        <v>2193</v>
      </c>
    </row>
    <row r="1246" spans="1:6" ht="45" x14ac:dyDescent="0.2">
      <c r="A1246" s="74" t="s">
        <v>2194</v>
      </c>
      <c r="B1246" s="75" t="s">
        <v>2195</v>
      </c>
      <c r="C1246" s="76" t="s">
        <v>210</v>
      </c>
      <c r="D1246" s="78" t="s">
        <v>2196</v>
      </c>
      <c r="E1246" s="78" t="s">
        <v>320</v>
      </c>
      <c r="F1246" s="78" t="s">
        <v>2197</v>
      </c>
    </row>
    <row r="1247" spans="1:6" ht="45" x14ac:dyDescent="0.2">
      <c r="A1247" s="74" t="s">
        <v>2198</v>
      </c>
      <c r="B1247" s="75" t="s">
        <v>2199</v>
      </c>
      <c r="C1247" s="76" t="s">
        <v>210</v>
      </c>
      <c r="D1247" s="78" t="s">
        <v>2200</v>
      </c>
      <c r="E1247" s="78" t="s">
        <v>320</v>
      </c>
      <c r="F1247" s="78" t="s">
        <v>2201</v>
      </c>
    </row>
    <row r="1248" spans="1:6" ht="45" x14ac:dyDescent="0.2">
      <c r="A1248" s="74" t="s">
        <v>2202</v>
      </c>
      <c r="B1248" s="75" t="s">
        <v>2203</v>
      </c>
      <c r="C1248" s="76" t="s">
        <v>210</v>
      </c>
      <c r="D1248" s="78" t="s">
        <v>2204</v>
      </c>
      <c r="E1248" s="78" t="s">
        <v>320</v>
      </c>
      <c r="F1248" s="78" t="s">
        <v>2205</v>
      </c>
    </row>
    <row r="1249" spans="1:6" ht="22.5" x14ac:dyDescent="0.2">
      <c r="A1249" s="74" t="s">
        <v>2206</v>
      </c>
      <c r="B1249" s="74" t="s">
        <v>2207</v>
      </c>
      <c r="C1249" s="76" t="s">
        <v>210</v>
      </c>
      <c r="D1249" s="78" t="s">
        <v>2208</v>
      </c>
      <c r="E1249" s="78" t="s">
        <v>320</v>
      </c>
      <c r="F1249" s="78" t="s">
        <v>2209</v>
      </c>
    </row>
    <row r="1250" spans="1:6" ht="22.5" x14ac:dyDescent="0.2">
      <c r="A1250" s="74" t="s">
        <v>2210</v>
      </c>
      <c r="B1250" s="74" t="s">
        <v>2211</v>
      </c>
      <c r="C1250" s="76" t="s">
        <v>210</v>
      </c>
      <c r="D1250" s="78" t="s">
        <v>2212</v>
      </c>
      <c r="E1250" s="78" t="s">
        <v>320</v>
      </c>
      <c r="F1250" s="78" t="s">
        <v>2213</v>
      </c>
    </row>
    <row r="1251" spans="1:6" ht="22.5" x14ac:dyDescent="0.2">
      <c r="A1251" s="74" t="s">
        <v>2214</v>
      </c>
      <c r="B1251" s="74" t="s">
        <v>2215</v>
      </c>
      <c r="C1251" s="76" t="s">
        <v>210</v>
      </c>
      <c r="D1251" s="78" t="s">
        <v>2216</v>
      </c>
      <c r="E1251" s="78" t="s">
        <v>2089</v>
      </c>
      <c r="F1251" s="78" t="s">
        <v>2217</v>
      </c>
    </row>
    <row r="1252" spans="1:6" ht="22.5" x14ac:dyDescent="0.2">
      <c r="A1252" s="74" t="s">
        <v>2218</v>
      </c>
      <c r="B1252" s="74" t="s">
        <v>2219</v>
      </c>
      <c r="C1252" s="76" t="s">
        <v>210</v>
      </c>
      <c r="D1252" s="78" t="s">
        <v>2220</v>
      </c>
      <c r="E1252" s="78" t="s">
        <v>2089</v>
      </c>
      <c r="F1252" s="78" t="s">
        <v>2221</v>
      </c>
    </row>
    <row r="1253" spans="1:6" ht="22.5" x14ac:dyDescent="0.2">
      <c r="A1253" s="74" t="s">
        <v>2222</v>
      </c>
      <c r="B1253" s="74" t="s">
        <v>2223</v>
      </c>
      <c r="C1253" s="76" t="s">
        <v>210</v>
      </c>
      <c r="D1253" s="78" t="s">
        <v>2224</v>
      </c>
      <c r="E1253" s="78" t="s">
        <v>2089</v>
      </c>
      <c r="F1253" s="78" t="s">
        <v>2225</v>
      </c>
    </row>
    <row r="1254" spans="1:6" ht="22.5" x14ac:dyDescent="0.2">
      <c r="A1254" s="74" t="s">
        <v>2226</v>
      </c>
      <c r="B1254" s="74" t="s">
        <v>2227</v>
      </c>
      <c r="C1254" s="76" t="s">
        <v>210</v>
      </c>
      <c r="D1254" s="78" t="s">
        <v>2228</v>
      </c>
      <c r="E1254" s="78" t="s">
        <v>2102</v>
      </c>
      <c r="F1254" s="78" t="s">
        <v>2229</v>
      </c>
    </row>
    <row r="1255" spans="1:6" ht="22.5" x14ac:dyDescent="0.2">
      <c r="A1255" s="74" t="s">
        <v>2230</v>
      </c>
      <c r="B1255" s="74" t="s">
        <v>2231</v>
      </c>
      <c r="C1255" s="76" t="s">
        <v>210</v>
      </c>
      <c r="D1255" s="78" t="s">
        <v>2232</v>
      </c>
      <c r="E1255" s="78" t="s">
        <v>2102</v>
      </c>
      <c r="F1255" s="78" t="s">
        <v>2233</v>
      </c>
    </row>
    <row r="1256" spans="1:6" ht="22.5" x14ac:dyDescent="0.2">
      <c r="A1256" s="74" t="s">
        <v>2234</v>
      </c>
      <c r="B1256" s="74" t="s">
        <v>2235</v>
      </c>
      <c r="C1256" s="76" t="s">
        <v>210</v>
      </c>
      <c r="D1256" s="78" t="s">
        <v>2236</v>
      </c>
      <c r="E1256" s="78" t="s">
        <v>320</v>
      </c>
      <c r="F1256" s="78" t="s">
        <v>2237</v>
      </c>
    </row>
    <row r="1257" spans="1:6" ht="22.5" x14ac:dyDescent="0.2">
      <c r="A1257" s="74" t="s">
        <v>2238</v>
      </c>
      <c r="B1257" s="74" t="s">
        <v>2239</v>
      </c>
      <c r="C1257" s="76" t="s">
        <v>210</v>
      </c>
      <c r="D1257" s="78" t="s">
        <v>2240</v>
      </c>
      <c r="E1257" s="78" t="s">
        <v>320</v>
      </c>
      <c r="F1257" s="78" t="s">
        <v>2241</v>
      </c>
    </row>
    <row r="1258" spans="1:6" ht="22.5" x14ac:dyDescent="0.2">
      <c r="A1258" s="74" t="s">
        <v>2242</v>
      </c>
      <c r="B1258" s="74" t="s">
        <v>2243</v>
      </c>
      <c r="C1258" s="76" t="s">
        <v>210</v>
      </c>
      <c r="D1258" s="78" t="s">
        <v>2244</v>
      </c>
      <c r="E1258" s="78" t="s">
        <v>2041</v>
      </c>
      <c r="F1258" s="78" t="s">
        <v>2245</v>
      </c>
    </row>
    <row r="1259" spans="1:6" ht="22.5" x14ac:dyDescent="0.2">
      <c r="A1259" s="59">
        <v>23.11</v>
      </c>
      <c r="B1259" s="73" t="s">
        <v>2246</v>
      </c>
      <c r="C1259" s="56"/>
      <c r="D1259" s="56"/>
      <c r="E1259" s="56"/>
      <c r="F1259" s="56"/>
    </row>
    <row r="1260" spans="1:6" ht="45" x14ac:dyDescent="0.2">
      <c r="A1260" s="74" t="s">
        <v>2247</v>
      </c>
      <c r="B1260" s="75" t="s">
        <v>2248</v>
      </c>
      <c r="C1260" s="76" t="s">
        <v>211</v>
      </c>
      <c r="D1260" s="78" t="s">
        <v>2249</v>
      </c>
      <c r="E1260" s="78" t="s">
        <v>2023</v>
      </c>
      <c r="F1260" s="78" t="s">
        <v>2250</v>
      </c>
    </row>
    <row r="1261" spans="1:6" ht="45" x14ac:dyDescent="0.2">
      <c r="A1261" s="74" t="s">
        <v>2251</v>
      </c>
      <c r="B1261" s="75" t="s">
        <v>2252</v>
      </c>
      <c r="C1261" s="76" t="s">
        <v>210</v>
      </c>
      <c r="D1261" s="78" t="s">
        <v>2253</v>
      </c>
      <c r="E1261" s="78" t="s">
        <v>2028</v>
      </c>
      <c r="F1261" s="78" t="s">
        <v>2254</v>
      </c>
    </row>
    <row r="1262" spans="1:6" ht="45" x14ac:dyDescent="0.2">
      <c r="A1262" s="74" t="s">
        <v>2255</v>
      </c>
      <c r="B1262" s="75" t="s">
        <v>2256</v>
      </c>
      <c r="C1262" s="76" t="s">
        <v>210</v>
      </c>
      <c r="D1262" s="78" t="s">
        <v>2257</v>
      </c>
      <c r="E1262" s="78" t="s">
        <v>2028</v>
      </c>
      <c r="F1262" s="78" t="s">
        <v>2258</v>
      </c>
    </row>
    <row r="1263" spans="1:6" ht="45" x14ac:dyDescent="0.2">
      <c r="A1263" s="74" t="s">
        <v>2259</v>
      </c>
      <c r="B1263" s="75" t="s">
        <v>2260</v>
      </c>
      <c r="C1263" s="76" t="s">
        <v>210</v>
      </c>
      <c r="D1263" s="78" t="s">
        <v>2261</v>
      </c>
      <c r="E1263" s="78" t="s">
        <v>2028</v>
      </c>
      <c r="F1263" s="78" t="s">
        <v>2262</v>
      </c>
    </row>
    <row r="1264" spans="1:6" ht="33.75" x14ac:dyDescent="0.2">
      <c r="A1264" s="59">
        <v>23.12</v>
      </c>
      <c r="B1264" s="73" t="s">
        <v>2263</v>
      </c>
      <c r="C1264" s="57"/>
      <c r="D1264" s="57"/>
      <c r="E1264" s="57"/>
      <c r="F1264" s="57"/>
    </row>
    <row r="1265" spans="1:6" ht="56.25" x14ac:dyDescent="0.2">
      <c r="A1265" s="79" t="s">
        <v>2264</v>
      </c>
      <c r="B1265" s="74" t="s">
        <v>2265</v>
      </c>
      <c r="C1265" s="80" t="s">
        <v>210</v>
      </c>
      <c r="D1265" s="81" t="s">
        <v>2266</v>
      </c>
      <c r="E1265" s="75"/>
      <c r="F1265" s="81" t="s">
        <v>2266</v>
      </c>
    </row>
    <row r="1266" spans="1:6" ht="33.75" x14ac:dyDescent="0.2">
      <c r="A1266" s="59">
        <v>23.13</v>
      </c>
      <c r="B1266" s="73" t="s">
        <v>2267</v>
      </c>
      <c r="C1266" s="57"/>
      <c r="D1266" s="57"/>
      <c r="E1266" s="57"/>
      <c r="F1266" s="57"/>
    </row>
    <row r="1267" spans="1:6" ht="67.5" x14ac:dyDescent="0.2">
      <c r="A1267" s="79" t="s">
        <v>2268</v>
      </c>
      <c r="B1267" s="75" t="s">
        <v>2269</v>
      </c>
      <c r="C1267" s="80" t="s">
        <v>210</v>
      </c>
      <c r="D1267" s="81" t="s">
        <v>2266</v>
      </c>
      <c r="E1267" s="75"/>
      <c r="F1267" s="81" t="s">
        <v>2266</v>
      </c>
    </row>
    <row r="1268" spans="1:6" ht="67.5" x14ac:dyDescent="0.2">
      <c r="A1268" s="79" t="s">
        <v>2270</v>
      </c>
      <c r="B1268" s="75" t="s">
        <v>2271</v>
      </c>
      <c r="C1268" s="80" t="s">
        <v>210</v>
      </c>
      <c r="D1268" s="81" t="s">
        <v>2272</v>
      </c>
      <c r="E1268" s="75"/>
      <c r="F1268" s="81" t="s">
        <v>2272</v>
      </c>
    </row>
    <row r="1269" spans="1:6" ht="78.75" x14ac:dyDescent="0.2">
      <c r="A1269" s="79" t="s">
        <v>2273</v>
      </c>
      <c r="B1269" s="75" t="s">
        <v>2274</v>
      </c>
      <c r="C1269" s="80" t="s">
        <v>210</v>
      </c>
      <c r="D1269" s="81" t="s">
        <v>2266</v>
      </c>
      <c r="E1269" s="75"/>
      <c r="F1269" s="81" t="s">
        <v>2266</v>
      </c>
    </row>
    <row r="1270" spans="1:6" ht="78.75" x14ac:dyDescent="0.2">
      <c r="A1270" s="74" t="s">
        <v>2275</v>
      </c>
      <c r="B1270" s="74" t="s">
        <v>2276</v>
      </c>
      <c r="C1270" s="76" t="s">
        <v>210</v>
      </c>
      <c r="D1270" s="78" t="s">
        <v>2266</v>
      </c>
      <c r="E1270" s="75"/>
      <c r="F1270" s="78" t="s">
        <v>2266</v>
      </c>
    </row>
    <row r="1271" spans="1:6" ht="78.75" x14ac:dyDescent="0.2">
      <c r="A1271" s="74" t="s">
        <v>2277</v>
      </c>
      <c r="B1271" s="74" t="s">
        <v>2278</v>
      </c>
      <c r="C1271" s="76" t="s">
        <v>210</v>
      </c>
      <c r="D1271" s="78" t="s">
        <v>2272</v>
      </c>
      <c r="E1271" s="75"/>
      <c r="F1271" s="78" t="s">
        <v>2272</v>
      </c>
    </row>
    <row r="1272" spans="1:6" ht="90" x14ac:dyDescent="0.2">
      <c r="A1272" s="74" t="s">
        <v>2279</v>
      </c>
      <c r="B1272" s="75" t="s">
        <v>2280</v>
      </c>
      <c r="C1272" s="76" t="s">
        <v>210</v>
      </c>
      <c r="D1272" s="78" t="s">
        <v>2281</v>
      </c>
      <c r="E1272" s="75"/>
      <c r="F1272" s="78" t="s">
        <v>2281</v>
      </c>
    </row>
    <row r="1273" spans="1:6" ht="22.5" x14ac:dyDescent="0.2">
      <c r="A1273" s="59">
        <v>23.2</v>
      </c>
      <c r="B1273" s="73" t="s">
        <v>2282</v>
      </c>
      <c r="C1273" s="56"/>
      <c r="D1273" s="56"/>
      <c r="E1273" s="56"/>
      <c r="F1273" s="56"/>
    </row>
    <row r="1274" spans="1:6" ht="22.5" x14ac:dyDescent="0.2">
      <c r="A1274" s="74" t="s">
        <v>2283</v>
      </c>
      <c r="B1274" s="74" t="s">
        <v>2284</v>
      </c>
      <c r="C1274" s="76" t="s">
        <v>210</v>
      </c>
      <c r="D1274" s="82"/>
      <c r="E1274" s="78" t="s">
        <v>408</v>
      </c>
      <c r="F1274" s="78" t="s">
        <v>408</v>
      </c>
    </row>
    <row r="1275" spans="1:6" ht="22.5" x14ac:dyDescent="0.2">
      <c r="A1275" s="74" t="s">
        <v>2285</v>
      </c>
      <c r="B1275" s="74" t="s">
        <v>2286</v>
      </c>
      <c r="C1275" s="76" t="s">
        <v>210</v>
      </c>
      <c r="D1275" s="82"/>
      <c r="E1275" s="78" t="s">
        <v>2287</v>
      </c>
      <c r="F1275" s="78" t="s">
        <v>2287</v>
      </c>
    </row>
    <row r="1276" spans="1:6" ht="22.5" x14ac:dyDescent="0.2">
      <c r="A1276" s="74" t="s">
        <v>2288</v>
      </c>
      <c r="B1276" s="74" t="s">
        <v>2289</v>
      </c>
      <c r="C1276" s="76" t="s">
        <v>228</v>
      </c>
      <c r="D1276" s="82"/>
      <c r="E1276" s="78" t="s">
        <v>396</v>
      </c>
      <c r="F1276" s="78" t="s">
        <v>396</v>
      </c>
    </row>
    <row r="1277" spans="1:6" x14ac:dyDescent="0.2">
      <c r="A1277" s="74" t="s">
        <v>2290</v>
      </c>
      <c r="B1277" s="74" t="s">
        <v>2291</v>
      </c>
      <c r="C1277" s="76" t="s">
        <v>228</v>
      </c>
      <c r="D1277" s="78" t="s">
        <v>2292</v>
      </c>
      <c r="E1277" s="78" t="s">
        <v>306</v>
      </c>
      <c r="F1277" s="78" t="s">
        <v>2293</v>
      </c>
    </row>
    <row r="1278" spans="1:6" ht="22.5" x14ac:dyDescent="0.2">
      <c r="A1278" s="74" t="s">
        <v>2294</v>
      </c>
      <c r="B1278" s="74" t="s">
        <v>2295</v>
      </c>
      <c r="C1278" s="76" t="s">
        <v>211</v>
      </c>
      <c r="D1278" s="78" t="s">
        <v>2296</v>
      </c>
      <c r="E1278" s="78" t="s">
        <v>2075</v>
      </c>
      <c r="F1278" s="78" t="s">
        <v>2297</v>
      </c>
    </row>
    <row r="1279" spans="1:6" x14ac:dyDescent="0.2">
      <c r="A1279" s="74" t="s">
        <v>2298</v>
      </c>
      <c r="B1279" s="74" t="s">
        <v>2299</v>
      </c>
      <c r="C1279" s="76" t="s">
        <v>228</v>
      </c>
      <c r="D1279" s="78" t="s">
        <v>2300</v>
      </c>
      <c r="E1279" s="78" t="s">
        <v>396</v>
      </c>
      <c r="F1279" s="78" t="s">
        <v>2301</v>
      </c>
    </row>
    <row r="1280" spans="1:6" ht="22.5" x14ac:dyDescent="0.2">
      <c r="A1280" s="74" t="s">
        <v>2302</v>
      </c>
      <c r="B1280" s="74" t="s">
        <v>2303</v>
      </c>
      <c r="C1280" s="76" t="s">
        <v>210</v>
      </c>
      <c r="D1280" s="78" t="s">
        <v>2304</v>
      </c>
      <c r="E1280" s="82"/>
      <c r="F1280" s="78" t="s">
        <v>2304</v>
      </c>
    </row>
    <row r="1281" spans="1:6" ht="22.5" x14ac:dyDescent="0.2">
      <c r="A1281" s="74" t="s">
        <v>2305</v>
      </c>
      <c r="B1281" s="74" t="s">
        <v>2306</v>
      </c>
      <c r="C1281" s="76" t="s">
        <v>211</v>
      </c>
      <c r="D1281" s="78" t="s">
        <v>2307</v>
      </c>
      <c r="E1281" s="78" t="s">
        <v>315</v>
      </c>
      <c r="F1281" s="78" t="s">
        <v>2308</v>
      </c>
    </row>
    <row r="1282" spans="1:6" ht="22.5" x14ac:dyDescent="0.2">
      <c r="A1282" s="74" t="s">
        <v>2309</v>
      </c>
      <c r="B1282" s="74" t="s">
        <v>2310</v>
      </c>
      <c r="C1282" s="76" t="s">
        <v>211</v>
      </c>
      <c r="D1282" s="78" t="s">
        <v>2311</v>
      </c>
      <c r="E1282" s="78" t="s">
        <v>315</v>
      </c>
      <c r="F1282" s="78" t="s">
        <v>2312</v>
      </c>
    </row>
    <row r="1283" spans="1:6" ht="22.5" x14ac:dyDescent="0.2">
      <c r="A1283" s="74" t="s">
        <v>2313</v>
      </c>
      <c r="B1283" s="74" t="s">
        <v>2314</v>
      </c>
      <c r="C1283" s="76" t="s">
        <v>211</v>
      </c>
      <c r="D1283" s="78" t="s">
        <v>2315</v>
      </c>
      <c r="E1283" s="78" t="s">
        <v>315</v>
      </c>
      <c r="F1283" s="78" t="s">
        <v>2316</v>
      </c>
    </row>
    <row r="1284" spans="1:6" ht="22.5" x14ac:dyDescent="0.2">
      <c r="A1284" s="74" t="s">
        <v>2317</v>
      </c>
      <c r="B1284" s="74" t="s">
        <v>2318</v>
      </c>
      <c r="C1284" s="76" t="s">
        <v>210</v>
      </c>
      <c r="D1284" s="78" t="s">
        <v>2319</v>
      </c>
      <c r="E1284" s="78" t="s">
        <v>409</v>
      </c>
      <c r="F1284" s="78" t="s">
        <v>2320</v>
      </c>
    </row>
    <row r="1285" spans="1:6" ht="22.5" x14ac:dyDescent="0.2">
      <c r="A1285" s="74" t="s">
        <v>2321</v>
      </c>
      <c r="B1285" s="74" t="s">
        <v>2322</v>
      </c>
      <c r="C1285" s="76" t="s">
        <v>210</v>
      </c>
      <c r="D1285" s="78" t="s">
        <v>2323</v>
      </c>
      <c r="E1285" s="78" t="s">
        <v>409</v>
      </c>
      <c r="F1285" s="78" t="s">
        <v>2324</v>
      </c>
    </row>
    <row r="1286" spans="1:6" ht="22.5" x14ac:dyDescent="0.2">
      <c r="A1286" s="74" t="s">
        <v>2325</v>
      </c>
      <c r="B1286" s="74" t="s">
        <v>2326</v>
      </c>
      <c r="C1286" s="76" t="s">
        <v>210</v>
      </c>
      <c r="D1286" s="78" t="s">
        <v>2327</v>
      </c>
      <c r="E1286" s="78" t="s">
        <v>409</v>
      </c>
      <c r="F1286" s="78" t="s">
        <v>2328</v>
      </c>
    </row>
    <row r="1287" spans="1:6" ht="22.5" x14ac:dyDescent="0.2">
      <c r="A1287" s="74" t="s">
        <v>2329</v>
      </c>
      <c r="B1287" s="74" t="s">
        <v>2330</v>
      </c>
      <c r="C1287" s="83" t="s">
        <v>210</v>
      </c>
      <c r="D1287" s="78" t="s">
        <v>2331</v>
      </c>
      <c r="E1287" s="78" t="s">
        <v>409</v>
      </c>
      <c r="F1287" s="78" t="s">
        <v>2332</v>
      </c>
    </row>
    <row r="1288" spans="1:6" ht="45" x14ac:dyDescent="0.2">
      <c r="A1288" s="74" t="s">
        <v>2333</v>
      </c>
      <c r="B1288" s="75" t="s">
        <v>2334</v>
      </c>
      <c r="C1288" s="83" t="s">
        <v>210</v>
      </c>
      <c r="D1288" s="78" t="s">
        <v>2335</v>
      </c>
      <c r="E1288" s="78" t="s">
        <v>409</v>
      </c>
      <c r="F1288" s="78" t="s">
        <v>2336</v>
      </c>
    </row>
    <row r="1289" spans="1:6" ht="45" x14ac:dyDescent="0.2">
      <c r="A1289" s="74" t="s">
        <v>2337</v>
      </c>
      <c r="B1289" s="75" t="s">
        <v>2338</v>
      </c>
      <c r="C1289" s="83" t="s">
        <v>210</v>
      </c>
      <c r="D1289" s="78" t="s">
        <v>2339</v>
      </c>
      <c r="E1289" s="78" t="s">
        <v>409</v>
      </c>
      <c r="F1289" s="78" t="s">
        <v>2340</v>
      </c>
    </row>
    <row r="1290" spans="1:6" ht="45" x14ac:dyDescent="0.2">
      <c r="A1290" s="74" t="s">
        <v>2341</v>
      </c>
      <c r="B1290" s="75" t="s">
        <v>2342</v>
      </c>
      <c r="C1290" s="83" t="s">
        <v>210</v>
      </c>
      <c r="D1290" s="78" t="s">
        <v>2343</v>
      </c>
      <c r="E1290" s="78" t="s">
        <v>409</v>
      </c>
      <c r="F1290" s="78" t="s">
        <v>2344</v>
      </c>
    </row>
    <row r="1291" spans="1:6" ht="33.75" x14ac:dyDescent="0.2">
      <c r="A1291" s="74" t="s">
        <v>2345</v>
      </c>
      <c r="B1291" s="74" t="s">
        <v>2346</v>
      </c>
      <c r="C1291" s="83" t="s">
        <v>211</v>
      </c>
      <c r="D1291" s="78" t="s">
        <v>2347</v>
      </c>
      <c r="E1291" s="78" t="s">
        <v>409</v>
      </c>
      <c r="F1291" s="78" t="s">
        <v>2348</v>
      </c>
    </row>
    <row r="1292" spans="1:6" ht="22.5" x14ac:dyDescent="0.2">
      <c r="A1292" s="58">
        <v>24</v>
      </c>
      <c r="B1292" s="73" t="s">
        <v>2349</v>
      </c>
      <c r="C1292" s="56"/>
      <c r="D1292" s="56"/>
      <c r="E1292" s="56"/>
      <c r="F1292" s="56"/>
    </row>
    <row r="1293" spans="1:6" x14ac:dyDescent="0.2">
      <c r="A1293" s="59">
        <v>24.01</v>
      </c>
      <c r="B1293" s="73" t="s">
        <v>2350</v>
      </c>
      <c r="C1293" s="56"/>
      <c r="D1293" s="56"/>
      <c r="E1293" s="56"/>
      <c r="F1293" s="56"/>
    </row>
    <row r="1294" spans="1:6" ht="22.5" x14ac:dyDescent="0.2">
      <c r="A1294" s="74" t="s">
        <v>2351</v>
      </c>
      <c r="B1294" s="74" t="s">
        <v>2352</v>
      </c>
      <c r="C1294" s="83" t="s">
        <v>211</v>
      </c>
      <c r="D1294" s="78" t="s">
        <v>2353</v>
      </c>
      <c r="E1294" s="78" t="s">
        <v>2354</v>
      </c>
      <c r="F1294" s="78" t="s">
        <v>2355</v>
      </c>
    </row>
    <row r="1295" spans="1:6" ht="22.5" x14ac:dyDescent="0.2">
      <c r="A1295" s="74" t="s">
        <v>2356</v>
      </c>
      <c r="B1295" s="74" t="s">
        <v>2357</v>
      </c>
      <c r="C1295" s="83" t="s">
        <v>211</v>
      </c>
      <c r="D1295" s="78" t="s">
        <v>2358</v>
      </c>
      <c r="E1295" s="78" t="s">
        <v>2354</v>
      </c>
      <c r="F1295" s="78" t="s">
        <v>2359</v>
      </c>
    </row>
    <row r="1296" spans="1:6" ht="22.5" x14ac:dyDescent="0.2">
      <c r="A1296" s="74" t="s">
        <v>2360</v>
      </c>
      <c r="B1296" s="74" t="s">
        <v>2361</v>
      </c>
      <c r="C1296" s="83" t="s">
        <v>211</v>
      </c>
      <c r="D1296" s="78" t="s">
        <v>2362</v>
      </c>
      <c r="E1296" s="78" t="s">
        <v>2354</v>
      </c>
      <c r="F1296" s="78" t="s">
        <v>2363</v>
      </c>
    </row>
    <row r="1297" spans="1:6" ht="22.5" x14ac:dyDescent="0.2">
      <c r="A1297" s="74" t="s">
        <v>2364</v>
      </c>
      <c r="B1297" s="74" t="s">
        <v>2365</v>
      </c>
      <c r="C1297" s="83" t="s">
        <v>211</v>
      </c>
      <c r="D1297" s="78" t="s">
        <v>2366</v>
      </c>
      <c r="E1297" s="78" t="s">
        <v>2354</v>
      </c>
      <c r="F1297" s="78" t="s">
        <v>2367</v>
      </c>
    </row>
    <row r="1298" spans="1:6" ht="22.5" x14ac:dyDescent="0.2">
      <c r="A1298" s="74" t="s">
        <v>2368</v>
      </c>
      <c r="B1298" s="74" t="s">
        <v>2369</v>
      </c>
      <c r="C1298" s="83" t="s">
        <v>211</v>
      </c>
      <c r="D1298" s="78" t="s">
        <v>2370</v>
      </c>
      <c r="E1298" s="78" t="s">
        <v>2354</v>
      </c>
      <c r="F1298" s="78" t="s">
        <v>2371</v>
      </c>
    </row>
    <row r="1299" spans="1:6" ht="22.5" x14ac:dyDescent="0.2">
      <c r="A1299" s="74" t="s">
        <v>2372</v>
      </c>
      <c r="B1299" s="74" t="s">
        <v>2373</v>
      </c>
      <c r="C1299" s="83" t="s">
        <v>211</v>
      </c>
      <c r="D1299" s="78" t="s">
        <v>2374</v>
      </c>
      <c r="E1299" s="78" t="s">
        <v>2354</v>
      </c>
      <c r="F1299" s="78" t="s">
        <v>2375</v>
      </c>
    </row>
    <row r="1300" spans="1:6" ht="45" x14ac:dyDescent="0.2">
      <c r="A1300" s="74" t="s">
        <v>2376</v>
      </c>
      <c r="B1300" s="75" t="s">
        <v>2377</v>
      </c>
      <c r="C1300" s="83" t="s">
        <v>211</v>
      </c>
      <c r="D1300" s="78" t="s">
        <v>2378</v>
      </c>
      <c r="E1300" s="77"/>
      <c r="F1300" s="78" t="s">
        <v>2378</v>
      </c>
    </row>
    <row r="1301" spans="1:6" ht="56.25" x14ac:dyDescent="0.2">
      <c r="A1301" s="79" t="s">
        <v>2379</v>
      </c>
      <c r="B1301" s="74" t="s">
        <v>2380</v>
      </c>
      <c r="C1301" s="84" t="s">
        <v>211</v>
      </c>
      <c r="D1301" s="81" t="s">
        <v>2381</v>
      </c>
      <c r="E1301" s="81" t="s">
        <v>2382</v>
      </c>
      <c r="F1301" s="81" t="s">
        <v>2383</v>
      </c>
    </row>
    <row r="1302" spans="1:6" ht="56.25" x14ac:dyDescent="0.2">
      <c r="A1302" s="79" t="s">
        <v>2384</v>
      </c>
      <c r="B1302" s="74" t="s">
        <v>2385</v>
      </c>
      <c r="C1302" s="84" t="s">
        <v>211</v>
      </c>
      <c r="D1302" s="81" t="s">
        <v>2386</v>
      </c>
      <c r="E1302" s="81" t="s">
        <v>2382</v>
      </c>
      <c r="F1302" s="81" t="s">
        <v>2387</v>
      </c>
    </row>
    <row r="1303" spans="1:6" ht="45" x14ac:dyDescent="0.2">
      <c r="A1303" s="74" t="s">
        <v>2388</v>
      </c>
      <c r="B1303" s="75" t="s">
        <v>2389</v>
      </c>
      <c r="C1303" s="83" t="s">
        <v>211</v>
      </c>
      <c r="D1303" s="78" t="s">
        <v>2390</v>
      </c>
      <c r="E1303" s="78" t="s">
        <v>2391</v>
      </c>
      <c r="F1303" s="78" t="s">
        <v>2392</v>
      </c>
    </row>
    <row r="1304" spans="1:6" ht="22.5" x14ac:dyDescent="0.2">
      <c r="A1304" s="74" t="s">
        <v>2393</v>
      </c>
      <c r="B1304" s="74" t="s">
        <v>2394</v>
      </c>
      <c r="C1304" s="83" t="s">
        <v>211</v>
      </c>
      <c r="D1304" s="78" t="s">
        <v>2395</v>
      </c>
      <c r="E1304" s="78" t="s">
        <v>2396</v>
      </c>
      <c r="F1304" s="78" t="s">
        <v>2397</v>
      </c>
    </row>
    <row r="1305" spans="1:6" x14ac:dyDescent="0.2">
      <c r="A1305" s="59">
        <v>24.02</v>
      </c>
      <c r="B1305" s="73" t="s">
        <v>2398</v>
      </c>
      <c r="C1305" s="56"/>
      <c r="D1305" s="56"/>
      <c r="E1305" s="56"/>
      <c r="F1305" s="56"/>
    </row>
    <row r="1306" spans="1:6" ht="22.5" x14ac:dyDescent="0.2">
      <c r="A1306" s="74" t="s">
        <v>2399</v>
      </c>
      <c r="B1306" s="74" t="s">
        <v>2400</v>
      </c>
      <c r="C1306" s="83" t="s">
        <v>211</v>
      </c>
      <c r="D1306" s="78" t="s">
        <v>2401</v>
      </c>
      <c r="E1306" s="78" t="s">
        <v>418</v>
      </c>
      <c r="F1306" s="78" t="s">
        <v>2402</v>
      </c>
    </row>
    <row r="1307" spans="1:6" ht="22.5" x14ac:dyDescent="0.2">
      <c r="A1307" s="74" t="s">
        <v>2403</v>
      </c>
      <c r="B1307" s="74" t="s">
        <v>2404</v>
      </c>
      <c r="C1307" s="83" t="s">
        <v>211</v>
      </c>
      <c r="D1307" s="78" t="s">
        <v>2405</v>
      </c>
      <c r="E1307" s="78" t="s">
        <v>418</v>
      </c>
      <c r="F1307" s="78" t="s">
        <v>2406</v>
      </c>
    </row>
    <row r="1308" spans="1:6" ht="45" x14ac:dyDescent="0.2">
      <c r="A1308" s="74" t="s">
        <v>2407</v>
      </c>
      <c r="B1308" s="75" t="s">
        <v>2408</v>
      </c>
      <c r="C1308" s="83" t="s">
        <v>210</v>
      </c>
      <c r="D1308" s="78" t="s">
        <v>2409</v>
      </c>
      <c r="E1308" s="78" t="s">
        <v>2410</v>
      </c>
      <c r="F1308" s="78" t="s">
        <v>2411</v>
      </c>
    </row>
    <row r="1309" spans="1:6" ht="45" x14ac:dyDescent="0.2">
      <c r="A1309" s="74" t="s">
        <v>2412</v>
      </c>
      <c r="B1309" s="75" t="s">
        <v>2413</v>
      </c>
      <c r="C1309" s="83" t="s">
        <v>210</v>
      </c>
      <c r="D1309" s="78" t="s">
        <v>2414</v>
      </c>
      <c r="E1309" s="78" t="s">
        <v>2410</v>
      </c>
      <c r="F1309" s="78" t="s">
        <v>2415</v>
      </c>
    </row>
    <row r="1310" spans="1:6" ht="45" x14ac:dyDescent="0.2">
      <c r="A1310" s="74" t="s">
        <v>2416</v>
      </c>
      <c r="B1310" s="75" t="s">
        <v>2417</v>
      </c>
      <c r="C1310" s="83" t="s">
        <v>211</v>
      </c>
      <c r="D1310" s="78" t="s">
        <v>2418</v>
      </c>
      <c r="E1310" s="78" t="s">
        <v>2410</v>
      </c>
      <c r="F1310" s="78" t="s">
        <v>2419</v>
      </c>
    </row>
    <row r="1311" spans="1:6" ht="45" x14ac:dyDescent="0.2">
      <c r="A1311" s="74" t="s">
        <v>2420</v>
      </c>
      <c r="B1311" s="75" t="s">
        <v>2421</v>
      </c>
      <c r="C1311" s="83" t="s">
        <v>210</v>
      </c>
      <c r="D1311" s="78" t="s">
        <v>2422</v>
      </c>
      <c r="E1311" s="78" t="s">
        <v>2423</v>
      </c>
      <c r="F1311" s="78" t="s">
        <v>2424</v>
      </c>
    </row>
    <row r="1312" spans="1:6" ht="45" x14ac:dyDescent="0.2">
      <c r="A1312" s="74" t="s">
        <v>2425</v>
      </c>
      <c r="B1312" s="75" t="s">
        <v>2426</v>
      </c>
      <c r="C1312" s="83" t="s">
        <v>210</v>
      </c>
      <c r="D1312" s="78" t="s">
        <v>2427</v>
      </c>
      <c r="E1312" s="78" t="s">
        <v>2423</v>
      </c>
      <c r="F1312" s="78" t="s">
        <v>2428</v>
      </c>
    </row>
    <row r="1313" spans="1:6" ht="22.5" x14ac:dyDescent="0.2">
      <c r="A1313" s="74" t="s">
        <v>2429</v>
      </c>
      <c r="B1313" s="74" t="s">
        <v>2430</v>
      </c>
      <c r="C1313" s="83" t="s">
        <v>211</v>
      </c>
      <c r="D1313" s="78" t="s">
        <v>2431</v>
      </c>
      <c r="E1313" s="78" t="s">
        <v>418</v>
      </c>
      <c r="F1313" s="78" t="s">
        <v>2432</v>
      </c>
    </row>
    <row r="1314" spans="1:6" ht="22.5" x14ac:dyDescent="0.2">
      <c r="A1314" s="74" t="s">
        <v>2433</v>
      </c>
      <c r="B1314" s="74" t="s">
        <v>2434</v>
      </c>
      <c r="C1314" s="83" t="s">
        <v>211</v>
      </c>
      <c r="D1314" s="78" t="s">
        <v>2435</v>
      </c>
      <c r="E1314" s="78" t="s">
        <v>418</v>
      </c>
      <c r="F1314" s="78" t="s">
        <v>2436</v>
      </c>
    </row>
    <row r="1315" spans="1:6" ht="22.5" x14ac:dyDescent="0.2">
      <c r="A1315" s="74" t="s">
        <v>2437</v>
      </c>
      <c r="B1315" s="74" t="s">
        <v>2438</v>
      </c>
      <c r="C1315" s="83" t="s">
        <v>211</v>
      </c>
      <c r="D1315" s="78" t="s">
        <v>2439</v>
      </c>
      <c r="E1315" s="78" t="s">
        <v>418</v>
      </c>
      <c r="F1315" s="78" t="s">
        <v>2440</v>
      </c>
    </row>
    <row r="1316" spans="1:6" ht="33.75" x14ac:dyDescent="0.2">
      <c r="A1316" s="74" t="s">
        <v>2441</v>
      </c>
      <c r="B1316" s="74" t="s">
        <v>2442</v>
      </c>
      <c r="C1316" s="83" t="s">
        <v>211</v>
      </c>
      <c r="D1316" s="78" t="s">
        <v>2443</v>
      </c>
      <c r="E1316" s="78" t="s">
        <v>2444</v>
      </c>
      <c r="F1316" s="78" t="s">
        <v>2445</v>
      </c>
    </row>
    <row r="1317" spans="1:6" ht="45" x14ac:dyDescent="0.2">
      <c r="A1317" s="74" t="s">
        <v>2446</v>
      </c>
      <c r="B1317" s="75" t="s">
        <v>2447</v>
      </c>
      <c r="C1317" s="83" t="s">
        <v>211</v>
      </c>
      <c r="D1317" s="78" t="s">
        <v>2448</v>
      </c>
      <c r="E1317" s="78" t="s">
        <v>418</v>
      </c>
      <c r="F1317" s="78" t="s">
        <v>2449</v>
      </c>
    </row>
    <row r="1318" spans="1:6" ht="33.75" x14ac:dyDescent="0.2">
      <c r="A1318" s="74" t="s">
        <v>2450</v>
      </c>
      <c r="B1318" s="74" t="s">
        <v>2451</v>
      </c>
      <c r="C1318" s="83" t="s">
        <v>211</v>
      </c>
      <c r="D1318" s="78" t="s">
        <v>2452</v>
      </c>
      <c r="E1318" s="78" t="s">
        <v>418</v>
      </c>
      <c r="F1318" s="78" t="s">
        <v>2453</v>
      </c>
    </row>
    <row r="1319" spans="1:6" ht="22.5" x14ac:dyDescent="0.2">
      <c r="A1319" s="74" t="s">
        <v>2454</v>
      </c>
      <c r="B1319" s="74" t="s">
        <v>2455</v>
      </c>
      <c r="C1319" s="83" t="s">
        <v>211</v>
      </c>
      <c r="D1319" s="78" t="s">
        <v>2456</v>
      </c>
      <c r="E1319" s="78" t="s">
        <v>418</v>
      </c>
      <c r="F1319" s="78" t="s">
        <v>2457</v>
      </c>
    </row>
    <row r="1320" spans="1:6" ht="22.5" x14ac:dyDescent="0.2">
      <c r="A1320" s="74" t="s">
        <v>2458</v>
      </c>
      <c r="B1320" s="74" t="s">
        <v>2459</v>
      </c>
      <c r="C1320" s="83" t="s">
        <v>211</v>
      </c>
      <c r="D1320" s="78" t="s">
        <v>2460</v>
      </c>
      <c r="E1320" s="78" t="s">
        <v>418</v>
      </c>
      <c r="F1320" s="78" t="s">
        <v>2461</v>
      </c>
    </row>
    <row r="1321" spans="1:6" ht="45" x14ac:dyDescent="0.2">
      <c r="A1321" s="74" t="s">
        <v>2462</v>
      </c>
      <c r="B1321" s="75" t="s">
        <v>2463</v>
      </c>
      <c r="C1321" s="83" t="s">
        <v>211</v>
      </c>
      <c r="D1321" s="78" t="s">
        <v>2464</v>
      </c>
      <c r="E1321" s="78" t="s">
        <v>418</v>
      </c>
      <c r="F1321" s="78" t="s">
        <v>2465</v>
      </c>
    </row>
    <row r="1322" spans="1:6" ht="22.5" x14ac:dyDescent="0.2">
      <c r="A1322" s="74" t="s">
        <v>2466</v>
      </c>
      <c r="B1322" s="74" t="s">
        <v>2467</v>
      </c>
      <c r="C1322" s="83" t="s">
        <v>211</v>
      </c>
      <c r="D1322" s="78" t="s">
        <v>2468</v>
      </c>
      <c r="E1322" s="78" t="s">
        <v>2469</v>
      </c>
      <c r="F1322" s="78" t="s">
        <v>2470</v>
      </c>
    </row>
    <row r="1323" spans="1:6" ht="22.5" x14ac:dyDescent="0.2">
      <c r="A1323" s="74" t="s">
        <v>2471</v>
      </c>
      <c r="B1323" s="74" t="s">
        <v>2472</v>
      </c>
      <c r="C1323" s="83" t="s">
        <v>211</v>
      </c>
      <c r="D1323" s="78" t="s">
        <v>2473</v>
      </c>
      <c r="E1323" s="78" t="s">
        <v>2474</v>
      </c>
      <c r="F1323" s="78" t="s">
        <v>2475</v>
      </c>
    </row>
    <row r="1324" spans="1:6" ht="45" x14ac:dyDescent="0.2">
      <c r="A1324" s="74" t="s">
        <v>2476</v>
      </c>
      <c r="B1324" s="75" t="s">
        <v>2477</v>
      </c>
      <c r="C1324" s="76" t="s">
        <v>211</v>
      </c>
      <c r="D1324" s="78" t="s">
        <v>2478</v>
      </c>
      <c r="E1324" s="78" t="s">
        <v>2469</v>
      </c>
      <c r="F1324" s="78" t="s">
        <v>2479</v>
      </c>
    </row>
    <row r="1325" spans="1:6" ht="33.75" x14ac:dyDescent="0.2">
      <c r="A1325" s="74" t="s">
        <v>2480</v>
      </c>
      <c r="B1325" s="74" t="s">
        <v>2481</v>
      </c>
      <c r="C1325" s="76" t="s">
        <v>211</v>
      </c>
      <c r="D1325" s="78" t="s">
        <v>2482</v>
      </c>
      <c r="E1325" s="78" t="s">
        <v>2469</v>
      </c>
      <c r="F1325" s="78" t="s">
        <v>2483</v>
      </c>
    </row>
    <row r="1326" spans="1:6" ht="22.5" x14ac:dyDescent="0.2">
      <c r="A1326" s="74" t="s">
        <v>2484</v>
      </c>
      <c r="B1326" s="74" t="s">
        <v>2485</v>
      </c>
      <c r="C1326" s="76" t="s">
        <v>211</v>
      </c>
      <c r="D1326" s="78" t="s">
        <v>2486</v>
      </c>
      <c r="E1326" s="78" t="s">
        <v>2354</v>
      </c>
      <c r="F1326" s="78" t="s">
        <v>2487</v>
      </c>
    </row>
    <row r="1327" spans="1:6" ht="22.5" x14ac:dyDescent="0.2">
      <c r="A1327" s="74" t="s">
        <v>2488</v>
      </c>
      <c r="B1327" s="74" t="s">
        <v>2489</v>
      </c>
      <c r="C1327" s="76" t="s">
        <v>211</v>
      </c>
      <c r="D1327" s="78" t="s">
        <v>2490</v>
      </c>
      <c r="E1327" s="78" t="s">
        <v>231</v>
      </c>
      <c r="F1327" s="78" t="s">
        <v>2491</v>
      </c>
    </row>
    <row r="1328" spans="1:6" ht="56.25" x14ac:dyDescent="0.2">
      <c r="A1328" s="74" t="s">
        <v>2492</v>
      </c>
      <c r="B1328" s="75" t="s">
        <v>2493</v>
      </c>
      <c r="C1328" s="76" t="s">
        <v>211</v>
      </c>
      <c r="D1328" s="78" t="s">
        <v>2494</v>
      </c>
      <c r="E1328" s="78" t="s">
        <v>418</v>
      </c>
      <c r="F1328" s="78" t="s">
        <v>2495</v>
      </c>
    </row>
    <row r="1329" spans="1:6" ht="45" x14ac:dyDescent="0.2">
      <c r="A1329" s="74" t="s">
        <v>2496</v>
      </c>
      <c r="B1329" s="75" t="s">
        <v>2497</v>
      </c>
      <c r="C1329" s="76" t="s">
        <v>211</v>
      </c>
      <c r="D1329" s="78" t="s">
        <v>2498</v>
      </c>
      <c r="E1329" s="78" t="s">
        <v>2499</v>
      </c>
      <c r="F1329" s="78" t="s">
        <v>2500</v>
      </c>
    </row>
    <row r="1330" spans="1:6" ht="56.25" x14ac:dyDescent="0.2">
      <c r="A1330" s="74" t="s">
        <v>2501</v>
      </c>
      <c r="B1330" s="75" t="s">
        <v>2502</v>
      </c>
      <c r="C1330" s="76" t="s">
        <v>211</v>
      </c>
      <c r="D1330" s="78" t="s">
        <v>2503</v>
      </c>
      <c r="E1330" s="78" t="s">
        <v>2504</v>
      </c>
      <c r="F1330" s="78" t="s">
        <v>2505</v>
      </c>
    </row>
    <row r="1331" spans="1:6" ht="33.75" x14ac:dyDescent="0.2">
      <c r="A1331" s="74" t="s">
        <v>2506</v>
      </c>
      <c r="B1331" s="74" t="s">
        <v>2507</v>
      </c>
      <c r="C1331" s="76" t="s">
        <v>211</v>
      </c>
      <c r="D1331" s="78" t="s">
        <v>2508</v>
      </c>
      <c r="E1331" s="78" t="s">
        <v>2509</v>
      </c>
      <c r="F1331" s="78" t="s">
        <v>2510</v>
      </c>
    </row>
    <row r="1332" spans="1:6" ht="33.75" x14ac:dyDescent="0.2">
      <c r="A1332" s="74" t="s">
        <v>2511</v>
      </c>
      <c r="B1332" s="74" t="s">
        <v>2512</v>
      </c>
      <c r="C1332" s="76" t="s">
        <v>211</v>
      </c>
      <c r="D1332" s="78" t="s">
        <v>2513</v>
      </c>
      <c r="E1332" s="78" t="s">
        <v>2514</v>
      </c>
      <c r="F1332" s="78" t="s">
        <v>2515</v>
      </c>
    </row>
    <row r="1333" spans="1:6" ht="45" x14ac:dyDescent="0.2">
      <c r="A1333" s="74" t="s">
        <v>2516</v>
      </c>
      <c r="B1333" s="75" t="s">
        <v>2517</v>
      </c>
      <c r="C1333" s="76" t="s">
        <v>211</v>
      </c>
      <c r="D1333" s="78" t="s">
        <v>2518</v>
      </c>
      <c r="E1333" s="78" t="s">
        <v>418</v>
      </c>
      <c r="F1333" s="78" t="s">
        <v>2519</v>
      </c>
    </row>
    <row r="1334" spans="1:6" x14ac:dyDescent="0.2">
      <c r="A1334" s="59">
        <v>24.03</v>
      </c>
      <c r="B1334" s="73" t="s">
        <v>2520</v>
      </c>
      <c r="C1334" s="56"/>
      <c r="D1334" s="56"/>
      <c r="E1334" s="56"/>
      <c r="F1334" s="56"/>
    </row>
    <row r="1335" spans="1:6" ht="33.75" x14ac:dyDescent="0.2">
      <c r="A1335" s="74" t="s">
        <v>2521</v>
      </c>
      <c r="B1335" s="74" t="s">
        <v>2522</v>
      </c>
      <c r="C1335" s="76" t="s">
        <v>228</v>
      </c>
      <c r="D1335" s="78" t="s">
        <v>2523</v>
      </c>
      <c r="E1335" s="78" t="s">
        <v>231</v>
      </c>
      <c r="F1335" s="78" t="s">
        <v>2524</v>
      </c>
    </row>
    <row r="1336" spans="1:6" x14ac:dyDescent="0.2">
      <c r="A1336" s="74" t="s">
        <v>2525</v>
      </c>
      <c r="B1336" s="74" t="s">
        <v>2526</v>
      </c>
      <c r="C1336" s="76" t="s">
        <v>228</v>
      </c>
      <c r="D1336" s="78" t="s">
        <v>2527</v>
      </c>
      <c r="E1336" s="78" t="s">
        <v>305</v>
      </c>
      <c r="F1336" s="78" t="s">
        <v>2528</v>
      </c>
    </row>
    <row r="1337" spans="1:6" ht="22.5" x14ac:dyDescent="0.2">
      <c r="A1337" s="74" t="s">
        <v>2529</v>
      </c>
      <c r="B1337" s="74" t="s">
        <v>2530</v>
      </c>
      <c r="C1337" s="76" t="s">
        <v>228</v>
      </c>
      <c r="D1337" s="78" t="s">
        <v>2531</v>
      </c>
      <c r="E1337" s="78" t="s">
        <v>231</v>
      </c>
      <c r="F1337" s="78" t="s">
        <v>2532</v>
      </c>
    </row>
    <row r="1338" spans="1:6" ht="22.5" x14ac:dyDescent="0.2">
      <c r="A1338" s="74" t="s">
        <v>2533</v>
      </c>
      <c r="B1338" s="74" t="s">
        <v>2534</v>
      </c>
      <c r="C1338" s="76" t="s">
        <v>211</v>
      </c>
      <c r="D1338" s="78" t="s">
        <v>2535</v>
      </c>
      <c r="E1338" s="78" t="s">
        <v>2116</v>
      </c>
      <c r="F1338" s="78" t="s">
        <v>2536</v>
      </c>
    </row>
    <row r="1339" spans="1:6" ht="45" x14ac:dyDescent="0.2">
      <c r="A1339" s="74" t="s">
        <v>2537</v>
      </c>
      <c r="B1339" s="75" t="s">
        <v>2538</v>
      </c>
      <c r="C1339" s="76" t="s">
        <v>211</v>
      </c>
      <c r="D1339" s="78" t="s">
        <v>2539</v>
      </c>
      <c r="E1339" s="78" t="s">
        <v>2540</v>
      </c>
      <c r="F1339" s="78" t="s">
        <v>2541</v>
      </c>
    </row>
    <row r="1340" spans="1:6" ht="33.75" x14ac:dyDescent="0.2">
      <c r="A1340" s="74" t="s">
        <v>2542</v>
      </c>
      <c r="B1340" s="74" t="s">
        <v>2543</v>
      </c>
      <c r="C1340" s="76" t="s">
        <v>211</v>
      </c>
      <c r="D1340" s="78" t="s">
        <v>2544</v>
      </c>
      <c r="E1340" s="78" t="s">
        <v>231</v>
      </c>
      <c r="F1340" s="78" t="s">
        <v>2545</v>
      </c>
    </row>
    <row r="1341" spans="1:6" ht="56.25" x14ac:dyDescent="0.2">
      <c r="A1341" s="74" t="s">
        <v>2546</v>
      </c>
      <c r="B1341" s="75" t="s">
        <v>2547</v>
      </c>
      <c r="C1341" s="76" t="s">
        <v>211</v>
      </c>
      <c r="D1341" s="78" t="s">
        <v>2548</v>
      </c>
      <c r="E1341" s="78" t="s">
        <v>2354</v>
      </c>
      <c r="F1341" s="78" t="s">
        <v>2549</v>
      </c>
    </row>
    <row r="1342" spans="1:6" ht="56.25" x14ac:dyDescent="0.2">
      <c r="A1342" s="74" t="s">
        <v>2550</v>
      </c>
      <c r="B1342" s="75" t="s">
        <v>2551</v>
      </c>
      <c r="C1342" s="76" t="s">
        <v>211</v>
      </c>
      <c r="D1342" s="78" t="s">
        <v>2552</v>
      </c>
      <c r="E1342" s="78" t="s">
        <v>2469</v>
      </c>
      <c r="F1342" s="78" t="s">
        <v>2553</v>
      </c>
    </row>
    <row r="1343" spans="1:6" ht="22.5" x14ac:dyDescent="0.2">
      <c r="A1343" s="74" t="s">
        <v>2554</v>
      </c>
      <c r="B1343" s="74" t="s">
        <v>2555</v>
      </c>
      <c r="C1343" s="76" t="s">
        <v>228</v>
      </c>
      <c r="D1343" s="78" t="s">
        <v>2556</v>
      </c>
      <c r="E1343" s="78" t="s">
        <v>315</v>
      </c>
      <c r="F1343" s="78" t="s">
        <v>2557</v>
      </c>
    </row>
    <row r="1344" spans="1:6" ht="22.5" x14ac:dyDescent="0.2">
      <c r="A1344" s="74" t="s">
        <v>2558</v>
      </c>
      <c r="B1344" s="74" t="s">
        <v>2559</v>
      </c>
      <c r="C1344" s="76" t="s">
        <v>228</v>
      </c>
      <c r="D1344" s="78" t="s">
        <v>2560</v>
      </c>
      <c r="E1344" s="78" t="s">
        <v>315</v>
      </c>
      <c r="F1344" s="78" t="s">
        <v>2561</v>
      </c>
    </row>
    <row r="1345" spans="1:6" ht="45" x14ac:dyDescent="0.2">
      <c r="A1345" s="74" t="s">
        <v>2562</v>
      </c>
      <c r="B1345" s="75" t="s">
        <v>2563</v>
      </c>
      <c r="C1345" s="76" t="s">
        <v>211</v>
      </c>
      <c r="D1345" s="78" t="s">
        <v>2564</v>
      </c>
      <c r="E1345" s="78" t="s">
        <v>2444</v>
      </c>
      <c r="F1345" s="78" t="s">
        <v>2565</v>
      </c>
    </row>
    <row r="1346" spans="1:6" ht="56.25" x14ac:dyDescent="0.2">
      <c r="A1346" s="74" t="s">
        <v>2566</v>
      </c>
      <c r="B1346" s="75" t="s">
        <v>2567</v>
      </c>
      <c r="C1346" s="76" t="s">
        <v>211</v>
      </c>
      <c r="D1346" s="78" t="s">
        <v>2568</v>
      </c>
      <c r="E1346" s="78" t="s">
        <v>2354</v>
      </c>
      <c r="F1346" s="78" t="s">
        <v>2569</v>
      </c>
    </row>
    <row r="1347" spans="1:6" ht="45" x14ac:dyDescent="0.2">
      <c r="A1347" s="74" t="s">
        <v>2570</v>
      </c>
      <c r="B1347" s="75" t="s">
        <v>2571</v>
      </c>
      <c r="C1347" s="76" t="s">
        <v>211</v>
      </c>
      <c r="D1347" s="78" t="s">
        <v>2572</v>
      </c>
      <c r="E1347" s="78" t="s">
        <v>2469</v>
      </c>
      <c r="F1347" s="78" t="s">
        <v>2573</v>
      </c>
    </row>
    <row r="1348" spans="1:6" ht="45" x14ac:dyDescent="0.2">
      <c r="A1348" s="74" t="s">
        <v>2574</v>
      </c>
      <c r="B1348" s="75" t="s">
        <v>2575</v>
      </c>
      <c r="C1348" s="76" t="s">
        <v>211</v>
      </c>
      <c r="D1348" s="78" t="s">
        <v>2576</v>
      </c>
      <c r="E1348" s="78" t="s">
        <v>305</v>
      </c>
      <c r="F1348" s="78" t="s">
        <v>2577</v>
      </c>
    </row>
    <row r="1349" spans="1:6" ht="56.25" x14ac:dyDescent="0.2">
      <c r="A1349" s="79" t="s">
        <v>2578</v>
      </c>
      <c r="B1349" s="74" t="s">
        <v>2579</v>
      </c>
      <c r="C1349" s="80" t="s">
        <v>211</v>
      </c>
      <c r="D1349" s="81" t="s">
        <v>2580</v>
      </c>
      <c r="E1349" s="75"/>
      <c r="F1349" s="81" t="s">
        <v>2580</v>
      </c>
    </row>
    <row r="1350" spans="1:6" ht="22.5" x14ac:dyDescent="0.2">
      <c r="A1350" s="59">
        <v>24.04</v>
      </c>
      <c r="B1350" s="73" t="s">
        <v>2581</v>
      </c>
      <c r="C1350" s="56"/>
      <c r="D1350" s="56"/>
      <c r="E1350" s="56"/>
      <c r="F1350" s="56"/>
    </row>
    <row r="1351" spans="1:6" ht="56.25" x14ac:dyDescent="0.2">
      <c r="A1351" s="74" t="s">
        <v>2582</v>
      </c>
      <c r="B1351" s="75" t="s">
        <v>2583</v>
      </c>
      <c r="C1351" s="76" t="s">
        <v>211</v>
      </c>
      <c r="D1351" s="78" t="s">
        <v>2584</v>
      </c>
      <c r="E1351" s="78" t="s">
        <v>2585</v>
      </c>
      <c r="F1351" s="78" t="s">
        <v>2586</v>
      </c>
    </row>
    <row r="1352" spans="1:6" ht="45" x14ac:dyDescent="0.2">
      <c r="A1352" s="74" t="s">
        <v>2587</v>
      </c>
      <c r="B1352" s="75" t="s">
        <v>2588</v>
      </c>
      <c r="C1352" s="76" t="s">
        <v>211</v>
      </c>
      <c r="D1352" s="78" t="s">
        <v>2589</v>
      </c>
      <c r="E1352" s="78" t="s">
        <v>2585</v>
      </c>
      <c r="F1352" s="78" t="s">
        <v>2590</v>
      </c>
    </row>
    <row r="1353" spans="1:6" ht="45" x14ac:dyDescent="0.2">
      <c r="A1353" s="74" t="s">
        <v>2591</v>
      </c>
      <c r="B1353" s="75" t="s">
        <v>2592</v>
      </c>
      <c r="C1353" s="76" t="s">
        <v>211</v>
      </c>
      <c r="D1353" s="78" t="s">
        <v>2593</v>
      </c>
      <c r="E1353" s="78" t="s">
        <v>2585</v>
      </c>
      <c r="F1353" s="78" t="s">
        <v>2594</v>
      </c>
    </row>
    <row r="1354" spans="1:6" ht="45" x14ac:dyDescent="0.2">
      <c r="A1354" s="74" t="s">
        <v>2595</v>
      </c>
      <c r="B1354" s="75" t="s">
        <v>2596</v>
      </c>
      <c r="C1354" s="76" t="s">
        <v>211</v>
      </c>
      <c r="D1354" s="78" t="s">
        <v>2597</v>
      </c>
      <c r="E1354" s="78" t="s">
        <v>2585</v>
      </c>
      <c r="F1354" s="78" t="s">
        <v>2598</v>
      </c>
    </row>
    <row r="1355" spans="1:6" ht="56.25" x14ac:dyDescent="0.2">
      <c r="A1355" s="74" t="s">
        <v>2599</v>
      </c>
      <c r="B1355" s="75" t="s">
        <v>2600</v>
      </c>
      <c r="C1355" s="76" t="s">
        <v>211</v>
      </c>
      <c r="D1355" s="78" t="s">
        <v>2601</v>
      </c>
      <c r="E1355" s="78" t="s">
        <v>550</v>
      </c>
      <c r="F1355" s="78" t="s">
        <v>2602</v>
      </c>
    </row>
    <row r="1356" spans="1:6" ht="56.25" x14ac:dyDescent="0.2">
      <c r="A1356" s="74" t="s">
        <v>2603</v>
      </c>
      <c r="B1356" s="75" t="s">
        <v>2604</v>
      </c>
      <c r="C1356" s="76" t="s">
        <v>211</v>
      </c>
      <c r="D1356" s="78" t="s">
        <v>2605</v>
      </c>
      <c r="E1356" s="78" t="s">
        <v>550</v>
      </c>
      <c r="F1356" s="78" t="s">
        <v>2606</v>
      </c>
    </row>
    <row r="1357" spans="1:6" ht="67.5" x14ac:dyDescent="0.2">
      <c r="A1357" s="79" t="s">
        <v>2607</v>
      </c>
      <c r="B1357" s="75" t="s">
        <v>2608</v>
      </c>
      <c r="C1357" s="80" t="s">
        <v>211</v>
      </c>
      <c r="D1357" s="81" t="s">
        <v>2609</v>
      </c>
      <c r="E1357" s="81" t="s">
        <v>550</v>
      </c>
      <c r="F1357" s="81" t="s">
        <v>2610</v>
      </c>
    </row>
    <row r="1358" spans="1:6" ht="56.25" x14ac:dyDescent="0.2">
      <c r="A1358" s="79" t="s">
        <v>2611</v>
      </c>
      <c r="B1358" s="74" t="s">
        <v>2612</v>
      </c>
      <c r="C1358" s="80" t="s">
        <v>211</v>
      </c>
      <c r="D1358" s="81" t="s">
        <v>2613</v>
      </c>
      <c r="E1358" s="81" t="s">
        <v>550</v>
      </c>
      <c r="F1358" s="81" t="s">
        <v>2614</v>
      </c>
    </row>
    <row r="1359" spans="1:6" ht="45" x14ac:dyDescent="0.2">
      <c r="A1359" s="74" t="s">
        <v>2615</v>
      </c>
      <c r="B1359" s="75" t="s">
        <v>2616</v>
      </c>
      <c r="C1359" s="76" t="s">
        <v>211</v>
      </c>
      <c r="D1359" s="78" t="s">
        <v>2617</v>
      </c>
      <c r="E1359" s="78" t="s">
        <v>2585</v>
      </c>
      <c r="F1359" s="78" t="s">
        <v>2618</v>
      </c>
    </row>
    <row r="1360" spans="1:6" ht="45" x14ac:dyDescent="0.2">
      <c r="A1360" s="74" t="s">
        <v>2619</v>
      </c>
      <c r="B1360" s="75" t="s">
        <v>2620</v>
      </c>
      <c r="C1360" s="76" t="s">
        <v>211</v>
      </c>
      <c r="D1360" s="78" t="s">
        <v>2621</v>
      </c>
      <c r="E1360" s="78" t="s">
        <v>2585</v>
      </c>
      <c r="F1360" s="78" t="s">
        <v>2622</v>
      </c>
    </row>
    <row r="1361" spans="1:6" ht="45" x14ac:dyDescent="0.2">
      <c r="A1361" s="74" t="s">
        <v>2623</v>
      </c>
      <c r="B1361" s="75" t="s">
        <v>2624</v>
      </c>
      <c r="C1361" s="76" t="s">
        <v>211</v>
      </c>
      <c r="D1361" s="78" t="s">
        <v>2625</v>
      </c>
      <c r="E1361" s="78" t="s">
        <v>2585</v>
      </c>
      <c r="F1361" s="78" t="s">
        <v>2626</v>
      </c>
    </row>
    <row r="1362" spans="1:6" ht="56.25" x14ac:dyDescent="0.2">
      <c r="A1362" s="74" t="s">
        <v>2627</v>
      </c>
      <c r="B1362" s="75" t="s">
        <v>2628</v>
      </c>
      <c r="C1362" s="76" t="s">
        <v>211</v>
      </c>
      <c r="D1362" s="78" t="s">
        <v>2629</v>
      </c>
      <c r="E1362" s="78" t="s">
        <v>550</v>
      </c>
      <c r="F1362" s="78" t="s">
        <v>2630</v>
      </c>
    </row>
    <row r="1363" spans="1:6" ht="56.25" x14ac:dyDescent="0.2">
      <c r="A1363" s="74" t="s">
        <v>2631</v>
      </c>
      <c r="B1363" s="75" t="s">
        <v>2632</v>
      </c>
      <c r="C1363" s="76" t="s">
        <v>211</v>
      </c>
      <c r="D1363" s="78" t="s">
        <v>2633</v>
      </c>
      <c r="E1363" s="78" t="s">
        <v>550</v>
      </c>
      <c r="F1363" s="78" t="s">
        <v>2634</v>
      </c>
    </row>
    <row r="1364" spans="1:6" ht="67.5" x14ac:dyDescent="0.2">
      <c r="A1364" s="79" t="s">
        <v>2635</v>
      </c>
      <c r="B1364" s="75" t="s">
        <v>2636</v>
      </c>
      <c r="C1364" s="80" t="s">
        <v>211</v>
      </c>
      <c r="D1364" s="81" t="s">
        <v>2637</v>
      </c>
      <c r="E1364" s="81" t="s">
        <v>550</v>
      </c>
      <c r="F1364" s="81" t="s">
        <v>2638</v>
      </c>
    </row>
    <row r="1365" spans="1:6" ht="56.25" x14ac:dyDescent="0.2">
      <c r="A1365" s="79" t="s">
        <v>2639</v>
      </c>
      <c r="B1365" s="74" t="s">
        <v>2640</v>
      </c>
      <c r="C1365" s="80" t="s">
        <v>211</v>
      </c>
      <c r="D1365" s="81" t="s">
        <v>2641</v>
      </c>
      <c r="E1365" s="81" t="s">
        <v>550</v>
      </c>
      <c r="F1365" s="81" t="s">
        <v>2642</v>
      </c>
    </row>
    <row r="1366" spans="1:6" ht="56.25" x14ac:dyDescent="0.2">
      <c r="A1366" s="79" t="s">
        <v>2643</v>
      </c>
      <c r="B1366" s="74" t="s">
        <v>2644</v>
      </c>
      <c r="C1366" s="80" t="s">
        <v>211</v>
      </c>
      <c r="D1366" s="81" t="s">
        <v>2645</v>
      </c>
      <c r="E1366" s="81" t="s">
        <v>550</v>
      </c>
      <c r="F1366" s="81" t="s">
        <v>2646</v>
      </c>
    </row>
    <row r="1367" spans="1:6" ht="56.25" x14ac:dyDescent="0.2">
      <c r="A1367" s="79" t="s">
        <v>2647</v>
      </c>
      <c r="B1367" s="74" t="s">
        <v>2648</v>
      </c>
      <c r="C1367" s="80" t="s">
        <v>211</v>
      </c>
      <c r="D1367" s="81" t="s">
        <v>2649</v>
      </c>
      <c r="E1367" s="81" t="s">
        <v>2585</v>
      </c>
      <c r="F1367" s="81" t="s">
        <v>2650</v>
      </c>
    </row>
    <row r="1368" spans="1:6" ht="56.25" x14ac:dyDescent="0.2">
      <c r="A1368" s="74" t="s">
        <v>2651</v>
      </c>
      <c r="B1368" s="75" t="s">
        <v>2652</v>
      </c>
      <c r="C1368" s="76" t="s">
        <v>211</v>
      </c>
      <c r="D1368" s="78" t="s">
        <v>2653</v>
      </c>
      <c r="E1368" s="78" t="s">
        <v>2585</v>
      </c>
      <c r="F1368" s="78" t="s">
        <v>2654</v>
      </c>
    </row>
    <row r="1369" spans="1:6" ht="56.25" x14ac:dyDescent="0.2">
      <c r="A1369" s="79" t="s">
        <v>2655</v>
      </c>
      <c r="B1369" s="74" t="s">
        <v>2656</v>
      </c>
      <c r="C1369" s="80" t="s">
        <v>211</v>
      </c>
      <c r="D1369" s="81" t="s">
        <v>2657</v>
      </c>
      <c r="E1369" s="81" t="s">
        <v>2585</v>
      </c>
      <c r="F1369" s="81" t="s">
        <v>2658</v>
      </c>
    </row>
    <row r="1370" spans="1:6" ht="56.25" x14ac:dyDescent="0.2">
      <c r="A1370" s="79" t="s">
        <v>2659</v>
      </c>
      <c r="B1370" s="74" t="s">
        <v>2660</v>
      </c>
      <c r="C1370" s="80" t="s">
        <v>211</v>
      </c>
      <c r="D1370" s="81" t="s">
        <v>2661</v>
      </c>
      <c r="E1370" s="81" t="s">
        <v>2662</v>
      </c>
      <c r="F1370" s="81" t="s">
        <v>2663</v>
      </c>
    </row>
    <row r="1371" spans="1:6" ht="56.25" x14ac:dyDescent="0.2">
      <c r="A1371" s="74" t="s">
        <v>2664</v>
      </c>
      <c r="B1371" s="75" t="s">
        <v>2665</v>
      </c>
      <c r="C1371" s="76" t="s">
        <v>211</v>
      </c>
      <c r="D1371" s="78" t="s">
        <v>2666</v>
      </c>
      <c r="E1371" s="78" t="s">
        <v>2585</v>
      </c>
      <c r="F1371" s="78" t="s">
        <v>2667</v>
      </c>
    </row>
    <row r="1372" spans="1:6" ht="56.25" x14ac:dyDescent="0.2">
      <c r="A1372" s="74" t="s">
        <v>2668</v>
      </c>
      <c r="B1372" s="75" t="s">
        <v>2669</v>
      </c>
      <c r="C1372" s="76" t="s">
        <v>211</v>
      </c>
      <c r="D1372" s="78" t="s">
        <v>2670</v>
      </c>
      <c r="E1372" s="78" t="s">
        <v>2585</v>
      </c>
      <c r="F1372" s="78" t="s">
        <v>2671</v>
      </c>
    </row>
    <row r="1373" spans="1:6" ht="45" x14ac:dyDescent="0.2">
      <c r="A1373" s="74" t="s">
        <v>2672</v>
      </c>
      <c r="B1373" s="75" t="s">
        <v>2673</v>
      </c>
      <c r="C1373" s="76" t="s">
        <v>211</v>
      </c>
      <c r="D1373" s="78" t="s">
        <v>2674</v>
      </c>
      <c r="E1373" s="78" t="s">
        <v>2585</v>
      </c>
      <c r="F1373" s="78" t="s">
        <v>2675</v>
      </c>
    </row>
    <row r="1374" spans="1:6" ht="45" x14ac:dyDescent="0.2">
      <c r="A1374" s="74" t="s">
        <v>2676</v>
      </c>
      <c r="B1374" s="75" t="s">
        <v>2677</v>
      </c>
      <c r="C1374" s="76" t="s">
        <v>211</v>
      </c>
      <c r="D1374" s="78" t="s">
        <v>2678</v>
      </c>
      <c r="E1374" s="78" t="s">
        <v>2585</v>
      </c>
      <c r="F1374" s="78" t="s">
        <v>2679</v>
      </c>
    </row>
    <row r="1375" spans="1:6" ht="22.5" x14ac:dyDescent="0.2">
      <c r="A1375" s="59">
        <v>24.06</v>
      </c>
      <c r="B1375" s="73" t="s">
        <v>2680</v>
      </c>
      <c r="C1375" s="56"/>
      <c r="D1375" s="56"/>
      <c r="E1375" s="56"/>
      <c r="F1375" s="56"/>
    </row>
    <row r="1376" spans="1:6" ht="45" x14ac:dyDescent="0.2">
      <c r="A1376" s="74" t="s">
        <v>2681</v>
      </c>
      <c r="B1376" s="75" t="s">
        <v>2682</v>
      </c>
      <c r="C1376" s="76" t="s">
        <v>228</v>
      </c>
      <c r="D1376" s="78" t="s">
        <v>2683</v>
      </c>
      <c r="E1376" s="78" t="s">
        <v>2684</v>
      </c>
      <c r="F1376" s="78" t="s">
        <v>2685</v>
      </c>
    </row>
    <row r="1377" spans="1:6" x14ac:dyDescent="0.2">
      <c r="A1377" s="59">
        <v>24.07</v>
      </c>
      <c r="B1377" s="73" t="s">
        <v>2686</v>
      </c>
      <c r="C1377" s="56"/>
      <c r="D1377" s="56"/>
      <c r="E1377" s="56"/>
      <c r="F1377" s="56"/>
    </row>
    <row r="1378" spans="1:6" ht="45" x14ac:dyDescent="0.2">
      <c r="A1378" s="74" t="s">
        <v>2687</v>
      </c>
      <c r="B1378" s="75" t="s">
        <v>2688</v>
      </c>
      <c r="C1378" s="76" t="s">
        <v>211</v>
      </c>
      <c r="D1378" s="78" t="s">
        <v>2689</v>
      </c>
      <c r="E1378" s="78" t="s">
        <v>231</v>
      </c>
      <c r="F1378" s="78" t="s">
        <v>2690</v>
      </c>
    </row>
    <row r="1379" spans="1:6" ht="45" x14ac:dyDescent="0.2">
      <c r="A1379" s="74" t="s">
        <v>2691</v>
      </c>
      <c r="B1379" s="75" t="s">
        <v>2692</v>
      </c>
      <c r="C1379" s="76" t="s">
        <v>211</v>
      </c>
      <c r="D1379" s="78" t="s">
        <v>2693</v>
      </c>
      <c r="E1379" s="78" t="s">
        <v>2694</v>
      </c>
      <c r="F1379" s="78" t="s">
        <v>2695</v>
      </c>
    </row>
    <row r="1380" spans="1:6" ht="22.5" x14ac:dyDescent="0.2">
      <c r="A1380" s="59">
        <v>24.08</v>
      </c>
      <c r="B1380" s="73" t="s">
        <v>2696</v>
      </c>
      <c r="C1380" s="56"/>
      <c r="D1380" s="56"/>
      <c r="E1380" s="56"/>
      <c r="F1380" s="56"/>
    </row>
    <row r="1381" spans="1:6" ht="56.25" x14ac:dyDescent="0.2">
      <c r="A1381" s="74" t="s">
        <v>2697</v>
      </c>
      <c r="B1381" s="75" t="s">
        <v>2698</v>
      </c>
      <c r="C1381" s="76" t="s">
        <v>228</v>
      </c>
      <c r="D1381" s="78" t="s">
        <v>2699</v>
      </c>
      <c r="E1381" s="78" t="s">
        <v>410</v>
      </c>
      <c r="F1381" s="78" t="s">
        <v>2700</v>
      </c>
    </row>
    <row r="1382" spans="1:6" ht="33.75" x14ac:dyDescent="0.2">
      <c r="A1382" s="74" t="s">
        <v>2701</v>
      </c>
      <c r="B1382" s="74" t="s">
        <v>2702</v>
      </c>
      <c r="C1382" s="76" t="s">
        <v>228</v>
      </c>
      <c r="D1382" s="78" t="s">
        <v>2703</v>
      </c>
      <c r="E1382" s="78" t="s">
        <v>315</v>
      </c>
      <c r="F1382" s="78" t="s">
        <v>2704</v>
      </c>
    </row>
    <row r="1383" spans="1:6" ht="45" x14ac:dyDescent="0.2">
      <c r="A1383" s="74" t="s">
        <v>2705</v>
      </c>
      <c r="B1383" s="75" t="s">
        <v>2706</v>
      </c>
      <c r="C1383" s="76" t="s">
        <v>228</v>
      </c>
      <c r="D1383" s="78" t="s">
        <v>2707</v>
      </c>
      <c r="E1383" s="78" t="s">
        <v>231</v>
      </c>
      <c r="F1383" s="78" t="s">
        <v>2708</v>
      </c>
    </row>
    <row r="1384" spans="1:6" ht="22.5" x14ac:dyDescent="0.2">
      <c r="A1384" s="59">
        <v>24.2</v>
      </c>
      <c r="B1384" s="73" t="s">
        <v>2709</v>
      </c>
      <c r="C1384" s="56"/>
      <c r="D1384" s="56"/>
      <c r="E1384" s="56"/>
      <c r="F1384" s="56"/>
    </row>
    <row r="1385" spans="1:6" ht="22.5" x14ac:dyDescent="0.2">
      <c r="A1385" s="74" t="s">
        <v>2710</v>
      </c>
      <c r="B1385" s="74" t="s">
        <v>2711</v>
      </c>
      <c r="C1385" s="76" t="s">
        <v>211</v>
      </c>
      <c r="D1385" s="82"/>
      <c r="E1385" s="78" t="s">
        <v>231</v>
      </c>
      <c r="F1385" s="78" t="s">
        <v>231</v>
      </c>
    </row>
    <row r="1386" spans="1:6" x14ac:dyDescent="0.2">
      <c r="A1386" s="74" t="s">
        <v>2712</v>
      </c>
      <c r="B1386" s="74" t="s">
        <v>2713</v>
      </c>
      <c r="C1386" s="76" t="s">
        <v>228</v>
      </c>
      <c r="D1386" s="78" t="s">
        <v>2714</v>
      </c>
      <c r="E1386" s="78" t="s">
        <v>2715</v>
      </c>
      <c r="F1386" s="78" t="s">
        <v>2716</v>
      </c>
    </row>
    <row r="1387" spans="1:6" ht="22.5" x14ac:dyDescent="0.2">
      <c r="A1387" s="74" t="s">
        <v>2717</v>
      </c>
      <c r="B1387" s="74" t="s">
        <v>2718</v>
      </c>
      <c r="C1387" s="76" t="s">
        <v>228</v>
      </c>
      <c r="D1387" s="82"/>
      <c r="E1387" s="78" t="s">
        <v>312</v>
      </c>
      <c r="F1387" s="78" t="s">
        <v>312</v>
      </c>
    </row>
    <row r="1388" spans="1:6" ht="22.5" x14ac:dyDescent="0.2">
      <c r="A1388" s="74" t="s">
        <v>2719</v>
      </c>
      <c r="B1388" s="74" t="s">
        <v>2720</v>
      </c>
      <c r="C1388" s="76" t="s">
        <v>228</v>
      </c>
      <c r="D1388" s="78" t="s">
        <v>2721</v>
      </c>
      <c r="E1388" s="78" t="s">
        <v>2722</v>
      </c>
      <c r="F1388" s="78" t="s">
        <v>2723</v>
      </c>
    </row>
    <row r="1389" spans="1:6" ht="22.5" x14ac:dyDescent="0.2">
      <c r="A1389" s="74" t="s">
        <v>2724</v>
      </c>
      <c r="B1389" s="74" t="s">
        <v>2725</v>
      </c>
      <c r="C1389" s="76" t="s">
        <v>247</v>
      </c>
      <c r="D1389" s="78" t="s">
        <v>2726</v>
      </c>
      <c r="E1389" s="78" t="s">
        <v>2727</v>
      </c>
      <c r="F1389" s="78" t="s">
        <v>2728</v>
      </c>
    </row>
    <row r="1390" spans="1:6" ht="22.5" x14ac:dyDescent="0.2">
      <c r="A1390" s="74" t="s">
        <v>2729</v>
      </c>
      <c r="B1390" s="74" t="s">
        <v>2730</v>
      </c>
      <c r="C1390" s="76" t="s">
        <v>228</v>
      </c>
      <c r="D1390" s="78" t="s">
        <v>2731</v>
      </c>
      <c r="E1390" s="78" t="s">
        <v>2715</v>
      </c>
      <c r="F1390" s="78" t="s">
        <v>2732</v>
      </c>
    </row>
    <row r="1391" spans="1:6" ht="45" x14ac:dyDescent="0.2">
      <c r="A1391" s="74" t="s">
        <v>2733</v>
      </c>
      <c r="B1391" s="75" t="s">
        <v>2734</v>
      </c>
      <c r="C1391" s="76" t="s">
        <v>228</v>
      </c>
      <c r="D1391" s="78" t="s">
        <v>2735</v>
      </c>
      <c r="E1391" s="78" t="s">
        <v>2715</v>
      </c>
      <c r="F1391" s="78" t="s">
        <v>2736</v>
      </c>
    </row>
    <row r="1392" spans="1:6" ht="22.5" x14ac:dyDescent="0.2">
      <c r="A1392" s="74" t="s">
        <v>2737</v>
      </c>
      <c r="B1392" s="74" t="s">
        <v>2738</v>
      </c>
      <c r="C1392" s="76" t="s">
        <v>211</v>
      </c>
      <c r="D1392" s="78" t="s">
        <v>2739</v>
      </c>
      <c r="E1392" s="78" t="s">
        <v>410</v>
      </c>
      <c r="F1392" s="78" t="s">
        <v>2740</v>
      </c>
    </row>
    <row r="1393" spans="1:6" ht="33.75" x14ac:dyDescent="0.2">
      <c r="A1393" s="74" t="s">
        <v>2741</v>
      </c>
      <c r="B1393" s="74" t="s">
        <v>2742</v>
      </c>
      <c r="C1393" s="76" t="s">
        <v>211</v>
      </c>
      <c r="D1393" s="78" t="s">
        <v>2743</v>
      </c>
      <c r="E1393" s="78" t="s">
        <v>2744</v>
      </c>
      <c r="F1393" s="78" t="s">
        <v>2745</v>
      </c>
    </row>
    <row r="1394" spans="1:6" ht="33.75" x14ac:dyDescent="0.2">
      <c r="A1394" s="74" t="s">
        <v>2746</v>
      </c>
      <c r="B1394" s="74" t="s">
        <v>2747</v>
      </c>
      <c r="C1394" s="76" t="s">
        <v>211</v>
      </c>
      <c r="D1394" s="78" t="s">
        <v>2748</v>
      </c>
      <c r="E1394" s="78" t="s">
        <v>2744</v>
      </c>
      <c r="F1394" s="78" t="s">
        <v>955</v>
      </c>
    </row>
    <row r="1395" spans="1:6" ht="56.25" x14ac:dyDescent="0.2">
      <c r="A1395" s="74" t="s">
        <v>2749</v>
      </c>
      <c r="B1395" s="75" t="s">
        <v>2750</v>
      </c>
      <c r="C1395" s="76" t="s">
        <v>211</v>
      </c>
      <c r="D1395" s="78" t="s">
        <v>2751</v>
      </c>
      <c r="E1395" s="78" t="s">
        <v>2752</v>
      </c>
      <c r="F1395" s="78" t="s">
        <v>2753</v>
      </c>
    </row>
    <row r="1396" spans="1:6" ht="56.25" x14ac:dyDescent="0.2">
      <c r="A1396" s="74" t="s">
        <v>2754</v>
      </c>
      <c r="B1396" s="75" t="s">
        <v>2755</v>
      </c>
      <c r="C1396" s="76" t="s">
        <v>211</v>
      </c>
      <c r="D1396" s="78" t="s">
        <v>2756</v>
      </c>
      <c r="E1396" s="78" t="s">
        <v>2752</v>
      </c>
      <c r="F1396" s="78" t="s">
        <v>2757</v>
      </c>
    </row>
    <row r="1397" spans="1:6" ht="22.5" x14ac:dyDescent="0.2">
      <c r="A1397" s="58">
        <v>25</v>
      </c>
      <c r="B1397" s="73" t="s">
        <v>2758</v>
      </c>
      <c r="C1397" s="56"/>
      <c r="D1397" s="56"/>
      <c r="E1397" s="56"/>
      <c r="F1397" s="56"/>
    </row>
    <row r="1398" spans="1:6" x14ac:dyDescent="0.2">
      <c r="A1398" s="59">
        <v>25.01</v>
      </c>
      <c r="B1398" s="73" t="s">
        <v>2759</v>
      </c>
      <c r="C1398" s="56"/>
      <c r="D1398" s="56"/>
      <c r="E1398" s="56"/>
      <c r="F1398" s="56"/>
    </row>
    <row r="1399" spans="1:6" ht="22.5" x14ac:dyDescent="0.2">
      <c r="A1399" s="74" t="s">
        <v>2760</v>
      </c>
      <c r="B1399" s="74" t="s">
        <v>2761</v>
      </c>
      <c r="C1399" s="76" t="s">
        <v>211</v>
      </c>
      <c r="D1399" s="78" t="s">
        <v>2762</v>
      </c>
      <c r="E1399" s="78" t="s">
        <v>409</v>
      </c>
      <c r="F1399" s="78" t="s">
        <v>2763</v>
      </c>
    </row>
    <row r="1400" spans="1:6" ht="22.5" x14ac:dyDescent="0.2">
      <c r="A1400" s="74" t="s">
        <v>2764</v>
      </c>
      <c r="B1400" s="74" t="s">
        <v>2765</v>
      </c>
      <c r="C1400" s="76" t="s">
        <v>211</v>
      </c>
      <c r="D1400" s="78" t="s">
        <v>2766</v>
      </c>
      <c r="E1400" s="78" t="s">
        <v>409</v>
      </c>
      <c r="F1400" s="78" t="s">
        <v>2767</v>
      </c>
    </row>
    <row r="1401" spans="1:6" ht="22.5" x14ac:dyDescent="0.2">
      <c r="A1401" s="74" t="s">
        <v>2768</v>
      </c>
      <c r="B1401" s="74" t="s">
        <v>2769</v>
      </c>
      <c r="C1401" s="76" t="s">
        <v>211</v>
      </c>
      <c r="D1401" s="78" t="s">
        <v>2770</v>
      </c>
      <c r="E1401" s="78" t="s">
        <v>409</v>
      </c>
      <c r="F1401" s="78" t="s">
        <v>2771</v>
      </c>
    </row>
    <row r="1402" spans="1:6" ht="22.5" x14ac:dyDescent="0.2">
      <c r="A1402" s="74" t="s">
        <v>2772</v>
      </c>
      <c r="B1402" s="74" t="s">
        <v>2773</v>
      </c>
      <c r="C1402" s="76" t="s">
        <v>211</v>
      </c>
      <c r="D1402" s="78" t="s">
        <v>2774</v>
      </c>
      <c r="E1402" s="78" t="s">
        <v>409</v>
      </c>
      <c r="F1402" s="78" t="s">
        <v>2775</v>
      </c>
    </row>
    <row r="1403" spans="1:6" ht="22.5" x14ac:dyDescent="0.2">
      <c r="A1403" s="74" t="s">
        <v>2776</v>
      </c>
      <c r="B1403" s="74" t="s">
        <v>2777</v>
      </c>
      <c r="C1403" s="76" t="s">
        <v>211</v>
      </c>
      <c r="D1403" s="78" t="s">
        <v>2778</v>
      </c>
      <c r="E1403" s="78" t="s">
        <v>409</v>
      </c>
      <c r="F1403" s="78" t="s">
        <v>2779</v>
      </c>
    </row>
    <row r="1404" spans="1:6" ht="22.5" x14ac:dyDescent="0.2">
      <c r="A1404" s="74" t="s">
        <v>2780</v>
      </c>
      <c r="B1404" s="74" t="s">
        <v>2781</v>
      </c>
      <c r="C1404" s="76" t="s">
        <v>211</v>
      </c>
      <c r="D1404" s="78" t="s">
        <v>2782</v>
      </c>
      <c r="E1404" s="78" t="s">
        <v>409</v>
      </c>
      <c r="F1404" s="78" t="s">
        <v>2783</v>
      </c>
    </row>
    <row r="1405" spans="1:6" ht="22.5" x14ac:dyDescent="0.2">
      <c r="A1405" s="74" t="s">
        <v>2784</v>
      </c>
      <c r="B1405" s="74" t="s">
        <v>2785</v>
      </c>
      <c r="C1405" s="76" t="s">
        <v>211</v>
      </c>
      <c r="D1405" s="78" t="s">
        <v>2786</v>
      </c>
      <c r="E1405" s="78" t="s">
        <v>409</v>
      </c>
      <c r="F1405" s="78" t="s">
        <v>2787</v>
      </c>
    </row>
    <row r="1406" spans="1:6" ht="33.75" x14ac:dyDescent="0.2">
      <c r="A1406" s="74" t="s">
        <v>2788</v>
      </c>
      <c r="B1406" s="74" t="s">
        <v>2789</v>
      </c>
      <c r="C1406" s="76" t="s">
        <v>211</v>
      </c>
      <c r="D1406" s="78" t="s">
        <v>2790</v>
      </c>
      <c r="E1406" s="78" t="s">
        <v>409</v>
      </c>
      <c r="F1406" s="78" t="s">
        <v>2791</v>
      </c>
    </row>
    <row r="1407" spans="1:6" ht="22.5" x14ac:dyDescent="0.2">
      <c r="A1407" s="74" t="s">
        <v>2792</v>
      </c>
      <c r="B1407" s="74" t="s">
        <v>2793</v>
      </c>
      <c r="C1407" s="76" t="s">
        <v>211</v>
      </c>
      <c r="D1407" s="78" t="s">
        <v>2794</v>
      </c>
      <c r="E1407" s="78" t="s">
        <v>409</v>
      </c>
      <c r="F1407" s="78" t="s">
        <v>2795</v>
      </c>
    </row>
    <row r="1408" spans="1:6" ht="22.5" x14ac:dyDescent="0.2">
      <c r="A1408" s="74" t="s">
        <v>2796</v>
      </c>
      <c r="B1408" s="74" t="s">
        <v>2797</v>
      </c>
      <c r="C1408" s="76" t="s">
        <v>211</v>
      </c>
      <c r="D1408" s="78" t="s">
        <v>2798</v>
      </c>
      <c r="E1408" s="78" t="s">
        <v>409</v>
      </c>
      <c r="F1408" s="78" t="s">
        <v>2799</v>
      </c>
    </row>
    <row r="1409" spans="1:6" ht="45" x14ac:dyDescent="0.2">
      <c r="A1409" s="74" t="s">
        <v>2800</v>
      </c>
      <c r="B1409" s="75" t="s">
        <v>2801</v>
      </c>
      <c r="C1409" s="76" t="s">
        <v>211</v>
      </c>
      <c r="D1409" s="78" t="s">
        <v>2802</v>
      </c>
      <c r="E1409" s="77"/>
      <c r="F1409" s="78" t="s">
        <v>2802</v>
      </c>
    </row>
    <row r="1410" spans="1:6" ht="22.5" x14ac:dyDescent="0.2">
      <c r="A1410" s="74" t="s">
        <v>2803</v>
      </c>
      <c r="B1410" s="74" t="s">
        <v>2804</v>
      </c>
      <c r="C1410" s="76" t="s">
        <v>211</v>
      </c>
      <c r="D1410" s="78" t="s">
        <v>2805</v>
      </c>
      <c r="E1410" s="78" t="s">
        <v>2806</v>
      </c>
      <c r="F1410" s="78" t="s">
        <v>2807</v>
      </c>
    </row>
    <row r="1411" spans="1:6" ht="22.5" x14ac:dyDescent="0.2">
      <c r="A1411" s="74" t="s">
        <v>2808</v>
      </c>
      <c r="B1411" s="74" t="s">
        <v>2809</v>
      </c>
      <c r="C1411" s="76" t="s">
        <v>211</v>
      </c>
      <c r="D1411" s="78" t="s">
        <v>2810</v>
      </c>
      <c r="E1411" s="78" t="s">
        <v>409</v>
      </c>
      <c r="F1411" s="78" t="s">
        <v>2811</v>
      </c>
    </row>
    <row r="1412" spans="1:6" ht="22.5" x14ac:dyDescent="0.2">
      <c r="A1412" s="74" t="s">
        <v>2812</v>
      </c>
      <c r="B1412" s="74" t="s">
        <v>2813</v>
      </c>
      <c r="C1412" s="76" t="s">
        <v>211</v>
      </c>
      <c r="D1412" s="78" t="s">
        <v>2814</v>
      </c>
      <c r="E1412" s="78" t="s">
        <v>409</v>
      </c>
      <c r="F1412" s="78" t="s">
        <v>2815</v>
      </c>
    </row>
    <row r="1413" spans="1:6" ht="22.5" x14ac:dyDescent="0.2">
      <c r="A1413" s="74" t="s">
        <v>2816</v>
      </c>
      <c r="B1413" s="74" t="s">
        <v>2817</v>
      </c>
      <c r="C1413" s="76" t="s">
        <v>211</v>
      </c>
      <c r="D1413" s="78" t="s">
        <v>2818</v>
      </c>
      <c r="E1413" s="78" t="s">
        <v>409</v>
      </c>
      <c r="F1413" s="78" t="s">
        <v>2819</v>
      </c>
    </row>
    <row r="1414" spans="1:6" ht="22.5" x14ac:dyDescent="0.2">
      <c r="A1414" s="74" t="s">
        <v>2820</v>
      </c>
      <c r="B1414" s="74" t="s">
        <v>2821</v>
      </c>
      <c r="C1414" s="76" t="s">
        <v>211</v>
      </c>
      <c r="D1414" s="78" t="s">
        <v>2822</v>
      </c>
      <c r="E1414" s="78" t="s">
        <v>2806</v>
      </c>
      <c r="F1414" s="78" t="s">
        <v>2823</v>
      </c>
    </row>
    <row r="1415" spans="1:6" ht="22.5" x14ac:dyDescent="0.2">
      <c r="A1415" s="74" t="s">
        <v>2824</v>
      </c>
      <c r="B1415" s="74" t="s">
        <v>2825</v>
      </c>
      <c r="C1415" s="76" t="s">
        <v>211</v>
      </c>
      <c r="D1415" s="78" t="s">
        <v>2826</v>
      </c>
      <c r="E1415" s="78" t="s">
        <v>2806</v>
      </c>
      <c r="F1415" s="78" t="s">
        <v>2827</v>
      </c>
    </row>
    <row r="1416" spans="1:6" ht="22.5" x14ac:dyDescent="0.2">
      <c r="A1416" s="74" t="s">
        <v>2828</v>
      </c>
      <c r="B1416" s="74" t="s">
        <v>2829</v>
      </c>
      <c r="C1416" s="76" t="s">
        <v>211</v>
      </c>
      <c r="D1416" s="78" t="s">
        <v>2830</v>
      </c>
      <c r="E1416" s="78" t="s">
        <v>2831</v>
      </c>
      <c r="F1416" s="78" t="s">
        <v>2832</v>
      </c>
    </row>
    <row r="1417" spans="1:6" ht="22.5" x14ac:dyDescent="0.2">
      <c r="A1417" s="74" t="s">
        <v>2833</v>
      </c>
      <c r="B1417" s="74" t="s">
        <v>2834</v>
      </c>
      <c r="C1417" s="76" t="s">
        <v>211</v>
      </c>
      <c r="D1417" s="78" t="s">
        <v>2835</v>
      </c>
      <c r="E1417" s="78" t="s">
        <v>2831</v>
      </c>
      <c r="F1417" s="78" t="s">
        <v>2836</v>
      </c>
    </row>
    <row r="1418" spans="1:6" ht="22.5" x14ac:dyDescent="0.2">
      <c r="A1418" s="74" t="s">
        <v>2837</v>
      </c>
      <c r="B1418" s="74" t="s">
        <v>2838</v>
      </c>
      <c r="C1418" s="76" t="s">
        <v>211</v>
      </c>
      <c r="D1418" s="78" t="s">
        <v>2839</v>
      </c>
      <c r="E1418" s="78" t="s">
        <v>2831</v>
      </c>
      <c r="F1418" s="78" t="s">
        <v>2840</v>
      </c>
    </row>
    <row r="1419" spans="1:6" ht="22.5" x14ac:dyDescent="0.2">
      <c r="A1419" s="74" t="s">
        <v>2841</v>
      </c>
      <c r="B1419" s="74" t="s">
        <v>2842</v>
      </c>
      <c r="C1419" s="76" t="s">
        <v>211</v>
      </c>
      <c r="D1419" s="78" t="s">
        <v>2843</v>
      </c>
      <c r="E1419" s="82"/>
      <c r="F1419" s="78" t="s">
        <v>2843</v>
      </c>
    </row>
    <row r="1420" spans="1:6" ht="33.75" x14ac:dyDescent="0.2">
      <c r="A1420" s="74" t="s">
        <v>2844</v>
      </c>
      <c r="B1420" s="74" t="s">
        <v>2845</v>
      </c>
      <c r="C1420" s="76" t="s">
        <v>211</v>
      </c>
      <c r="D1420" s="78" t="s">
        <v>2428</v>
      </c>
      <c r="E1420" s="77"/>
      <c r="F1420" s="78" t="s">
        <v>2428</v>
      </c>
    </row>
    <row r="1421" spans="1:6" ht="45" x14ac:dyDescent="0.2">
      <c r="A1421" s="74" t="s">
        <v>2846</v>
      </c>
      <c r="B1421" s="75" t="s">
        <v>2847</v>
      </c>
      <c r="C1421" s="76" t="s">
        <v>211</v>
      </c>
      <c r="D1421" s="78" t="s">
        <v>2848</v>
      </c>
      <c r="E1421" s="77"/>
      <c r="F1421" s="78" t="s">
        <v>2848</v>
      </c>
    </row>
    <row r="1422" spans="1:6" ht="45" x14ac:dyDescent="0.2">
      <c r="A1422" s="74" t="s">
        <v>2849</v>
      </c>
      <c r="B1422" s="75" t="s">
        <v>2850</v>
      </c>
      <c r="C1422" s="76" t="s">
        <v>211</v>
      </c>
      <c r="D1422" s="78" t="s">
        <v>2851</v>
      </c>
      <c r="E1422" s="77"/>
      <c r="F1422" s="78" t="s">
        <v>2851</v>
      </c>
    </row>
    <row r="1423" spans="1:6" ht="22.5" x14ac:dyDescent="0.2">
      <c r="A1423" s="74" t="s">
        <v>2852</v>
      </c>
      <c r="B1423" s="74" t="s">
        <v>2853</v>
      </c>
      <c r="C1423" s="76" t="s">
        <v>211</v>
      </c>
      <c r="D1423" s="78" t="s">
        <v>2854</v>
      </c>
      <c r="E1423" s="78" t="s">
        <v>409</v>
      </c>
      <c r="F1423" s="78" t="s">
        <v>2855</v>
      </c>
    </row>
    <row r="1424" spans="1:6" ht="33.75" x14ac:dyDescent="0.2">
      <c r="A1424" s="74" t="s">
        <v>2856</v>
      </c>
      <c r="B1424" s="74" t="s">
        <v>2857</v>
      </c>
      <c r="C1424" s="83" t="s">
        <v>211</v>
      </c>
      <c r="D1424" s="78" t="s">
        <v>2858</v>
      </c>
      <c r="E1424" s="78" t="s">
        <v>409</v>
      </c>
      <c r="F1424" s="78" t="s">
        <v>2859</v>
      </c>
    </row>
    <row r="1425" spans="1:6" ht="33.75" x14ac:dyDescent="0.2">
      <c r="A1425" s="74" t="s">
        <v>2860</v>
      </c>
      <c r="B1425" s="74" t="s">
        <v>2861</v>
      </c>
      <c r="C1425" s="83" t="s">
        <v>211</v>
      </c>
      <c r="D1425" s="78" t="s">
        <v>2862</v>
      </c>
      <c r="E1425" s="78" t="s">
        <v>409</v>
      </c>
      <c r="F1425" s="78" t="s">
        <v>2863</v>
      </c>
    </row>
    <row r="1426" spans="1:6" ht="33.75" x14ac:dyDescent="0.2">
      <c r="A1426" s="74" t="s">
        <v>2864</v>
      </c>
      <c r="B1426" s="74" t="s">
        <v>2865</v>
      </c>
      <c r="C1426" s="83" t="s">
        <v>211</v>
      </c>
      <c r="D1426" s="78" t="s">
        <v>2866</v>
      </c>
      <c r="E1426" s="78" t="s">
        <v>409</v>
      </c>
      <c r="F1426" s="78" t="s">
        <v>2867</v>
      </c>
    </row>
    <row r="1427" spans="1:6" x14ac:dyDescent="0.2">
      <c r="A1427" s="59">
        <v>25.02</v>
      </c>
      <c r="B1427" s="73" t="s">
        <v>2868</v>
      </c>
      <c r="C1427" s="56"/>
      <c r="D1427" s="56"/>
      <c r="E1427" s="56"/>
      <c r="F1427" s="56"/>
    </row>
    <row r="1428" spans="1:6" ht="33.75" x14ac:dyDescent="0.2">
      <c r="A1428" s="74" t="s">
        <v>2869</v>
      </c>
      <c r="B1428" s="74" t="s">
        <v>2870</v>
      </c>
      <c r="C1428" s="83" t="s">
        <v>211</v>
      </c>
      <c r="D1428" s="78" t="s">
        <v>2871</v>
      </c>
      <c r="E1428" s="78" t="s">
        <v>407</v>
      </c>
      <c r="F1428" s="78" t="s">
        <v>2872</v>
      </c>
    </row>
    <row r="1429" spans="1:6" ht="22.5" x14ac:dyDescent="0.2">
      <c r="A1429" s="74" t="s">
        <v>2873</v>
      </c>
      <c r="B1429" s="74" t="s">
        <v>2874</v>
      </c>
      <c r="C1429" s="83" t="s">
        <v>211</v>
      </c>
      <c r="D1429" s="78" t="s">
        <v>2875</v>
      </c>
      <c r="E1429" s="78" t="s">
        <v>407</v>
      </c>
      <c r="F1429" s="78" t="s">
        <v>2876</v>
      </c>
    </row>
    <row r="1430" spans="1:6" ht="22.5" x14ac:dyDescent="0.2">
      <c r="A1430" s="74" t="s">
        <v>2877</v>
      </c>
      <c r="B1430" s="74" t="s">
        <v>2878</v>
      </c>
      <c r="C1430" s="83" t="s">
        <v>211</v>
      </c>
      <c r="D1430" s="78" t="s">
        <v>2879</v>
      </c>
      <c r="E1430" s="78" t="s">
        <v>407</v>
      </c>
      <c r="F1430" s="78" t="s">
        <v>2880</v>
      </c>
    </row>
    <row r="1431" spans="1:6" ht="22.5" x14ac:dyDescent="0.2">
      <c r="A1431" s="74" t="s">
        <v>2881</v>
      </c>
      <c r="B1431" s="74" t="s">
        <v>2882</v>
      </c>
      <c r="C1431" s="83" t="s">
        <v>211</v>
      </c>
      <c r="D1431" s="78" t="s">
        <v>2883</v>
      </c>
      <c r="E1431" s="78" t="s">
        <v>409</v>
      </c>
      <c r="F1431" s="78" t="s">
        <v>2884</v>
      </c>
    </row>
    <row r="1432" spans="1:6" ht="22.5" x14ac:dyDescent="0.2">
      <c r="A1432" s="74" t="s">
        <v>2885</v>
      </c>
      <c r="B1432" s="74" t="s">
        <v>2886</v>
      </c>
      <c r="C1432" s="83" t="s">
        <v>211</v>
      </c>
      <c r="D1432" s="78" t="s">
        <v>2887</v>
      </c>
      <c r="E1432" s="78" t="s">
        <v>407</v>
      </c>
      <c r="F1432" s="78" t="s">
        <v>2888</v>
      </c>
    </row>
    <row r="1433" spans="1:6" ht="22.5" x14ac:dyDescent="0.2">
      <c r="A1433" s="74" t="s">
        <v>2889</v>
      </c>
      <c r="B1433" s="74" t="s">
        <v>2890</v>
      </c>
      <c r="C1433" s="83" t="s">
        <v>211</v>
      </c>
      <c r="D1433" s="78" t="s">
        <v>2891</v>
      </c>
      <c r="E1433" s="78" t="s">
        <v>407</v>
      </c>
      <c r="F1433" s="78" t="s">
        <v>2892</v>
      </c>
    </row>
    <row r="1434" spans="1:6" ht="22.5" x14ac:dyDescent="0.2">
      <c r="A1434" s="74" t="s">
        <v>2893</v>
      </c>
      <c r="B1434" s="74" t="s">
        <v>2894</v>
      </c>
      <c r="C1434" s="83" t="s">
        <v>211</v>
      </c>
      <c r="D1434" s="78" t="s">
        <v>2895</v>
      </c>
      <c r="E1434" s="78" t="s">
        <v>407</v>
      </c>
      <c r="F1434" s="78" t="s">
        <v>2896</v>
      </c>
    </row>
    <row r="1435" spans="1:6" ht="22.5" x14ac:dyDescent="0.2">
      <c r="A1435" s="74" t="s">
        <v>2897</v>
      </c>
      <c r="B1435" s="74" t="s">
        <v>2898</v>
      </c>
      <c r="C1435" s="83" t="s">
        <v>211</v>
      </c>
      <c r="D1435" s="78" t="s">
        <v>2899</v>
      </c>
      <c r="E1435" s="78" t="s">
        <v>407</v>
      </c>
      <c r="F1435" s="78" t="s">
        <v>2900</v>
      </c>
    </row>
    <row r="1436" spans="1:6" ht="22.5" x14ac:dyDescent="0.2">
      <c r="A1436" s="74" t="s">
        <v>2901</v>
      </c>
      <c r="B1436" s="74" t="s">
        <v>2902</v>
      </c>
      <c r="C1436" s="83" t="s">
        <v>211</v>
      </c>
      <c r="D1436" s="78" t="s">
        <v>2903</v>
      </c>
      <c r="E1436" s="78" t="s">
        <v>407</v>
      </c>
      <c r="F1436" s="78" t="s">
        <v>2904</v>
      </c>
    </row>
    <row r="1437" spans="1:6" ht="22.5" x14ac:dyDescent="0.2">
      <c r="A1437" s="74" t="s">
        <v>2905</v>
      </c>
      <c r="B1437" s="74" t="s">
        <v>2906</v>
      </c>
      <c r="C1437" s="83" t="s">
        <v>211</v>
      </c>
      <c r="D1437" s="78" t="s">
        <v>2907</v>
      </c>
      <c r="E1437" s="78" t="s">
        <v>407</v>
      </c>
      <c r="F1437" s="78" t="s">
        <v>2908</v>
      </c>
    </row>
    <row r="1438" spans="1:6" ht="22.5" x14ac:dyDescent="0.2">
      <c r="A1438" s="74" t="s">
        <v>2909</v>
      </c>
      <c r="B1438" s="74" t="s">
        <v>2910</v>
      </c>
      <c r="C1438" s="83" t="s">
        <v>211</v>
      </c>
      <c r="D1438" s="78" t="s">
        <v>2911</v>
      </c>
      <c r="E1438" s="78" t="s">
        <v>409</v>
      </c>
      <c r="F1438" s="78" t="s">
        <v>2912</v>
      </c>
    </row>
    <row r="1439" spans="1:6" ht="33.75" x14ac:dyDescent="0.2">
      <c r="A1439" s="74" t="s">
        <v>2913</v>
      </c>
      <c r="B1439" s="74" t="s">
        <v>2914</v>
      </c>
      <c r="C1439" s="83" t="s">
        <v>211</v>
      </c>
      <c r="D1439" s="78" t="s">
        <v>2915</v>
      </c>
      <c r="E1439" s="78" t="s">
        <v>409</v>
      </c>
      <c r="F1439" s="78" t="s">
        <v>2916</v>
      </c>
    </row>
    <row r="1440" spans="1:6" ht="45" x14ac:dyDescent="0.2">
      <c r="A1440" s="74" t="s">
        <v>2917</v>
      </c>
      <c r="B1440" s="75" t="s">
        <v>2918</v>
      </c>
      <c r="C1440" s="83" t="s">
        <v>211</v>
      </c>
      <c r="D1440" s="78" t="s">
        <v>2919</v>
      </c>
      <c r="E1440" s="78" t="s">
        <v>409</v>
      </c>
      <c r="F1440" s="78" t="s">
        <v>2920</v>
      </c>
    </row>
    <row r="1441" spans="1:6" ht="45" x14ac:dyDescent="0.2">
      <c r="A1441" s="74" t="s">
        <v>2921</v>
      </c>
      <c r="B1441" s="75" t="s">
        <v>2922</v>
      </c>
      <c r="C1441" s="83" t="s">
        <v>211</v>
      </c>
      <c r="D1441" s="78" t="s">
        <v>2923</v>
      </c>
      <c r="E1441" s="78" t="s">
        <v>409</v>
      </c>
      <c r="F1441" s="78" t="s">
        <v>2924</v>
      </c>
    </row>
    <row r="1442" spans="1:6" ht="45" x14ac:dyDescent="0.2">
      <c r="A1442" s="74" t="s">
        <v>2925</v>
      </c>
      <c r="B1442" s="75" t="s">
        <v>2926</v>
      </c>
      <c r="C1442" s="83" t="s">
        <v>211</v>
      </c>
      <c r="D1442" s="78" t="s">
        <v>2927</v>
      </c>
      <c r="E1442" s="78" t="s">
        <v>407</v>
      </c>
      <c r="F1442" s="78" t="s">
        <v>2928</v>
      </c>
    </row>
    <row r="1443" spans="1:6" ht="22.5" x14ac:dyDescent="0.2">
      <c r="A1443" s="74" t="s">
        <v>2929</v>
      </c>
      <c r="B1443" s="74" t="s">
        <v>2930</v>
      </c>
      <c r="C1443" s="83" t="s">
        <v>211</v>
      </c>
      <c r="D1443" s="78" t="s">
        <v>2931</v>
      </c>
      <c r="E1443" s="78" t="s">
        <v>407</v>
      </c>
      <c r="F1443" s="78" t="s">
        <v>2932</v>
      </c>
    </row>
    <row r="1444" spans="1:6" ht="22.5" x14ac:dyDescent="0.2">
      <c r="A1444" s="59">
        <v>25.2</v>
      </c>
      <c r="B1444" s="73" t="s">
        <v>2933</v>
      </c>
      <c r="C1444" s="56"/>
      <c r="D1444" s="56"/>
      <c r="E1444" s="56"/>
      <c r="F1444" s="56"/>
    </row>
    <row r="1445" spans="1:6" ht="56.25" x14ac:dyDescent="0.2">
      <c r="A1445" s="74" t="s">
        <v>2934</v>
      </c>
      <c r="B1445" s="75" t="s">
        <v>2935</v>
      </c>
      <c r="C1445" s="83" t="s">
        <v>211</v>
      </c>
      <c r="D1445" s="78" t="s">
        <v>2936</v>
      </c>
      <c r="E1445" s="77"/>
      <c r="F1445" s="78" t="s">
        <v>2936</v>
      </c>
    </row>
    <row r="1446" spans="1:6" ht="22.5" x14ac:dyDescent="0.2">
      <c r="A1446" s="58">
        <v>26</v>
      </c>
      <c r="B1446" s="73" t="s">
        <v>2937</v>
      </c>
      <c r="C1446" s="56"/>
      <c r="D1446" s="56"/>
      <c r="E1446" s="56"/>
      <c r="F1446" s="56"/>
    </row>
    <row r="1447" spans="1:6" x14ac:dyDescent="0.2">
      <c r="A1447" s="59">
        <v>26.01</v>
      </c>
      <c r="B1447" s="73" t="s">
        <v>2938</v>
      </c>
      <c r="C1447" s="56"/>
      <c r="D1447" s="56"/>
      <c r="E1447" s="56"/>
      <c r="F1447" s="56"/>
    </row>
    <row r="1448" spans="1:6" x14ac:dyDescent="0.2">
      <c r="A1448" s="74" t="s">
        <v>2939</v>
      </c>
      <c r="B1448" s="74" t="s">
        <v>2940</v>
      </c>
      <c r="C1448" s="83" t="s">
        <v>211</v>
      </c>
      <c r="D1448" s="78" t="s">
        <v>2941</v>
      </c>
      <c r="E1448" s="78" t="s">
        <v>2942</v>
      </c>
      <c r="F1448" s="78" t="s">
        <v>2943</v>
      </c>
    </row>
    <row r="1449" spans="1:6" x14ac:dyDescent="0.2">
      <c r="A1449" s="74" t="s">
        <v>2944</v>
      </c>
      <c r="B1449" s="74" t="s">
        <v>2945</v>
      </c>
      <c r="C1449" s="83" t="s">
        <v>211</v>
      </c>
      <c r="D1449" s="78" t="s">
        <v>2946</v>
      </c>
      <c r="E1449" s="78" t="s">
        <v>2942</v>
      </c>
      <c r="F1449" s="78" t="s">
        <v>2745</v>
      </c>
    </row>
    <row r="1450" spans="1:6" x14ac:dyDescent="0.2">
      <c r="A1450" s="74" t="s">
        <v>2947</v>
      </c>
      <c r="B1450" s="74" t="s">
        <v>2948</v>
      </c>
      <c r="C1450" s="83" t="s">
        <v>211</v>
      </c>
      <c r="D1450" s="78" t="s">
        <v>2949</v>
      </c>
      <c r="E1450" s="78" t="s">
        <v>2942</v>
      </c>
      <c r="F1450" s="78" t="s">
        <v>2950</v>
      </c>
    </row>
    <row r="1451" spans="1:6" x14ac:dyDescent="0.2">
      <c r="A1451" s="74" t="s">
        <v>2951</v>
      </c>
      <c r="B1451" s="74" t="s">
        <v>2952</v>
      </c>
      <c r="C1451" s="83" t="s">
        <v>211</v>
      </c>
      <c r="D1451" s="78" t="s">
        <v>2953</v>
      </c>
      <c r="E1451" s="78" t="s">
        <v>2942</v>
      </c>
      <c r="F1451" s="78" t="s">
        <v>2954</v>
      </c>
    </row>
    <row r="1452" spans="1:6" ht="22.5" x14ac:dyDescent="0.2">
      <c r="A1452" s="74" t="s">
        <v>2955</v>
      </c>
      <c r="B1452" s="74" t="s">
        <v>2956</v>
      </c>
      <c r="C1452" s="83" t="s">
        <v>211</v>
      </c>
      <c r="D1452" s="78" t="s">
        <v>2957</v>
      </c>
      <c r="E1452" s="78" t="s">
        <v>2942</v>
      </c>
      <c r="F1452" s="78" t="s">
        <v>2958</v>
      </c>
    </row>
    <row r="1453" spans="1:6" ht="22.5" x14ac:dyDescent="0.2">
      <c r="A1453" s="74" t="s">
        <v>2959</v>
      </c>
      <c r="B1453" s="74" t="s">
        <v>2960</v>
      </c>
      <c r="C1453" s="83" t="s">
        <v>211</v>
      </c>
      <c r="D1453" s="78" t="s">
        <v>2961</v>
      </c>
      <c r="E1453" s="78" t="s">
        <v>2942</v>
      </c>
      <c r="F1453" s="78" t="s">
        <v>2962</v>
      </c>
    </row>
    <row r="1454" spans="1:6" ht="22.5" x14ac:dyDescent="0.2">
      <c r="A1454" s="74" t="s">
        <v>2963</v>
      </c>
      <c r="B1454" s="74" t="s">
        <v>2964</v>
      </c>
      <c r="C1454" s="83" t="s">
        <v>211</v>
      </c>
      <c r="D1454" s="78" t="s">
        <v>2965</v>
      </c>
      <c r="E1454" s="78" t="s">
        <v>2942</v>
      </c>
      <c r="F1454" s="78" t="s">
        <v>2966</v>
      </c>
    </row>
    <row r="1455" spans="1:6" ht="22.5" x14ac:dyDescent="0.2">
      <c r="A1455" s="74" t="s">
        <v>2967</v>
      </c>
      <c r="B1455" s="74" t="s">
        <v>2968</v>
      </c>
      <c r="C1455" s="83" t="s">
        <v>211</v>
      </c>
      <c r="D1455" s="78" t="s">
        <v>2969</v>
      </c>
      <c r="E1455" s="78" t="s">
        <v>2942</v>
      </c>
      <c r="F1455" s="78" t="s">
        <v>2970</v>
      </c>
    </row>
    <row r="1456" spans="1:6" ht="22.5" x14ac:dyDescent="0.2">
      <c r="A1456" s="74" t="s">
        <v>2971</v>
      </c>
      <c r="B1456" s="74" t="s">
        <v>2972</v>
      </c>
      <c r="C1456" s="83" t="s">
        <v>211</v>
      </c>
      <c r="D1456" s="78" t="s">
        <v>2973</v>
      </c>
      <c r="E1456" s="78" t="s">
        <v>2942</v>
      </c>
      <c r="F1456" s="78" t="s">
        <v>2974</v>
      </c>
    </row>
    <row r="1457" spans="1:6" ht="22.5" x14ac:dyDescent="0.2">
      <c r="A1457" s="74" t="s">
        <v>2975</v>
      </c>
      <c r="B1457" s="74" t="s">
        <v>2976</v>
      </c>
      <c r="C1457" s="83" t="s">
        <v>211</v>
      </c>
      <c r="D1457" s="78" t="s">
        <v>2977</v>
      </c>
      <c r="E1457" s="78" t="s">
        <v>2942</v>
      </c>
      <c r="F1457" s="78" t="s">
        <v>2978</v>
      </c>
    </row>
    <row r="1458" spans="1:6" ht="22.5" x14ac:dyDescent="0.2">
      <c r="A1458" s="74" t="s">
        <v>2979</v>
      </c>
      <c r="B1458" s="74" t="s">
        <v>2980</v>
      </c>
      <c r="C1458" s="83" t="s">
        <v>211</v>
      </c>
      <c r="D1458" s="78" t="s">
        <v>2981</v>
      </c>
      <c r="E1458" s="78" t="s">
        <v>2942</v>
      </c>
      <c r="F1458" s="78" t="s">
        <v>2982</v>
      </c>
    </row>
    <row r="1459" spans="1:6" x14ac:dyDescent="0.2">
      <c r="A1459" s="74" t="s">
        <v>2983</v>
      </c>
      <c r="B1459" s="74" t="s">
        <v>2984</v>
      </c>
      <c r="C1459" s="83" t="s">
        <v>211</v>
      </c>
      <c r="D1459" s="78" t="s">
        <v>2985</v>
      </c>
      <c r="E1459" s="78" t="s">
        <v>2942</v>
      </c>
      <c r="F1459" s="78" t="s">
        <v>2986</v>
      </c>
    </row>
    <row r="1460" spans="1:6" ht="33.75" x14ac:dyDescent="0.2">
      <c r="A1460" s="74" t="s">
        <v>2987</v>
      </c>
      <c r="B1460" s="74" t="s">
        <v>2988</v>
      </c>
      <c r="C1460" s="83" t="s">
        <v>211</v>
      </c>
      <c r="D1460" s="78" t="s">
        <v>2989</v>
      </c>
      <c r="E1460" s="77"/>
      <c r="F1460" s="78" t="s">
        <v>2989</v>
      </c>
    </row>
    <row r="1461" spans="1:6" ht="45" x14ac:dyDescent="0.2">
      <c r="A1461" s="74" t="s">
        <v>2990</v>
      </c>
      <c r="B1461" s="75" t="s">
        <v>2991</v>
      </c>
      <c r="C1461" s="83" t="s">
        <v>211</v>
      </c>
      <c r="D1461" s="78" t="s">
        <v>2992</v>
      </c>
      <c r="E1461" s="77"/>
      <c r="F1461" s="78" t="s">
        <v>2992</v>
      </c>
    </row>
    <row r="1462" spans="1:6" ht="22.5" x14ac:dyDescent="0.2">
      <c r="A1462" s="74" t="s">
        <v>2993</v>
      </c>
      <c r="B1462" s="74" t="s">
        <v>2994</v>
      </c>
      <c r="C1462" s="83" t="s">
        <v>211</v>
      </c>
      <c r="D1462" s="78" t="s">
        <v>2995</v>
      </c>
      <c r="E1462" s="78" t="s">
        <v>2942</v>
      </c>
      <c r="F1462" s="78" t="s">
        <v>2996</v>
      </c>
    </row>
    <row r="1463" spans="1:6" x14ac:dyDescent="0.2">
      <c r="A1463" s="59">
        <v>26.02</v>
      </c>
      <c r="B1463" s="73" t="s">
        <v>2997</v>
      </c>
      <c r="C1463" s="56"/>
      <c r="D1463" s="56"/>
      <c r="E1463" s="56"/>
      <c r="F1463" s="56"/>
    </row>
    <row r="1464" spans="1:6" ht="22.5" x14ac:dyDescent="0.2">
      <c r="A1464" s="74" t="s">
        <v>2998</v>
      </c>
      <c r="B1464" s="74" t="s">
        <v>2999</v>
      </c>
      <c r="C1464" s="83" t="s">
        <v>211</v>
      </c>
      <c r="D1464" s="78" t="s">
        <v>3000</v>
      </c>
      <c r="E1464" s="82"/>
      <c r="F1464" s="78" t="s">
        <v>3000</v>
      </c>
    </row>
    <row r="1465" spans="1:6" ht="22.5" x14ac:dyDescent="0.2">
      <c r="A1465" s="74" t="s">
        <v>3001</v>
      </c>
      <c r="B1465" s="74" t="s">
        <v>3002</v>
      </c>
      <c r="C1465" s="83" t="s">
        <v>211</v>
      </c>
      <c r="D1465" s="78" t="s">
        <v>3003</v>
      </c>
      <c r="E1465" s="82"/>
      <c r="F1465" s="78" t="s">
        <v>3003</v>
      </c>
    </row>
    <row r="1466" spans="1:6" ht="22.5" x14ac:dyDescent="0.2">
      <c r="A1466" s="74" t="s">
        <v>3004</v>
      </c>
      <c r="B1466" s="74" t="s">
        <v>3005</v>
      </c>
      <c r="C1466" s="83" t="s">
        <v>211</v>
      </c>
      <c r="D1466" s="78" t="s">
        <v>3006</v>
      </c>
      <c r="E1466" s="82"/>
      <c r="F1466" s="78" t="s">
        <v>3006</v>
      </c>
    </row>
    <row r="1467" spans="1:6" ht="22.5" x14ac:dyDescent="0.2">
      <c r="A1467" s="74" t="s">
        <v>3007</v>
      </c>
      <c r="B1467" s="74" t="s">
        <v>3008</v>
      </c>
      <c r="C1467" s="83" t="s">
        <v>211</v>
      </c>
      <c r="D1467" s="78" t="s">
        <v>3009</v>
      </c>
      <c r="E1467" s="82"/>
      <c r="F1467" s="78" t="s">
        <v>3009</v>
      </c>
    </row>
    <row r="1468" spans="1:6" ht="21" x14ac:dyDescent="0.2">
      <c r="A1468" s="69" t="s">
        <v>204</v>
      </c>
      <c r="B1468" s="70" t="s">
        <v>205</v>
      </c>
      <c r="C1468" s="70" t="s">
        <v>206</v>
      </c>
      <c r="D1468" s="71" t="s">
        <v>207</v>
      </c>
      <c r="E1468" s="72" t="s">
        <v>208</v>
      </c>
      <c r="F1468" s="69" t="s">
        <v>209</v>
      </c>
    </row>
    <row r="1469" spans="1:6" ht="22.5" x14ac:dyDescent="0.2">
      <c r="A1469" s="74" t="s">
        <v>3010</v>
      </c>
      <c r="B1469" s="74" t="s">
        <v>3011</v>
      </c>
      <c r="C1469" s="76" t="s">
        <v>211</v>
      </c>
      <c r="D1469" s="78" t="s">
        <v>3012</v>
      </c>
      <c r="E1469" s="82"/>
      <c r="F1469" s="78" t="s">
        <v>3012</v>
      </c>
    </row>
    <row r="1470" spans="1:6" ht="22.5" x14ac:dyDescent="0.2">
      <c r="A1470" s="74" t="s">
        <v>3013</v>
      </c>
      <c r="B1470" s="74" t="s">
        <v>3014</v>
      </c>
      <c r="C1470" s="76" t="s">
        <v>211</v>
      </c>
      <c r="D1470" s="78" t="s">
        <v>3015</v>
      </c>
      <c r="E1470" s="82"/>
      <c r="F1470" s="78" t="s">
        <v>3015</v>
      </c>
    </row>
    <row r="1471" spans="1:6" ht="22.5" x14ac:dyDescent="0.2">
      <c r="A1471" s="74" t="s">
        <v>3016</v>
      </c>
      <c r="B1471" s="74" t="s">
        <v>3017</v>
      </c>
      <c r="C1471" s="76" t="s">
        <v>211</v>
      </c>
      <c r="D1471" s="78" t="s">
        <v>3018</v>
      </c>
      <c r="E1471" s="82"/>
      <c r="F1471" s="78" t="s">
        <v>3018</v>
      </c>
    </row>
    <row r="1472" spans="1:6" ht="22.5" x14ac:dyDescent="0.2">
      <c r="A1472" s="74" t="s">
        <v>3019</v>
      </c>
      <c r="B1472" s="74" t="s">
        <v>3020</v>
      </c>
      <c r="C1472" s="76" t="s">
        <v>211</v>
      </c>
      <c r="D1472" s="78" t="s">
        <v>3021</v>
      </c>
      <c r="E1472" s="82"/>
      <c r="F1472" s="78" t="s">
        <v>3021</v>
      </c>
    </row>
    <row r="1473" spans="1:6" x14ac:dyDescent="0.2">
      <c r="A1473" s="59">
        <v>26.03</v>
      </c>
      <c r="B1473" s="73" t="s">
        <v>3022</v>
      </c>
      <c r="C1473" s="56"/>
      <c r="D1473" s="56"/>
      <c r="E1473" s="56"/>
      <c r="F1473" s="56"/>
    </row>
    <row r="1474" spans="1:6" ht="22.5" x14ac:dyDescent="0.2">
      <c r="A1474" s="74" t="s">
        <v>3023</v>
      </c>
      <c r="B1474" s="74" t="s">
        <v>3024</v>
      </c>
      <c r="C1474" s="76" t="s">
        <v>211</v>
      </c>
      <c r="D1474" s="78" t="s">
        <v>3025</v>
      </c>
      <c r="E1474" s="82"/>
      <c r="F1474" s="78" t="s">
        <v>3025</v>
      </c>
    </row>
    <row r="1475" spans="1:6" ht="22.5" x14ac:dyDescent="0.2">
      <c r="A1475" s="74" t="s">
        <v>3026</v>
      </c>
      <c r="B1475" s="74" t="s">
        <v>3027</v>
      </c>
      <c r="C1475" s="76" t="s">
        <v>211</v>
      </c>
      <c r="D1475" s="78" t="s">
        <v>3028</v>
      </c>
      <c r="E1475" s="82"/>
      <c r="F1475" s="78" t="s">
        <v>3028</v>
      </c>
    </row>
    <row r="1476" spans="1:6" ht="22.5" x14ac:dyDescent="0.2">
      <c r="A1476" s="74" t="s">
        <v>3029</v>
      </c>
      <c r="B1476" s="74" t="s">
        <v>3030</v>
      </c>
      <c r="C1476" s="76" t="s">
        <v>211</v>
      </c>
      <c r="D1476" s="78" t="s">
        <v>3031</v>
      </c>
      <c r="E1476" s="82"/>
      <c r="F1476" s="78" t="s">
        <v>3031</v>
      </c>
    </row>
    <row r="1477" spans="1:6" ht="22.5" x14ac:dyDescent="0.2">
      <c r="A1477" s="74" t="s">
        <v>3032</v>
      </c>
      <c r="B1477" s="74" t="s">
        <v>3033</v>
      </c>
      <c r="C1477" s="76" t="s">
        <v>211</v>
      </c>
      <c r="D1477" s="78" t="s">
        <v>3034</v>
      </c>
      <c r="E1477" s="82"/>
      <c r="F1477" s="78" t="s">
        <v>3034</v>
      </c>
    </row>
    <row r="1478" spans="1:6" x14ac:dyDescent="0.2">
      <c r="A1478" s="59">
        <v>26.04</v>
      </c>
      <c r="B1478" s="73" t="s">
        <v>3035</v>
      </c>
      <c r="C1478" s="56"/>
      <c r="D1478" s="56"/>
      <c r="E1478" s="56"/>
      <c r="F1478" s="56"/>
    </row>
    <row r="1479" spans="1:6" ht="22.5" x14ac:dyDescent="0.2">
      <c r="A1479" s="74" t="s">
        <v>3036</v>
      </c>
      <c r="B1479" s="74" t="s">
        <v>3037</v>
      </c>
      <c r="C1479" s="76" t="s">
        <v>211</v>
      </c>
      <c r="D1479" s="78" t="s">
        <v>3038</v>
      </c>
      <c r="E1479" s="82"/>
      <c r="F1479" s="78" t="s">
        <v>3038</v>
      </c>
    </row>
    <row r="1480" spans="1:6" ht="22.5" x14ac:dyDescent="0.2">
      <c r="A1480" s="74" t="s">
        <v>3039</v>
      </c>
      <c r="B1480" s="74" t="s">
        <v>3040</v>
      </c>
      <c r="C1480" s="76" t="s">
        <v>211</v>
      </c>
      <c r="D1480" s="78" t="s">
        <v>3041</v>
      </c>
      <c r="E1480" s="78" t="s">
        <v>315</v>
      </c>
      <c r="F1480" s="78" t="s">
        <v>3042</v>
      </c>
    </row>
    <row r="1481" spans="1:6" ht="22.5" x14ac:dyDescent="0.2">
      <c r="A1481" s="59">
        <v>26.2</v>
      </c>
      <c r="B1481" s="73" t="s">
        <v>3043</v>
      </c>
      <c r="C1481" s="56"/>
      <c r="D1481" s="56"/>
      <c r="E1481" s="56"/>
      <c r="F1481" s="56"/>
    </row>
    <row r="1482" spans="1:6" x14ac:dyDescent="0.2">
      <c r="A1482" s="74" t="s">
        <v>3044</v>
      </c>
      <c r="B1482" s="74" t="s">
        <v>3045</v>
      </c>
      <c r="C1482" s="76" t="s">
        <v>228</v>
      </c>
      <c r="D1482" s="78" t="s">
        <v>3046</v>
      </c>
      <c r="E1482" s="78" t="s">
        <v>3047</v>
      </c>
      <c r="F1482" s="78" t="s">
        <v>3048</v>
      </c>
    </row>
    <row r="1483" spans="1:6" ht="33.75" x14ac:dyDescent="0.2">
      <c r="A1483" s="74" t="s">
        <v>3049</v>
      </c>
      <c r="B1483" s="74" t="s">
        <v>3050</v>
      </c>
      <c r="C1483" s="76" t="s">
        <v>211</v>
      </c>
      <c r="D1483" s="78" t="s">
        <v>3051</v>
      </c>
      <c r="E1483" s="78" t="s">
        <v>3052</v>
      </c>
      <c r="F1483" s="78" t="s">
        <v>3053</v>
      </c>
    </row>
    <row r="1484" spans="1:6" ht="22.5" x14ac:dyDescent="0.2">
      <c r="A1484" s="58">
        <v>27</v>
      </c>
      <c r="B1484" s="73" t="s">
        <v>3054</v>
      </c>
      <c r="C1484" s="56"/>
      <c r="D1484" s="56"/>
      <c r="E1484" s="56"/>
      <c r="F1484" s="56"/>
    </row>
    <row r="1485" spans="1:6" x14ac:dyDescent="0.2">
      <c r="A1485" s="59">
        <v>27.02</v>
      </c>
      <c r="B1485" s="73" t="s">
        <v>3055</v>
      </c>
      <c r="C1485" s="56"/>
      <c r="D1485" s="56"/>
      <c r="E1485" s="56"/>
      <c r="F1485" s="56"/>
    </row>
    <row r="1486" spans="1:6" ht="33.75" x14ac:dyDescent="0.2">
      <c r="A1486" s="74" t="s">
        <v>3056</v>
      </c>
      <c r="B1486" s="74" t="s">
        <v>3057</v>
      </c>
      <c r="C1486" s="76" t="s">
        <v>211</v>
      </c>
      <c r="D1486" s="78" t="s">
        <v>3058</v>
      </c>
      <c r="E1486" s="78" t="s">
        <v>3059</v>
      </c>
      <c r="F1486" s="78" t="s">
        <v>3060</v>
      </c>
    </row>
    <row r="1487" spans="1:6" ht="33.75" x14ac:dyDescent="0.2">
      <c r="A1487" s="74" t="s">
        <v>3061</v>
      </c>
      <c r="B1487" s="74" t="s">
        <v>3062</v>
      </c>
      <c r="C1487" s="76" t="s">
        <v>211</v>
      </c>
      <c r="D1487" s="78" t="s">
        <v>3063</v>
      </c>
      <c r="E1487" s="78" t="s">
        <v>3059</v>
      </c>
      <c r="F1487" s="78" t="s">
        <v>3064</v>
      </c>
    </row>
    <row r="1488" spans="1:6" ht="33.75" x14ac:dyDescent="0.2">
      <c r="A1488" s="74" t="s">
        <v>3065</v>
      </c>
      <c r="B1488" s="74" t="s">
        <v>3066</v>
      </c>
      <c r="C1488" s="76" t="s">
        <v>211</v>
      </c>
      <c r="D1488" s="78" t="s">
        <v>3067</v>
      </c>
      <c r="E1488" s="78" t="s">
        <v>3059</v>
      </c>
      <c r="F1488" s="78" t="s">
        <v>3068</v>
      </c>
    </row>
    <row r="1489" spans="1:6" ht="22.5" x14ac:dyDescent="0.2">
      <c r="A1489" s="74" t="s">
        <v>3069</v>
      </c>
      <c r="B1489" s="74" t="s">
        <v>3070</v>
      </c>
      <c r="C1489" s="76" t="s">
        <v>211</v>
      </c>
      <c r="D1489" s="78" t="s">
        <v>3071</v>
      </c>
      <c r="E1489" s="78" t="s">
        <v>3059</v>
      </c>
      <c r="F1489" s="78" t="s">
        <v>3072</v>
      </c>
    </row>
    <row r="1490" spans="1:6" x14ac:dyDescent="0.2">
      <c r="A1490" s="59">
        <v>27.03</v>
      </c>
      <c r="B1490" s="73" t="s">
        <v>3073</v>
      </c>
      <c r="C1490" s="56"/>
      <c r="D1490" s="56"/>
      <c r="E1490" s="56"/>
      <c r="F1490" s="56"/>
    </row>
    <row r="1491" spans="1:6" ht="22.5" x14ac:dyDescent="0.2">
      <c r="A1491" s="74" t="s">
        <v>3074</v>
      </c>
      <c r="B1491" s="74" t="s">
        <v>3075</v>
      </c>
      <c r="C1491" s="76" t="s">
        <v>211</v>
      </c>
      <c r="D1491" s="78" t="s">
        <v>3076</v>
      </c>
      <c r="E1491" s="78" t="s">
        <v>3052</v>
      </c>
      <c r="F1491" s="78" t="s">
        <v>3077</v>
      </c>
    </row>
    <row r="1492" spans="1:6" x14ac:dyDescent="0.2">
      <c r="A1492" s="59">
        <v>27.04</v>
      </c>
      <c r="B1492" s="73" t="s">
        <v>3078</v>
      </c>
      <c r="C1492" s="56"/>
      <c r="D1492" s="56"/>
      <c r="E1492" s="56"/>
      <c r="F1492" s="56"/>
    </row>
    <row r="1493" spans="1:6" ht="22.5" x14ac:dyDescent="0.2">
      <c r="A1493" s="74" t="s">
        <v>3079</v>
      </c>
      <c r="B1493" s="74" t="s">
        <v>3080</v>
      </c>
      <c r="C1493" s="76" t="s">
        <v>211</v>
      </c>
      <c r="D1493" s="78" t="s">
        <v>3081</v>
      </c>
      <c r="E1493" s="78" t="s">
        <v>3082</v>
      </c>
      <c r="F1493" s="78" t="s">
        <v>3083</v>
      </c>
    </row>
    <row r="1494" spans="1:6" ht="45" x14ac:dyDescent="0.2">
      <c r="A1494" s="74" t="s">
        <v>3084</v>
      </c>
      <c r="B1494" s="75" t="s">
        <v>3085</v>
      </c>
      <c r="C1494" s="76" t="s">
        <v>228</v>
      </c>
      <c r="D1494" s="78" t="s">
        <v>3086</v>
      </c>
      <c r="E1494" s="78" t="s">
        <v>3087</v>
      </c>
      <c r="F1494" s="78" t="s">
        <v>3088</v>
      </c>
    </row>
    <row r="1495" spans="1:6" ht="45" x14ac:dyDescent="0.2">
      <c r="A1495" s="74" t="s">
        <v>3089</v>
      </c>
      <c r="B1495" s="75" t="s">
        <v>3090</v>
      </c>
      <c r="C1495" s="76" t="s">
        <v>228</v>
      </c>
      <c r="D1495" s="78" t="s">
        <v>3091</v>
      </c>
      <c r="E1495" s="78" t="s">
        <v>312</v>
      </c>
      <c r="F1495" s="78" t="s">
        <v>3092</v>
      </c>
    </row>
    <row r="1496" spans="1:6" ht="45" x14ac:dyDescent="0.2">
      <c r="A1496" s="74" t="s">
        <v>3093</v>
      </c>
      <c r="B1496" s="75" t="s">
        <v>3094</v>
      </c>
      <c r="C1496" s="76" t="s">
        <v>228</v>
      </c>
      <c r="D1496" s="78" t="s">
        <v>3095</v>
      </c>
      <c r="E1496" s="78" t="s">
        <v>309</v>
      </c>
      <c r="F1496" s="78" t="s">
        <v>3096</v>
      </c>
    </row>
    <row r="1497" spans="1:6" ht="22.5" x14ac:dyDescent="0.2">
      <c r="A1497" s="74" t="s">
        <v>3097</v>
      </c>
      <c r="B1497" s="74" t="s">
        <v>3098</v>
      </c>
      <c r="C1497" s="76" t="s">
        <v>228</v>
      </c>
      <c r="D1497" s="78" t="s">
        <v>3099</v>
      </c>
      <c r="E1497" s="78" t="s">
        <v>314</v>
      </c>
      <c r="F1497" s="78" t="s">
        <v>3100</v>
      </c>
    </row>
    <row r="1498" spans="1:6" ht="45" x14ac:dyDescent="0.2">
      <c r="A1498" s="74" t="s">
        <v>3101</v>
      </c>
      <c r="B1498" s="75" t="s">
        <v>3102</v>
      </c>
      <c r="C1498" s="76" t="s">
        <v>228</v>
      </c>
      <c r="D1498" s="78" t="s">
        <v>3103</v>
      </c>
      <c r="E1498" s="78" t="s">
        <v>3104</v>
      </c>
      <c r="F1498" s="78" t="s">
        <v>3105</v>
      </c>
    </row>
    <row r="1499" spans="1:6" ht="45" x14ac:dyDescent="0.2">
      <c r="A1499" s="74" t="s">
        <v>3106</v>
      </c>
      <c r="B1499" s="75" t="s">
        <v>3107</v>
      </c>
      <c r="C1499" s="76" t="s">
        <v>228</v>
      </c>
      <c r="D1499" s="78" t="s">
        <v>3108</v>
      </c>
      <c r="E1499" s="78" t="s">
        <v>3109</v>
      </c>
      <c r="F1499" s="78" t="s">
        <v>3110</v>
      </c>
    </row>
    <row r="1500" spans="1:6" ht="22.5" x14ac:dyDescent="0.2">
      <c r="A1500" s="58">
        <v>28</v>
      </c>
      <c r="B1500" s="73" t="s">
        <v>3111</v>
      </c>
      <c r="C1500" s="56"/>
      <c r="D1500" s="56"/>
      <c r="E1500" s="56"/>
      <c r="F1500" s="56"/>
    </row>
    <row r="1501" spans="1:6" x14ac:dyDescent="0.2">
      <c r="A1501" s="59">
        <v>28.01</v>
      </c>
      <c r="B1501" s="73" t="s">
        <v>3112</v>
      </c>
      <c r="C1501" s="56"/>
      <c r="D1501" s="56"/>
      <c r="E1501" s="56"/>
      <c r="F1501" s="56"/>
    </row>
    <row r="1502" spans="1:6" ht="45" x14ac:dyDescent="0.2">
      <c r="A1502" s="74" t="s">
        <v>3113</v>
      </c>
      <c r="B1502" s="75" t="s">
        <v>3114</v>
      </c>
      <c r="C1502" s="76" t="s">
        <v>247</v>
      </c>
      <c r="D1502" s="78" t="s">
        <v>3115</v>
      </c>
      <c r="E1502" s="78" t="s">
        <v>409</v>
      </c>
      <c r="F1502" s="78" t="s">
        <v>3116</v>
      </c>
    </row>
    <row r="1503" spans="1:6" ht="45" x14ac:dyDescent="0.2">
      <c r="A1503" s="74" t="s">
        <v>3117</v>
      </c>
      <c r="B1503" s="75" t="s">
        <v>3118</v>
      </c>
      <c r="C1503" s="76" t="s">
        <v>247</v>
      </c>
      <c r="D1503" s="78" t="s">
        <v>3119</v>
      </c>
      <c r="E1503" s="78" t="s">
        <v>2116</v>
      </c>
      <c r="F1503" s="78" t="s">
        <v>3120</v>
      </c>
    </row>
    <row r="1504" spans="1:6" ht="45" x14ac:dyDescent="0.2">
      <c r="A1504" s="74" t="s">
        <v>3121</v>
      </c>
      <c r="B1504" s="75" t="s">
        <v>3122</v>
      </c>
      <c r="C1504" s="76" t="s">
        <v>247</v>
      </c>
      <c r="D1504" s="78" t="s">
        <v>3123</v>
      </c>
      <c r="E1504" s="78" t="s">
        <v>409</v>
      </c>
      <c r="F1504" s="78" t="s">
        <v>3124</v>
      </c>
    </row>
    <row r="1505" spans="1:6" ht="45" x14ac:dyDescent="0.2">
      <c r="A1505" s="74" t="s">
        <v>3125</v>
      </c>
      <c r="B1505" s="75" t="s">
        <v>3126</v>
      </c>
      <c r="C1505" s="76" t="s">
        <v>247</v>
      </c>
      <c r="D1505" s="78" t="s">
        <v>3127</v>
      </c>
      <c r="E1505" s="78" t="s">
        <v>2116</v>
      </c>
      <c r="F1505" s="78" t="s">
        <v>3128</v>
      </c>
    </row>
    <row r="1506" spans="1:6" ht="22.5" x14ac:dyDescent="0.2">
      <c r="A1506" s="74" t="s">
        <v>3129</v>
      </c>
      <c r="B1506" s="74" t="s">
        <v>3130</v>
      </c>
      <c r="C1506" s="76" t="s">
        <v>247</v>
      </c>
      <c r="D1506" s="78" t="s">
        <v>3131</v>
      </c>
      <c r="E1506" s="78" t="s">
        <v>409</v>
      </c>
      <c r="F1506" s="78" t="s">
        <v>3132</v>
      </c>
    </row>
    <row r="1507" spans="1:6" ht="22.5" x14ac:dyDescent="0.2">
      <c r="A1507" s="74" t="s">
        <v>3133</v>
      </c>
      <c r="B1507" s="74" t="s">
        <v>3134</v>
      </c>
      <c r="C1507" s="76" t="s">
        <v>247</v>
      </c>
      <c r="D1507" s="78" t="s">
        <v>3135</v>
      </c>
      <c r="E1507" s="82"/>
      <c r="F1507" s="78" t="s">
        <v>3135</v>
      </c>
    </row>
    <row r="1508" spans="1:6" ht="22.5" x14ac:dyDescent="0.2">
      <c r="A1508" s="74" t="s">
        <v>3136</v>
      </c>
      <c r="B1508" s="74" t="s">
        <v>3137</v>
      </c>
      <c r="C1508" s="76" t="s">
        <v>247</v>
      </c>
      <c r="D1508" s="78" t="s">
        <v>3138</v>
      </c>
      <c r="E1508" s="82"/>
      <c r="F1508" s="78" t="s">
        <v>3138</v>
      </c>
    </row>
    <row r="1509" spans="1:6" ht="33.75" x14ac:dyDescent="0.2">
      <c r="A1509" s="74" t="s">
        <v>3139</v>
      </c>
      <c r="B1509" s="74" t="s">
        <v>3140</v>
      </c>
      <c r="C1509" s="76" t="s">
        <v>210</v>
      </c>
      <c r="D1509" s="78" t="s">
        <v>3141</v>
      </c>
      <c r="E1509" s="78" t="s">
        <v>324</v>
      </c>
      <c r="F1509" s="78" t="s">
        <v>3142</v>
      </c>
    </row>
    <row r="1510" spans="1:6" ht="33.75" x14ac:dyDescent="0.2">
      <c r="A1510" s="74" t="s">
        <v>3143</v>
      </c>
      <c r="B1510" s="74" t="s">
        <v>3144</v>
      </c>
      <c r="C1510" s="76" t="s">
        <v>247</v>
      </c>
      <c r="D1510" s="78" t="s">
        <v>3145</v>
      </c>
      <c r="E1510" s="78" t="s">
        <v>324</v>
      </c>
      <c r="F1510" s="78" t="s">
        <v>3146</v>
      </c>
    </row>
    <row r="1511" spans="1:6" ht="22.5" x14ac:dyDescent="0.2">
      <c r="A1511" s="74" t="s">
        <v>3147</v>
      </c>
      <c r="B1511" s="74" t="s">
        <v>3148</v>
      </c>
      <c r="C1511" s="76" t="s">
        <v>210</v>
      </c>
      <c r="D1511" s="78" t="s">
        <v>3149</v>
      </c>
      <c r="E1511" s="78" t="s">
        <v>3150</v>
      </c>
      <c r="F1511" s="78" t="s">
        <v>3151</v>
      </c>
    </row>
    <row r="1512" spans="1:6" ht="22.5" x14ac:dyDescent="0.2">
      <c r="A1512" s="74" t="s">
        <v>3152</v>
      </c>
      <c r="B1512" s="74" t="s">
        <v>3153</v>
      </c>
      <c r="C1512" s="76" t="s">
        <v>210</v>
      </c>
      <c r="D1512" s="78" t="s">
        <v>3154</v>
      </c>
      <c r="E1512" s="78" t="s">
        <v>3150</v>
      </c>
      <c r="F1512" s="78" t="s">
        <v>3155</v>
      </c>
    </row>
    <row r="1513" spans="1:6" ht="22.5" x14ac:dyDescent="0.2">
      <c r="A1513" s="74" t="s">
        <v>3156</v>
      </c>
      <c r="B1513" s="74" t="s">
        <v>3157</v>
      </c>
      <c r="C1513" s="76" t="s">
        <v>210</v>
      </c>
      <c r="D1513" s="78" t="s">
        <v>3158</v>
      </c>
      <c r="E1513" s="78" t="s">
        <v>2684</v>
      </c>
      <c r="F1513" s="78" t="s">
        <v>3159</v>
      </c>
    </row>
    <row r="1514" spans="1:6" ht="22.5" x14ac:dyDescent="0.2">
      <c r="A1514" s="74" t="s">
        <v>3160</v>
      </c>
      <c r="B1514" s="74" t="s">
        <v>3161</v>
      </c>
      <c r="C1514" s="76" t="s">
        <v>210</v>
      </c>
      <c r="D1514" s="78" t="s">
        <v>3162</v>
      </c>
      <c r="E1514" s="78" t="s">
        <v>3163</v>
      </c>
      <c r="F1514" s="78" t="s">
        <v>3164</v>
      </c>
    </row>
    <row r="1515" spans="1:6" x14ac:dyDescent="0.2">
      <c r="A1515" s="74" t="s">
        <v>3165</v>
      </c>
      <c r="B1515" s="74" t="s">
        <v>3166</v>
      </c>
      <c r="C1515" s="76" t="s">
        <v>210</v>
      </c>
      <c r="D1515" s="78" t="s">
        <v>3167</v>
      </c>
      <c r="E1515" s="78" t="s">
        <v>306</v>
      </c>
      <c r="F1515" s="78" t="s">
        <v>3168</v>
      </c>
    </row>
    <row r="1516" spans="1:6" ht="45" x14ac:dyDescent="0.2">
      <c r="A1516" s="74" t="s">
        <v>3169</v>
      </c>
      <c r="B1516" s="75" t="s">
        <v>3170</v>
      </c>
      <c r="C1516" s="76" t="s">
        <v>247</v>
      </c>
      <c r="D1516" s="78" t="s">
        <v>3171</v>
      </c>
      <c r="E1516" s="78" t="s">
        <v>3172</v>
      </c>
      <c r="F1516" s="78" t="s">
        <v>3173</v>
      </c>
    </row>
    <row r="1517" spans="1:6" ht="45" x14ac:dyDescent="0.2">
      <c r="A1517" s="74" t="s">
        <v>3174</v>
      </c>
      <c r="B1517" s="75" t="s">
        <v>3175</v>
      </c>
      <c r="C1517" s="76" t="s">
        <v>247</v>
      </c>
      <c r="D1517" s="78" t="s">
        <v>3176</v>
      </c>
      <c r="E1517" s="78" t="s">
        <v>3172</v>
      </c>
      <c r="F1517" s="78" t="s">
        <v>3177</v>
      </c>
    </row>
    <row r="1518" spans="1:6" ht="45" x14ac:dyDescent="0.2">
      <c r="A1518" s="74" t="s">
        <v>3178</v>
      </c>
      <c r="B1518" s="75" t="s">
        <v>3179</v>
      </c>
      <c r="C1518" s="76" t="s">
        <v>247</v>
      </c>
      <c r="D1518" s="78" t="s">
        <v>3180</v>
      </c>
      <c r="E1518" s="78" t="s">
        <v>3172</v>
      </c>
      <c r="F1518" s="78" t="s">
        <v>3181</v>
      </c>
    </row>
    <row r="1519" spans="1:6" ht="45" x14ac:dyDescent="0.2">
      <c r="A1519" s="74" t="s">
        <v>3182</v>
      </c>
      <c r="B1519" s="75" t="s">
        <v>3183</v>
      </c>
      <c r="C1519" s="76" t="s">
        <v>210</v>
      </c>
      <c r="D1519" s="78" t="s">
        <v>3184</v>
      </c>
      <c r="E1519" s="78" t="s">
        <v>2684</v>
      </c>
      <c r="F1519" s="78" t="s">
        <v>3185</v>
      </c>
    </row>
    <row r="1520" spans="1:6" ht="45" x14ac:dyDescent="0.2">
      <c r="A1520" s="74" t="s">
        <v>3186</v>
      </c>
      <c r="B1520" s="75" t="s">
        <v>3187</v>
      </c>
      <c r="C1520" s="76" t="s">
        <v>210</v>
      </c>
      <c r="D1520" s="78" t="s">
        <v>3188</v>
      </c>
      <c r="E1520" s="78" t="s">
        <v>2727</v>
      </c>
      <c r="F1520" s="78" t="s">
        <v>3189</v>
      </c>
    </row>
    <row r="1521" spans="1:6" ht="45" x14ac:dyDescent="0.2">
      <c r="A1521" s="74" t="s">
        <v>3190</v>
      </c>
      <c r="B1521" s="75" t="s">
        <v>3191</v>
      </c>
      <c r="C1521" s="76" t="s">
        <v>210</v>
      </c>
      <c r="D1521" s="78" t="s">
        <v>3192</v>
      </c>
      <c r="E1521" s="78" t="s">
        <v>409</v>
      </c>
      <c r="F1521" s="78" t="s">
        <v>3193</v>
      </c>
    </row>
    <row r="1522" spans="1:6" x14ac:dyDescent="0.2">
      <c r="A1522" s="59">
        <v>28.05</v>
      </c>
      <c r="B1522" s="73" t="s">
        <v>3194</v>
      </c>
      <c r="C1522" s="56"/>
      <c r="D1522" s="56"/>
      <c r="E1522" s="56"/>
      <c r="F1522" s="56"/>
    </row>
    <row r="1523" spans="1:6" ht="22.5" x14ac:dyDescent="0.2">
      <c r="A1523" s="74" t="s">
        <v>3195</v>
      </c>
      <c r="B1523" s="74" t="s">
        <v>3196</v>
      </c>
      <c r="C1523" s="76" t="s">
        <v>210</v>
      </c>
      <c r="D1523" s="78" t="s">
        <v>3197</v>
      </c>
      <c r="E1523" s="82"/>
      <c r="F1523" s="78" t="s">
        <v>3197</v>
      </c>
    </row>
    <row r="1524" spans="1:6" ht="22.5" x14ac:dyDescent="0.2">
      <c r="A1524" s="74" t="s">
        <v>3198</v>
      </c>
      <c r="B1524" s="74" t="s">
        <v>3199</v>
      </c>
      <c r="C1524" s="76" t="s">
        <v>210</v>
      </c>
      <c r="D1524" s="78" t="s">
        <v>3200</v>
      </c>
      <c r="E1524" s="82"/>
      <c r="F1524" s="78" t="s">
        <v>3200</v>
      </c>
    </row>
    <row r="1525" spans="1:6" ht="22.5" x14ac:dyDescent="0.2">
      <c r="A1525" s="74" t="s">
        <v>3201</v>
      </c>
      <c r="B1525" s="74" t="s">
        <v>3202</v>
      </c>
      <c r="C1525" s="76" t="s">
        <v>210</v>
      </c>
      <c r="D1525" s="78" t="s">
        <v>3203</v>
      </c>
      <c r="E1525" s="82"/>
      <c r="F1525" s="78" t="s">
        <v>3203</v>
      </c>
    </row>
    <row r="1526" spans="1:6" ht="45" x14ac:dyDescent="0.2">
      <c r="A1526" s="74" t="s">
        <v>3204</v>
      </c>
      <c r="B1526" s="75" t="s">
        <v>3205</v>
      </c>
      <c r="C1526" s="76" t="s">
        <v>210</v>
      </c>
      <c r="D1526" s="78" t="s">
        <v>3206</v>
      </c>
      <c r="E1526" s="77"/>
      <c r="F1526" s="78" t="s">
        <v>3206</v>
      </c>
    </row>
    <row r="1527" spans="1:6" ht="22.5" x14ac:dyDescent="0.2">
      <c r="A1527" s="74" t="s">
        <v>3207</v>
      </c>
      <c r="B1527" s="74" t="s">
        <v>3208</v>
      </c>
      <c r="C1527" s="76" t="s">
        <v>210</v>
      </c>
      <c r="D1527" s="78" t="s">
        <v>3209</v>
      </c>
      <c r="E1527" s="82"/>
      <c r="F1527" s="78" t="s">
        <v>3209</v>
      </c>
    </row>
    <row r="1528" spans="1:6" ht="22.5" x14ac:dyDescent="0.2">
      <c r="A1528" s="59">
        <v>28.2</v>
      </c>
      <c r="B1528" s="73" t="s">
        <v>3210</v>
      </c>
      <c r="C1528" s="56"/>
      <c r="D1528" s="56"/>
      <c r="E1528" s="56"/>
      <c r="F1528" s="56"/>
    </row>
    <row r="1529" spans="1:6" ht="22.5" x14ac:dyDescent="0.2">
      <c r="A1529" s="74" t="s">
        <v>3211</v>
      </c>
      <c r="B1529" s="74" t="s">
        <v>3212</v>
      </c>
      <c r="C1529" s="76" t="s">
        <v>210</v>
      </c>
      <c r="D1529" s="82"/>
      <c r="E1529" s="78" t="s">
        <v>409</v>
      </c>
      <c r="F1529" s="78" t="s">
        <v>409</v>
      </c>
    </row>
    <row r="1530" spans="1:6" ht="22.5" x14ac:dyDescent="0.2">
      <c r="A1530" s="74" t="s">
        <v>3213</v>
      </c>
      <c r="B1530" s="74" t="s">
        <v>3214</v>
      </c>
      <c r="C1530" s="76" t="s">
        <v>210</v>
      </c>
      <c r="D1530" s="78" t="s">
        <v>3215</v>
      </c>
      <c r="E1530" s="78" t="s">
        <v>2684</v>
      </c>
      <c r="F1530" s="78" t="s">
        <v>3216</v>
      </c>
    </row>
    <row r="1531" spans="1:6" ht="22.5" x14ac:dyDescent="0.2">
      <c r="A1531" s="74" t="s">
        <v>3217</v>
      </c>
      <c r="B1531" s="74" t="s">
        <v>3218</v>
      </c>
      <c r="C1531" s="76" t="s">
        <v>210</v>
      </c>
      <c r="D1531" s="82"/>
      <c r="E1531" s="78" t="s">
        <v>3219</v>
      </c>
      <c r="F1531" s="78" t="s">
        <v>3219</v>
      </c>
    </row>
    <row r="1532" spans="1:6" ht="33.75" x14ac:dyDescent="0.2">
      <c r="A1532" s="74" t="s">
        <v>3220</v>
      </c>
      <c r="B1532" s="74" t="s">
        <v>3221</v>
      </c>
      <c r="C1532" s="76" t="s">
        <v>247</v>
      </c>
      <c r="D1532" s="78" t="s">
        <v>3222</v>
      </c>
      <c r="E1532" s="78" t="s">
        <v>3223</v>
      </c>
      <c r="F1532" s="78" t="s">
        <v>3224</v>
      </c>
    </row>
    <row r="1533" spans="1:6" x14ac:dyDescent="0.2">
      <c r="A1533" s="74" t="s">
        <v>3225</v>
      </c>
      <c r="B1533" s="74" t="s">
        <v>3226</v>
      </c>
      <c r="C1533" s="76" t="s">
        <v>210</v>
      </c>
      <c r="D1533" s="82"/>
      <c r="E1533" s="78" t="s">
        <v>336</v>
      </c>
      <c r="F1533" s="78" t="s">
        <v>336</v>
      </c>
    </row>
    <row r="1534" spans="1:6" ht="22.5" x14ac:dyDescent="0.2">
      <c r="A1534" s="74" t="s">
        <v>3227</v>
      </c>
      <c r="B1534" s="74" t="s">
        <v>3228</v>
      </c>
      <c r="C1534" s="76" t="s">
        <v>247</v>
      </c>
      <c r="D1534" s="78" t="s">
        <v>3229</v>
      </c>
      <c r="E1534" s="78" t="s">
        <v>407</v>
      </c>
      <c r="F1534" s="78" t="s">
        <v>3230</v>
      </c>
    </row>
    <row r="1535" spans="1:6" ht="22.5" x14ac:dyDescent="0.2">
      <c r="A1535" s="74" t="s">
        <v>3231</v>
      </c>
      <c r="B1535" s="74" t="s">
        <v>3232</v>
      </c>
      <c r="C1535" s="76" t="s">
        <v>210</v>
      </c>
      <c r="D1535" s="78" t="s">
        <v>3233</v>
      </c>
      <c r="E1535" s="78" t="s">
        <v>240</v>
      </c>
      <c r="F1535" s="78" t="s">
        <v>3234</v>
      </c>
    </row>
    <row r="1536" spans="1:6" ht="33.75" x14ac:dyDescent="0.2">
      <c r="A1536" s="74" t="s">
        <v>3235</v>
      </c>
      <c r="B1536" s="74" t="s">
        <v>3236</v>
      </c>
      <c r="C1536" s="76" t="s">
        <v>247</v>
      </c>
      <c r="D1536" s="78" t="s">
        <v>3237</v>
      </c>
      <c r="E1536" s="78" t="s">
        <v>1446</v>
      </c>
      <c r="F1536" s="78" t="s">
        <v>3238</v>
      </c>
    </row>
    <row r="1537" spans="1:6" ht="22.5" x14ac:dyDescent="0.2">
      <c r="A1537" s="74" t="s">
        <v>3239</v>
      </c>
      <c r="B1537" s="74" t="s">
        <v>3240</v>
      </c>
      <c r="C1537" s="76" t="s">
        <v>210</v>
      </c>
      <c r="D1537" s="78" t="s">
        <v>3241</v>
      </c>
      <c r="E1537" s="78" t="s">
        <v>2684</v>
      </c>
      <c r="F1537" s="78" t="s">
        <v>3242</v>
      </c>
    </row>
    <row r="1538" spans="1:6" ht="33.75" x14ac:dyDescent="0.2">
      <c r="A1538" s="74" t="s">
        <v>3243</v>
      </c>
      <c r="B1538" s="74" t="s">
        <v>3244</v>
      </c>
      <c r="C1538" s="76" t="s">
        <v>210</v>
      </c>
      <c r="D1538" s="78" t="s">
        <v>3245</v>
      </c>
      <c r="E1538" s="78" t="s">
        <v>3163</v>
      </c>
      <c r="F1538" s="78" t="s">
        <v>3246</v>
      </c>
    </row>
    <row r="1539" spans="1:6" ht="22.5" x14ac:dyDescent="0.2">
      <c r="A1539" s="74" t="s">
        <v>3247</v>
      </c>
      <c r="B1539" s="74" t="s">
        <v>3248</v>
      </c>
      <c r="C1539" s="76" t="s">
        <v>210</v>
      </c>
      <c r="D1539" s="78" t="s">
        <v>3249</v>
      </c>
      <c r="E1539" s="78" t="s">
        <v>3250</v>
      </c>
      <c r="F1539" s="78" t="s">
        <v>3251</v>
      </c>
    </row>
    <row r="1540" spans="1:6" ht="22.5" x14ac:dyDescent="0.2">
      <c r="A1540" s="74" t="s">
        <v>3252</v>
      </c>
      <c r="B1540" s="74" t="s">
        <v>3253</v>
      </c>
      <c r="C1540" s="76" t="s">
        <v>210</v>
      </c>
      <c r="D1540" s="78" t="s">
        <v>3254</v>
      </c>
      <c r="E1540" s="78" t="s">
        <v>3250</v>
      </c>
      <c r="F1540" s="78" t="s">
        <v>3255</v>
      </c>
    </row>
    <row r="1541" spans="1:6" ht="22.5" x14ac:dyDescent="0.2">
      <c r="A1541" s="74" t="s">
        <v>3256</v>
      </c>
      <c r="B1541" s="74" t="s">
        <v>3257</v>
      </c>
      <c r="C1541" s="76" t="s">
        <v>210</v>
      </c>
      <c r="D1541" s="78" t="s">
        <v>3258</v>
      </c>
      <c r="E1541" s="78" t="s">
        <v>3250</v>
      </c>
      <c r="F1541" s="78" t="s">
        <v>3259</v>
      </c>
    </row>
    <row r="1542" spans="1:6" ht="22.5" x14ac:dyDescent="0.2">
      <c r="A1542" s="74" t="s">
        <v>3260</v>
      </c>
      <c r="B1542" s="74" t="s">
        <v>3261</v>
      </c>
      <c r="C1542" s="76" t="s">
        <v>247</v>
      </c>
      <c r="D1542" s="78" t="s">
        <v>3262</v>
      </c>
      <c r="E1542" s="78" t="s">
        <v>336</v>
      </c>
      <c r="F1542" s="78" t="s">
        <v>3263</v>
      </c>
    </row>
    <row r="1543" spans="1:6" ht="33.75" x14ac:dyDescent="0.2">
      <c r="A1543" s="74" t="s">
        <v>3264</v>
      </c>
      <c r="B1543" s="74" t="s">
        <v>3265</v>
      </c>
      <c r="C1543" s="76" t="s">
        <v>210</v>
      </c>
      <c r="D1543" s="78" t="s">
        <v>3266</v>
      </c>
      <c r="E1543" s="78" t="s">
        <v>336</v>
      </c>
      <c r="F1543" s="78" t="s">
        <v>3267</v>
      </c>
    </row>
    <row r="1544" spans="1:6" ht="45" x14ac:dyDescent="0.2">
      <c r="A1544" s="74" t="s">
        <v>3268</v>
      </c>
      <c r="B1544" s="75" t="s">
        <v>3269</v>
      </c>
      <c r="C1544" s="76" t="s">
        <v>210</v>
      </c>
      <c r="D1544" s="78" t="s">
        <v>3270</v>
      </c>
      <c r="E1544" s="78" t="s">
        <v>336</v>
      </c>
      <c r="F1544" s="78" t="s">
        <v>3271</v>
      </c>
    </row>
    <row r="1545" spans="1:6" ht="22.5" x14ac:dyDescent="0.2">
      <c r="A1545" s="74" t="s">
        <v>3272</v>
      </c>
      <c r="B1545" s="74" t="s">
        <v>3273</v>
      </c>
      <c r="C1545" s="76" t="s">
        <v>247</v>
      </c>
      <c r="D1545" s="78" t="s">
        <v>3274</v>
      </c>
      <c r="E1545" s="78" t="s">
        <v>3275</v>
      </c>
      <c r="F1545" s="78" t="s">
        <v>3276</v>
      </c>
    </row>
    <row r="1546" spans="1:6" ht="22.5" x14ac:dyDescent="0.2">
      <c r="A1546" s="74" t="s">
        <v>3277</v>
      </c>
      <c r="B1546" s="74" t="s">
        <v>3278</v>
      </c>
      <c r="C1546" s="76" t="s">
        <v>210</v>
      </c>
      <c r="D1546" s="78" t="s">
        <v>3279</v>
      </c>
      <c r="E1546" s="78" t="s">
        <v>3250</v>
      </c>
      <c r="F1546" s="78" t="s">
        <v>3280</v>
      </c>
    </row>
    <row r="1547" spans="1:6" ht="22.5" x14ac:dyDescent="0.2">
      <c r="A1547" s="74" t="s">
        <v>3281</v>
      </c>
      <c r="B1547" s="74" t="s">
        <v>3282</v>
      </c>
      <c r="C1547" s="76" t="s">
        <v>210</v>
      </c>
      <c r="D1547" s="78" t="s">
        <v>3283</v>
      </c>
      <c r="E1547" s="78" t="s">
        <v>3250</v>
      </c>
      <c r="F1547" s="78" t="s">
        <v>3284</v>
      </c>
    </row>
    <row r="1548" spans="1:6" ht="22.5" x14ac:dyDescent="0.2">
      <c r="A1548" s="74" t="s">
        <v>3285</v>
      </c>
      <c r="B1548" s="74" t="s">
        <v>3286</v>
      </c>
      <c r="C1548" s="76" t="s">
        <v>210</v>
      </c>
      <c r="D1548" s="78" t="s">
        <v>3287</v>
      </c>
      <c r="E1548" s="78" t="s">
        <v>3172</v>
      </c>
      <c r="F1548" s="78" t="s">
        <v>3288</v>
      </c>
    </row>
    <row r="1549" spans="1:6" ht="33.75" x14ac:dyDescent="0.2">
      <c r="A1549" s="74" t="s">
        <v>3289</v>
      </c>
      <c r="B1549" s="74" t="s">
        <v>3290</v>
      </c>
      <c r="C1549" s="76" t="s">
        <v>210</v>
      </c>
      <c r="D1549" s="78" t="s">
        <v>3291</v>
      </c>
      <c r="E1549" s="78" t="s">
        <v>3250</v>
      </c>
      <c r="F1549" s="78" t="s">
        <v>3292</v>
      </c>
    </row>
    <row r="1550" spans="1:6" ht="45" x14ac:dyDescent="0.2">
      <c r="A1550" s="74" t="s">
        <v>3293</v>
      </c>
      <c r="B1550" s="75" t="s">
        <v>3294</v>
      </c>
      <c r="C1550" s="76" t="s">
        <v>210</v>
      </c>
      <c r="D1550" s="78" t="s">
        <v>3295</v>
      </c>
      <c r="E1550" s="78" t="s">
        <v>3296</v>
      </c>
      <c r="F1550" s="78" t="s">
        <v>3297</v>
      </c>
    </row>
    <row r="1551" spans="1:6" ht="22.5" x14ac:dyDescent="0.2">
      <c r="A1551" s="74" t="s">
        <v>3298</v>
      </c>
      <c r="B1551" s="74" t="s">
        <v>3299</v>
      </c>
      <c r="C1551" s="76" t="s">
        <v>210</v>
      </c>
      <c r="D1551" s="78" t="s">
        <v>443</v>
      </c>
      <c r="E1551" s="78" t="s">
        <v>3300</v>
      </c>
      <c r="F1551" s="78" t="s">
        <v>3301</v>
      </c>
    </row>
    <row r="1552" spans="1:6" ht="22.5" x14ac:dyDescent="0.2">
      <c r="A1552" s="74" t="s">
        <v>3302</v>
      </c>
      <c r="B1552" s="74" t="s">
        <v>3303</v>
      </c>
      <c r="C1552" s="76" t="s">
        <v>210</v>
      </c>
      <c r="D1552" s="78" t="s">
        <v>3304</v>
      </c>
      <c r="E1552" s="78" t="s">
        <v>3250</v>
      </c>
      <c r="F1552" s="78" t="s">
        <v>3305</v>
      </c>
    </row>
    <row r="1553" spans="1:6" ht="33.75" x14ac:dyDescent="0.2">
      <c r="A1553" s="74" t="s">
        <v>3306</v>
      </c>
      <c r="B1553" s="74" t="s">
        <v>3307</v>
      </c>
      <c r="C1553" s="76" t="s">
        <v>210</v>
      </c>
      <c r="D1553" s="78" t="s">
        <v>3308</v>
      </c>
      <c r="E1553" s="77"/>
      <c r="F1553" s="78" t="s">
        <v>3308</v>
      </c>
    </row>
    <row r="1554" spans="1:6" ht="45" x14ac:dyDescent="0.2">
      <c r="A1554" s="74" t="s">
        <v>3309</v>
      </c>
      <c r="B1554" s="75" t="s">
        <v>3310</v>
      </c>
      <c r="C1554" s="76" t="s">
        <v>210</v>
      </c>
      <c r="D1554" s="78" t="s">
        <v>3311</v>
      </c>
      <c r="E1554" s="77"/>
      <c r="F1554" s="78" t="s">
        <v>3311</v>
      </c>
    </row>
    <row r="1555" spans="1:6" ht="45" x14ac:dyDescent="0.2">
      <c r="A1555" s="74" t="s">
        <v>3312</v>
      </c>
      <c r="B1555" s="75" t="s">
        <v>3313</v>
      </c>
      <c r="C1555" s="76" t="s">
        <v>247</v>
      </c>
      <c r="D1555" s="78" t="s">
        <v>3314</v>
      </c>
      <c r="E1555" s="78" t="s">
        <v>2727</v>
      </c>
      <c r="F1555" s="78" t="s">
        <v>3315</v>
      </c>
    </row>
    <row r="1556" spans="1:6" ht="45" x14ac:dyDescent="0.2">
      <c r="A1556" s="74" t="s">
        <v>3316</v>
      </c>
      <c r="B1556" s="75" t="s">
        <v>3317</v>
      </c>
      <c r="C1556" s="76" t="s">
        <v>247</v>
      </c>
      <c r="D1556" s="78" t="s">
        <v>3318</v>
      </c>
      <c r="E1556" s="78" t="s">
        <v>3319</v>
      </c>
      <c r="F1556" s="78" t="s">
        <v>3320</v>
      </c>
    </row>
    <row r="1557" spans="1:6" ht="67.5" x14ac:dyDescent="0.2">
      <c r="A1557" s="79" t="s">
        <v>3321</v>
      </c>
      <c r="B1557" s="75" t="s">
        <v>3322</v>
      </c>
      <c r="C1557" s="80" t="s">
        <v>247</v>
      </c>
      <c r="D1557" s="81" t="s">
        <v>3323</v>
      </c>
      <c r="E1557" s="81" t="s">
        <v>3319</v>
      </c>
      <c r="F1557" s="81" t="s">
        <v>3324</v>
      </c>
    </row>
    <row r="1558" spans="1:6" ht="67.5" x14ac:dyDescent="0.2">
      <c r="A1558" s="79" t="s">
        <v>3325</v>
      </c>
      <c r="B1558" s="75" t="s">
        <v>3326</v>
      </c>
      <c r="C1558" s="80" t="s">
        <v>247</v>
      </c>
      <c r="D1558" s="81" t="s">
        <v>3327</v>
      </c>
      <c r="E1558" s="81" t="s">
        <v>3319</v>
      </c>
      <c r="F1558" s="81" t="s">
        <v>3328</v>
      </c>
    </row>
    <row r="1559" spans="1:6" ht="22.5" x14ac:dyDescent="0.2">
      <c r="A1559" s="74" t="s">
        <v>3329</v>
      </c>
      <c r="B1559" s="74" t="s">
        <v>3330</v>
      </c>
      <c r="C1559" s="76" t="s">
        <v>228</v>
      </c>
      <c r="D1559" s="78" t="s">
        <v>3331</v>
      </c>
      <c r="E1559" s="78" t="s">
        <v>309</v>
      </c>
      <c r="F1559" s="78" t="s">
        <v>3332</v>
      </c>
    </row>
    <row r="1560" spans="1:6" x14ac:dyDescent="0.2">
      <c r="A1560" s="58">
        <v>29</v>
      </c>
      <c r="B1560" s="73" t="s">
        <v>3333</v>
      </c>
      <c r="C1560" s="56"/>
      <c r="D1560" s="56"/>
      <c r="E1560" s="56"/>
      <c r="F1560" s="56"/>
    </row>
    <row r="1561" spans="1:6" x14ac:dyDescent="0.2">
      <c r="A1561" s="59">
        <v>29.01</v>
      </c>
      <c r="B1561" s="73" t="s">
        <v>3334</v>
      </c>
      <c r="C1561" s="56"/>
      <c r="D1561" s="56"/>
      <c r="E1561" s="56"/>
      <c r="F1561" s="56"/>
    </row>
    <row r="1562" spans="1:6" ht="22.5" x14ac:dyDescent="0.2">
      <c r="A1562" s="74" t="s">
        <v>3335</v>
      </c>
      <c r="B1562" s="74" t="s">
        <v>3336</v>
      </c>
      <c r="C1562" s="76" t="s">
        <v>228</v>
      </c>
      <c r="D1562" s="78" t="s">
        <v>288</v>
      </c>
      <c r="E1562" s="78" t="s">
        <v>3337</v>
      </c>
      <c r="F1562" s="78" t="s">
        <v>3338</v>
      </c>
    </row>
    <row r="1563" spans="1:6" x14ac:dyDescent="0.2">
      <c r="A1563" s="74" t="s">
        <v>3339</v>
      </c>
      <c r="B1563" s="74" t="s">
        <v>3340</v>
      </c>
      <c r="C1563" s="76" t="s">
        <v>307</v>
      </c>
      <c r="D1563" s="78" t="s">
        <v>3341</v>
      </c>
      <c r="E1563" s="78" t="s">
        <v>3342</v>
      </c>
      <c r="F1563" s="78" t="s">
        <v>3343</v>
      </c>
    </row>
    <row r="1564" spans="1:6" x14ac:dyDescent="0.2">
      <c r="A1564" s="74" t="s">
        <v>3344</v>
      </c>
      <c r="B1564" s="74" t="s">
        <v>3345</v>
      </c>
      <c r="C1564" s="76" t="s">
        <v>228</v>
      </c>
      <c r="D1564" s="78" t="s">
        <v>3346</v>
      </c>
      <c r="E1564" s="78" t="s">
        <v>3337</v>
      </c>
      <c r="F1564" s="78" t="s">
        <v>3347</v>
      </c>
    </row>
    <row r="1565" spans="1:6" x14ac:dyDescent="0.2">
      <c r="A1565" s="74" t="s">
        <v>3348</v>
      </c>
      <c r="B1565" s="74" t="s">
        <v>3349</v>
      </c>
      <c r="C1565" s="76" t="s">
        <v>307</v>
      </c>
      <c r="D1565" s="78" t="s">
        <v>3350</v>
      </c>
      <c r="E1565" s="78" t="s">
        <v>3337</v>
      </c>
      <c r="F1565" s="78" t="s">
        <v>3351</v>
      </c>
    </row>
    <row r="1566" spans="1:6" x14ac:dyDescent="0.2">
      <c r="A1566" s="74" t="s">
        <v>3352</v>
      </c>
      <c r="B1566" s="74" t="s">
        <v>3353</v>
      </c>
      <c r="C1566" s="76" t="s">
        <v>307</v>
      </c>
      <c r="D1566" s="78" t="s">
        <v>3354</v>
      </c>
      <c r="E1566" s="78" t="s">
        <v>3337</v>
      </c>
      <c r="F1566" s="78" t="s">
        <v>3355</v>
      </c>
    </row>
    <row r="1567" spans="1:6" x14ac:dyDescent="0.2">
      <c r="A1567" s="59">
        <v>29.03</v>
      </c>
      <c r="B1567" s="73" t="s">
        <v>3356</v>
      </c>
      <c r="C1567" s="56"/>
      <c r="D1567" s="56"/>
      <c r="E1567" s="56"/>
      <c r="F1567" s="56"/>
    </row>
    <row r="1568" spans="1:6" ht="33.75" x14ac:dyDescent="0.2">
      <c r="A1568" s="74" t="s">
        <v>3357</v>
      </c>
      <c r="B1568" s="74" t="s">
        <v>3358</v>
      </c>
      <c r="C1568" s="76" t="s">
        <v>228</v>
      </c>
      <c r="D1568" s="78" t="s">
        <v>3359</v>
      </c>
      <c r="E1568" s="78" t="s">
        <v>306</v>
      </c>
      <c r="F1568" s="78" t="s">
        <v>3360</v>
      </c>
    </row>
    <row r="1569" spans="1:6" ht="33.75" x14ac:dyDescent="0.2">
      <c r="A1569" s="74" t="s">
        <v>3361</v>
      </c>
      <c r="B1569" s="74" t="s">
        <v>3362</v>
      </c>
      <c r="C1569" s="76" t="s">
        <v>228</v>
      </c>
      <c r="D1569" s="78" t="s">
        <v>3363</v>
      </c>
      <c r="E1569" s="78" t="s">
        <v>306</v>
      </c>
      <c r="F1569" s="78" t="s">
        <v>3364</v>
      </c>
    </row>
    <row r="1570" spans="1:6" ht="22.5" x14ac:dyDescent="0.2">
      <c r="A1570" s="74" t="s">
        <v>3365</v>
      </c>
      <c r="B1570" s="74" t="s">
        <v>3366</v>
      </c>
      <c r="C1570" s="76" t="s">
        <v>228</v>
      </c>
      <c r="D1570" s="78" t="s">
        <v>331</v>
      </c>
      <c r="E1570" s="78" t="s">
        <v>306</v>
      </c>
      <c r="F1570" s="78" t="s">
        <v>3367</v>
      </c>
    </row>
    <row r="1571" spans="1:6" ht="33.75" x14ac:dyDescent="0.2">
      <c r="A1571" s="74" t="s">
        <v>3368</v>
      </c>
      <c r="B1571" s="74" t="s">
        <v>3369</v>
      </c>
      <c r="C1571" s="76" t="s">
        <v>228</v>
      </c>
      <c r="D1571" s="78" t="s">
        <v>3370</v>
      </c>
      <c r="E1571" s="78" t="s">
        <v>306</v>
      </c>
      <c r="F1571" s="78" t="s">
        <v>3371</v>
      </c>
    </row>
    <row r="1572" spans="1:6" ht="22.5" x14ac:dyDescent="0.2">
      <c r="A1572" s="59">
        <v>29.2</v>
      </c>
      <c r="B1572" s="73" t="s">
        <v>3372</v>
      </c>
      <c r="C1572" s="56"/>
      <c r="D1572" s="56"/>
      <c r="E1572" s="56"/>
      <c r="F1572" s="56"/>
    </row>
    <row r="1573" spans="1:6" ht="22.5" x14ac:dyDescent="0.2">
      <c r="A1573" s="74" t="s">
        <v>3373</v>
      </c>
      <c r="B1573" s="74" t="s">
        <v>3374</v>
      </c>
      <c r="C1573" s="76" t="s">
        <v>307</v>
      </c>
      <c r="D1573" s="78" t="s">
        <v>3375</v>
      </c>
      <c r="E1573" s="78" t="s">
        <v>358</v>
      </c>
      <c r="F1573" s="78" t="s">
        <v>3376</v>
      </c>
    </row>
    <row r="1574" spans="1:6" x14ac:dyDescent="0.2">
      <c r="A1574" s="58">
        <v>30</v>
      </c>
      <c r="B1574" s="73" t="s">
        <v>3377</v>
      </c>
      <c r="C1574" s="56"/>
      <c r="D1574" s="56"/>
      <c r="E1574" s="56"/>
      <c r="F1574" s="56"/>
    </row>
    <row r="1575" spans="1:6" x14ac:dyDescent="0.2">
      <c r="A1575" s="59">
        <v>30.01</v>
      </c>
      <c r="B1575" s="73" t="s">
        <v>3378</v>
      </c>
      <c r="C1575" s="56"/>
      <c r="D1575" s="56"/>
      <c r="E1575" s="56"/>
      <c r="F1575" s="56"/>
    </row>
    <row r="1576" spans="1:6" ht="45" x14ac:dyDescent="0.2">
      <c r="A1576" s="74" t="s">
        <v>3379</v>
      </c>
      <c r="B1576" s="75" t="s">
        <v>3380</v>
      </c>
      <c r="C1576" s="76" t="s">
        <v>228</v>
      </c>
      <c r="D1576" s="78" t="s">
        <v>3381</v>
      </c>
      <c r="E1576" s="78" t="s">
        <v>306</v>
      </c>
      <c r="F1576" s="78" t="s">
        <v>3382</v>
      </c>
    </row>
    <row r="1577" spans="1:6" ht="56.25" x14ac:dyDescent="0.2">
      <c r="A1577" s="74" t="s">
        <v>3383</v>
      </c>
      <c r="B1577" s="75" t="s">
        <v>3384</v>
      </c>
      <c r="C1577" s="76" t="s">
        <v>210</v>
      </c>
      <c r="D1577" s="78" t="s">
        <v>3385</v>
      </c>
      <c r="E1577" s="78" t="s">
        <v>306</v>
      </c>
      <c r="F1577" s="78" t="s">
        <v>3386</v>
      </c>
    </row>
    <row r="1578" spans="1:6" ht="56.25" x14ac:dyDescent="0.2">
      <c r="A1578" s="74" t="s">
        <v>3387</v>
      </c>
      <c r="B1578" s="75" t="s">
        <v>3388</v>
      </c>
      <c r="C1578" s="76" t="s">
        <v>210</v>
      </c>
      <c r="D1578" s="78" t="s">
        <v>3389</v>
      </c>
      <c r="E1578" s="78" t="s">
        <v>306</v>
      </c>
      <c r="F1578" s="78" t="s">
        <v>3390</v>
      </c>
    </row>
    <row r="1579" spans="1:6" ht="56.25" x14ac:dyDescent="0.2">
      <c r="A1579" s="74" t="s">
        <v>3391</v>
      </c>
      <c r="B1579" s="75" t="s">
        <v>3392</v>
      </c>
      <c r="C1579" s="76" t="s">
        <v>210</v>
      </c>
      <c r="D1579" s="78" t="s">
        <v>3393</v>
      </c>
      <c r="E1579" s="78" t="s">
        <v>306</v>
      </c>
      <c r="F1579" s="78" t="s">
        <v>3394</v>
      </c>
    </row>
    <row r="1580" spans="1:6" ht="56.25" x14ac:dyDescent="0.2">
      <c r="A1580" s="79" t="s">
        <v>3395</v>
      </c>
      <c r="B1580" s="74" t="s">
        <v>3396</v>
      </c>
      <c r="C1580" s="80" t="s">
        <v>210</v>
      </c>
      <c r="D1580" s="81" t="s">
        <v>3397</v>
      </c>
      <c r="E1580" s="81" t="s">
        <v>306</v>
      </c>
      <c r="F1580" s="81" t="s">
        <v>3398</v>
      </c>
    </row>
    <row r="1581" spans="1:6" ht="56.25" x14ac:dyDescent="0.2">
      <c r="A1581" s="79" t="s">
        <v>3399</v>
      </c>
      <c r="B1581" s="74" t="s">
        <v>3400</v>
      </c>
      <c r="C1581" s="80" t="s">
        <v>210</v>
      </c>
      <c r="D1581" s="81" t="s">
        <v>3401</v>
      </c>
      <c r="E1581" s="81" t="s">
        <v>306</v>
      </c>
      <c r="F1581" s="81" t="s">
        <v>3402</v>
      </c>
    </row>
    <row r="1582" spans="1:6" ht="67.5" x14ac:dyDescent="0.2">
      <c r="A1582" s="79" t="s">
        <v>3403</v>
      </c>
      <c r="B1582" s="75" t="s">
        <v>3404</v>
      </c>
      <c r="C1582" s="80" t="s">
        <v>210</v>
      </c>
      <c r="D1582" s="81" t="s">
        <v>3405</v>
      </c>
      <c r="E1582" s="81" t="s">
        <v>306</v>
      </c>
      <c r="F1582" s="81" t="s">
        <v>3406</v>
      </c>
    </row>
    <row r="1583" spans="1:6" ht="56.25" x14ac:dyDescent="0.2">
      <c r="A1583" s="74" t="s">
        <v>3407</v>
      </c>
      <c r="B1583" s="75" t="s">
        <v>3408</v>
      </c>
      <c r="C1583" s="76" t="s">
        <v>210</v>
      </c>
      <c r="D1583" s="78" t="s">
        <v>3409</v>
      </c>
      <c r="E1583" s="78" t="s">
        <v>306</v>
      </c>
      <c r="F1583" s="78" t="s">
        <v>3410</v>
      </c>
    </row>
    <row r="1584" spans="1:6" ht="56.25" x14ac:dyDescent="0.2">
      <c r="A1584" s="74" t="s">
        <v>3411</v>
      </c>
      <c r="B1584" s="75" t="s">
        <v>3412</v>
      </c>
      <c r="C1584" s="76" t="s">
        <v>210</v>
      </c>
      <c r="D1584" s="78" t="s">
        <v>3413</v>
      </c>
      <c r="E1584" s="78" t="s">
        <v>306</v>
      </c>
      <c r="F1584" s="78" t="s">
        <v>3414</v>
      </c>
    </row>
    <row r="1585" spans="1:6" ht="56.25" x14ac:dyDescent="0.2">
      <c r="A1585" s="74" t="s">
        <v>3415</v>
      </c>
      <c r="B1585" s="75" t="s">
        <v>3416</v>
      </c>
      <c r="C1585" s="76" t="s">
        <v>210</v>
      </c>
      <c r="D1585" s="78" t="s">
        <v>3417</v>
      </c>
      <c r="E1585" s="78" t="s">
        <v>315</v>
      </c>
      <c r="F1585" s="78" t="s">
        <v>3418</v>
      </c>
    </row>
    <row r="1586" spans="1:6" ht="22.5" x14ac:dyDescent="0.2">
      <c r="A1586" s="59">
        <v>30.03</v>
      </c>
      <c r="B1586" s="73" t="s">
        <v>3419</v>
      </c>
      <c r="C1586" s="56"/>
      <c r="D1586" s="56"/>
      <c r="E1586" s="56"/>
      <c r="F1586" s="56"/>
    </row>
    <row r="1587" spans="1:6" ht="56.25" x14ac:dyDescent="0.2">
      <c r="A1587" s="79" t="s">
        <v>3420</v>
      </c>
      <c r="B1587" s="74" t="s">
        <v>3421</v>
      </c>
      <c r="C1587" s="80" t="s">
        <v>210</v>
      </c>
      <c r="D1587" s="81" t="s">
        <v>3422</v>
      </c>
      <c r="E1587" s="81" t="s">
        <v>344</v>
      </c>
      <c r="F1587" s="81" t="s">
        <v>3423</v>
      </c>
    </row>
    <row r="1588" spans="1:6" ht="56.25" x14ac:dyDescent="0.2">
      <c r="A1588" s="79" t="s">
        <v>3424</v>
      </c>
      <c r="B1588" s="74" t="s">
        <v>3425</v>
      </c>
      <c r="C1588" s="80" t="s">
        <v>210</v>
      </c>
      <c r="D1588" s="81" t="s">
        <v>3426</v>
      </c>
      <c r="E1588" s="81" t="s">
        <v>344</v>
      </c>
      <c r="F1588" s="81" t="s">
        <v>3427</v>
      </c>
    </row>
    <row r="1589" spans="1:6" x14ac:dyDescent="0.2">
      <c r="A1589" s="59">
        <v>30.04</v>
      </c>
      <c r="B1589" s="73" t="s">
        <v>3428</v>
      </c>
      <c r="C1589" s="56"/>
      <c r="D1589" s="56"/>
      <c r="E1589" s="56"/>
      <c r="F1589" s="56"/>
    </row>
    <row r="1590" spans="1:6" ht="56.25" x14ac:dyDescent="0.2">
      <c r="A1590" s="79" t="s">
        <v>3429</v>
      </c>
      <c r="B1590" s="74" t="s">
        <v>3430</v>
      </c>
      <c r="C1590" s="80" t="s">
        <v>211</v>
      </c>
      <c r="D1590" s="81" t="s">
        <v>3431</v>
      </c>
      <c r="E1590" s="81" t="s">
        <v>3432</v>
      </c>
      <c r="F1590" s="81" t="s">
        <v>3433</v>
      </c>
    </row>
    <row r="1591" spans="1:6" ht="56.25" x14ac:dyDescent="0.2">
      <c r="A1591" s="74" t="s">
        <v>3434</v>
      </c>
      <c r="B1591" s="75" t="s">
        <v>3435</v>
      </c>
      <c r="C1591" s="76" t="s">
        <v>211</v>
      </c>
      <c r="D1591" s="78" t="s">
        <v>3436</v>
      </c>
      <c r="E1591" s="78" t="s">
        <v>1759</v>
      </c>
      <c r="F1591" s="78" t="s">
        <v>3437</v>
      </c>
    </row>
    <row r="1592" spans="1:6" ht="45" x14ac:dyDescent="0.2">
      <c r="A1592" s="74" t="s">
        <v>3438</v>
      </c>
      <c r="B1592" s="75" t="s">
        <v>3439</v>
      </c>
      <c r="C1592" s="76" t="s">
        <v>211</v>
      </c>
      <c r="D1592" s="78" t="s">
        <v>3440</v>
      </c>
      <c r="E1592" s="78" t="s">
        <v>1563</v>
      </c>
      <c r="F1592" s="78" t="s">
        <v>3441</v>
      </c>
    </row>
    <row r="1593" spans="1:6" ht="45" x14ac:dyDescent="0.2">
      <c r="A1593" s="74" t="s">
        <v>3442</v>
      </c>
      <c r="B1593" s="75" t="s">
        <v>3443</v>
      </c>
      <c r="C1593" s="76" t="s">
        <v>210</v>
      </c>
      <c r="D1593" s="78" t="s">
        <v>3444</v>
      </c>
      <c r="E1593" s="78" t="s">
        <v>293</v>
      </c>
      <c r="F1593" s="78" t="s">
        <v>3445</v>
      </c>
    </row>
    <row r="1594" spans="1:6" ht="45" x14ac:dyDescent="0.2">
      <c r="A1594" s="74" t="s">
        <v>3446</v>
      </c>
      <c r="B1594" s="75" t="s">
        <v>3447</v>
      </c>
      <c r="C1594" s="76" t="s">
        <v>228</v>
      </c>
      <c r="D1594" s="78" t="s">
        <v>3448</v>
      </c>
      <c r="E1594" s="77"/>
      <c r="F1594" s="78" t="s">
        <v>3448</v>
      </c>
    </row>
    <row r="1595" spans="1:6" ht="56.25" x14ac:dyDescent="0.2">
      <c r="A1595" s="74" t="s">
        <v>3449</v>
      </c>
      <c r="B1595" s="75" t="s">
        <v>3450</v>
      </c>
      <c r="C1595" s="76" t="s">
        <v>211</v>
      </c>
      <c r="D1595" s="78" t="s">
        <v>277</v>
      </c>
      <c r="E1595" s="78" t="s">
        <v>1417</v>
      </c>
      <c r="F1595" s="78" t="s">
        <v>3451</v>
      </c>
    </row>
    <row r="1596" spans="1:6" ht="45" x14ac:dyDescent="0.2">
      <c r="A1596" s="74" t="s">
        <v>3452</v>
      </c>
      <c r="B1596" s="75" t="s">
        <v>3453</v>
      </c>
      <c r="C1596" s="76" t="s">
        <v>210</v>
      </c>
      <c r="D1596" s="78" t="s">
        <v>212</v>
      </c>
      <c r="E1596" s="78" t="s">
        <v>3454</v>
      </c>
      <c r="F1596" s="78" t="s">
        <v>3455</v>
      </c>
    </row>
    <row r="1597" spans="1:6" ht="45" x14ac:dyDescent="0.2">
      <c r="A1597" s="74" t="s">
        <v>3456</v>
      </c>
      <c r="B1597" s="75" t="s">
        <v>3457</v>
      </c>
      <c r="C1597" s="76" t="s">
        <v>211</v>
      </c>
      <c r="D1597" s="78" t="s">
        <v>3458</v>
      </c>
      <c r="E1597" s="78" t="s">
        <v>648</v>
      </c>
      <c r="F1597" s="78" t="s">
        <v>3459</v>
      </c>
    </row>
    <row r="1598" spans="1:6" x14ac:dyDescent="0.2">
      <c r="A1598" s="59">
        <v>30.06</v>
      </c>
      <c r="B1598" s="73" t="s">
        <v>3460</v>
      </c>
      <c r="C1598" s="56"/>
      <c r="D1598" s="56"/>
      <c r="E1598" s="56"/>
      <c r="F1598" s="56"/>
    </row>
    <row r="1599" spans="1:6" ht="33.75" x14ac:dyDescent="0.2">
      <c r="A1599" s="74" t="s">
        <v>3461</v>
      </c>
      <c r="B1599" s="74" t="s">
        <v>3462</v>
      </c>
      <c r="C1599" s="76" t="s">
        <v>210</v>
      </c>
      <c r="D1599" s="78" t="s">
        <v>1117</v>
      </c>
      <c r="E1599" s="78" t="s">
        <v>293</v>
      </c>
      <c r="F1599" s="78" t="s">
        <v>355</v>
      </c>
    </row>
    <row r="1600" spans="1:6" ht="33.75" x14ac:dyDescent="0.2">
      <c r="A1600" s="74" t="s">
        <v>3463</v>
      </c>
      <c r="B1600" s="74" t="s">
        <v>3464</v>
      </c>
      <c r="C1600" s="76" t="s">
        <v>210</v>
      </c>
      <c r="D1600" s="78" t="s">
        <v>3465</v>
      </c>
      <c r="E1600" s="78" t="s">
        <v>293</v>
      </c>
      <c r="F1600" s="78" t="s">
        <v>3466</v>
      </c>
    </row>
    <row r="1601" spans="1:6" ht="33.75" x14ac:dyDescent="0.2">
      <c r="A1601" s="74" t="s">
        <v>3467</v>
      </c>
      <c r="B1601" s="74" t="s">
        <v>3468</v>
      </c>
      <c r="C1601" s="76" t="s">
        <v>210</v>
      </c>
      <c r="D1601" s="78" t="s">
        <v>3469</v>
      </c>
      <c r="E1601" s="78" t="s">
        <v>293</v>
      </c>
      <c r="F1601" s="78" t="s">
        <v>3470</v>
      </c>
    </row>
    <row r="1602" spans="1:6" ht="45" x14ac:dyDescent="0.2">
      <c r="A1602" s="74" t="s">
        <v>3471</v>
      </c>
      <c r="B1602" s="75" t="s">
        <v>3472</v>
      </c>
      <c r="C1602" s="76" t="s">
        <v>228</v>
      </c>
      <c r="D1602" s="78" t="s">
        <v>444</v>
      </c>
      <c r="E1602" s="78" t="s">
        <v>871</v>
      </c>
      <c r="F1602" s="78" t="s">
        <v>3473</v>
      </c>
    </row>
    <row r="1603" spans="1:6" ht="56.25" x14ac:dyDescent="0.2">
      <c r="A1603" s="74" t="s">
        <v>3474</v>
      </c>
      <c r="B1603" s="75" t="s">
        <v>3475</v>
      </c>
      <c r="C1603" s="76" t="s">
        <v>247</v>
      </c>
      <c r="D1603" s="78" t="s">
        <v>3476</v>
      </c>
      <c r="E1603" s="78" t="s">
        <v>326</v>
      </c>
      <c r="F1603" s="78" t="s">
        <v>3477</v>
      </c>
    </row>
    <row r="1604" spans="1:6" ht="56.25" x14ac:dyDescent="0.2">
      <c r="A1604" s="79" t="s">
        <v>3478</v>
      </c>
      <c r="B1604" s="74" t="s">
        <v>3479</v>
      </c>
      <c r="C1604" s="80" t="s">
        <v>247</v>
      </c>
      <c r="D1604" s="81" t="s">
        <v>3480</v>
      </c>
      <c r="E1604" s="81" t="s">
        <v>326</v>
      </c>
      <c r="F1604" s="81" t="s">
        <v>3481</v>
      </c>
    </row>
    <row r="1605" spans="1:6" ht="45" x14ac:dyDescent="0.2">
      <c r="A1605" s="74" t="s">
        <v>3482</v>
      </c>
      <c r="B1605" s="75" t="s">
        <v>3483</v>
      </c>
      <c r="C1605" s="76" t="s">
        <v>210</v>
      </c>
      <c r="D1605" s="78" t="s">
        <v>3484</v>
      </c>
      <c r="E1605" s="78" t="s">
        <v>256</v>
      </c>
      <c r="F1605" s="78" t="s">
        <v>3485</v>
      </c>
    </row>
    <row r="1606" spans="1:6" ht="45" x14ac:dyDescent="0.2">
      <c r="A1606" s="74" t="s">
        <v>3486</v>
      </c>
      <c r="B1606" s="75" t="s">
        <v>3487</v>
      </c>
      <c r="C1606" s="76" t="s">
        <v>210</v>
      </c>
      <c r="D1606" s="78" t="s">
        <v>439</v>
      </c>
      <c r="E1606" s="78" t="s">
        <v>268</v>
      </c>
      <c r="F1606" s="78" t="s">
        <v>3488</v>
      </c>
    </row>
    <row r="1607" spans="1:6" ht="22.5" x14ac:dyDescent="0.2">
      <c r="A1607" s="74" t="s">
        <v>3489</v>
      </c>
      <c r="B1607" s="74" t="s">
        <v>3490</v>
      </c>
      <c r="C1607" s="76" t="s">
        <v>210</v>
      </c>
      <c r="D1607" s="78" t="s">
        <v>3491</v>
      </c>
      <c r="E1607" s="78" t="s">
        <v>3492</v>
      </c>
      <c r="F1607" s="78" t="s">
        <v>3493</v>
      </c>
    </row>
    <row r="1608" spans="1:6" ht="45" x14ac:dyDescent="0.2">
      <c r="A1608" s="74" t="s">
        <v>3494</v>
      </c>
      <c r="B1608" s="75" t="s">
        <v>3495</v>
      </c>
      <c r="C1608" s="76" t="s">
        <v>210</v>
      </c>
      <c r="D1608" s="78" t="s">
        <v>3496</v>
      </c>
      <c r="E1608" s="78" t="s">
        <v>3497</v>
      </c>
      <c r="F1608" s="78" t="s">
        <v>3498</v>
      </c>
    </row>
    <row r="1609" spans="1:6" ht="45" x14ac:dyDescent="0.2">
      <c r="A1609" s="74" t="s">
        <v>3499</v>
      </c>
      <c r="B1609" s="75" t="s">
        <v>3500</v>
      </c>
      <c r="C1609" s="76" t="s">
        <v>210</v>
      </c>
      <c r="D1609" s="78" t="s">
        <v>3501</v>
      </c>
      <c r="E1609" s="78" t="s">
        <v>315</v>
      </c>
      <c r="F1609" s="78" t="s">
        <v>3502</v>
      </c>
    </row>
    <row r="1610" spans="1:6" ht="45" x14ac:dyDescent="0.2">
      <c r="A1610" s="74" t="s">
        <v>3503</v>
      </c>
      <c r="B1610" s="75" t="s">
        <v>3504</v>
      </c>
      <c r="C1610" s="76" t="s">
        <v>210</v>
      </c>
      <c r="D1610" s="78" t="s">
        <v>3505</v>
      </c>
      <c r="E1610" s="78" t="s">
        <v>256</v>
      </c>
      <c r="F1610" s="78" t="s">
        <v>3506</v>
      </c>
    </row>
    <row r="1611" spans="1:6" x14ac:dyDescent="0.2">
      <c r="A1611" s="59">
        <v>30.08</v>
      </c>
      <c r="B1611" s="73" t="s">
        <v>3507</v>
      </c>
      <c r="C1611" s="56"/>
      <c r="D1611" s="56"/>
      <c r="E1611" s="56"/>
      <c r="F1611" s="56"/>
    </row>
    <row r="1612" spans="1:6" ht="45" x14ac:dyDescent="0.2">
      <c r="A1612" s="74" t="s">
        <v>3508</v>
      </c>
      <c r="B1612" s="75" t="s">
        <v>3509</v>
      </c>
      <c r="C1612" s="76" t="s">
        <v>210</v>
      </c>
      <c r="D1612" s="78" t="s">
        <v>3510</v>
      </c>
      <c r="E1612" s="78" t="s">
        <v>268</v>
      </c>
      <c r="F1612" s="78" t="s">
        <v>3511</v>
      </c>
    </row>
    <row r="1613" spans="1:6" ht="45" x14ac:dyDescent="0.2">
      <c r="A1613" s="74" t="s">
        <v>3512</v>
      </c>
      <c r="B1613" s="75" t="s">
        <v>3513</v>
      </c>
      <c r="C1613" s="76" t="s">
        <v>210</v>
      </c>
      <c r="D1613" s="78" t="s">
        <v>3514</v>
      </c>
      <c r="E1613" s="78" t="s">
        <v>344</v>
      </c>
      <c r="F1613" s="78" t="s">
        <v>3515</v>
      </c>
    </row>
    <row r="1614" spans="1:6" ht="45" x14ac:dyDescent="0.2">
      <c r="A1614" s="74" t="s">
        <v>3516</v>
      </c>
      <c r="B1614" s="75" t="s">
        <v>3517</v>
      </c>
      <c r="C1614" s="76" t="s">
        <v>210</v>
      </c>
      <c r="D1614" s="78" t="s">
        <v>3518</v>
      </c>
      <c r="E1614" s="78" t="s">
        <v>3519</v>
      </c>
      <c r="F1614" s="78" t="s">
        <v>3520</v>
      </c>
    </row>
    <row r="1615" spans="1:6" ht="45" x14ac:dyDescent="0.2">
      <c r="A1615" s="74" t="s">
        <v>3521</v>
      </c>
      <c r="B1615" s="75" t="s">
        <v>3522</v>
      </c>
      <c r="C1615" s="76" t="s">
        <v>210</v>
      </c>
      <c r="D1615" s="78" t="s">
        <v>3523</v>
      </c>
      <c r="E1615" s="78" t="s">
        <v>3524</v>
      </c>
      <c r="F1615" s="78" t="s">
        <v>3525</v>
      </c>
    </row>
    <row r="1616" spans="1:6" x14ac:dyDescent="0.2">
      <c r="A1616" s="59">
        <v>30.14</v>
      </c>
      <c r="B1616" s="73" t="s">
        <v>3526</v>
      </c>
      <c r="C1616" s="56"/>
      <c r="D1616" s="56"/>
      <c r="E1616" s="56"/>
      <c r="F1616" s="56"/>
    </row>
    <row r="1617" spans="1:6" ht="56.25" x14ac:dyDescent="0.2">
      <c r="A1617" s="79" t="s">
        <v>3527</v>
      </c>
      <c r="B1617" s="74" t="s">
        <v>3528</v>
      </c>
      <c r="C1617" s="80" t="s">
        <v>247</v>
      </c>
      <c r="D1617" s="81" t="s">
        <v>3529</v>
      </c>
      <c r="E1617" s="75"/>
      <c r="F1617" s="81" t="s">
        <v>3529</v>
      </c>
    </row>
    <row r="1618" spans="1:6" ht="56.25" x14ac:dyDescent="0.2">
      <c r="A1618" s="79" t="s">
        <v>3530</v>
      </c>
      <c r="B1618" s="74" t="s">
        <v>3531</v>
      </c>
      <c r="C1618" s="80" t="s">
        <v>247</v>
      </c>
      <c r="D1618" s="81" t="s">
        <v>3532</v>
      </c>
      <c r="E1618" s="75"/>
      <c r="F1618" s="81" t="s">
        <v>3532</v>
      </c>
    </row>
    <row r="1619" spans="1:6" ht="56.25" x14ac:dyDescent="0.2">
      <c r="A1619" s="74" t="s">
        <v>3533</v>
      </c>
      <c r="B1619" s="75" t="s">
        <v>3534</v>
      </c>
      <c r="C1619" s="76" t="s">
        <v>247</v>
      </c>
      <c r="D1619" s="78" t="s">
        <v>3535</v>
      </c>
      <c r="E1619" s="77"/>
      <c r="F1619" s="78" t="s">
        <v>3535</v>
      </c>
    </row>
    <row r="1620" spans="1:6" ht="56.25" x14ac:dyDescent="0.2">
      <c r="A1620" s="79" t="s">
        <v>3536</v>
      </c>
      <c r="B1620" s="74" t="s">
        <v>3537</v>
      </c>
      <c r="C1620" s="80" t="s">
        <v>247</v>
      </c>
      <c r="D1620" s="81" t="s">
        <v>3538</v>
      </c>
      <c r="E1620" s="75"/>
      <c r="F1620" s="81" t="s">
        <v>3538</v>
      </c>
    </row>
    <row r="1621" spans="1:6" ht="22.5" x14ac:dyDescent="0.2">
      <c r="A1621" s="58">
        <v>32</v>
      </c>
      <c r="B1621" s="73" t="s">
        <v>3539</v>
      </c>
      <c r="C1621" s="56"/>
      <c r="D1621" s="56"/>
      <c r="E1621" s="56"/>
      <c r="F1621" s="56"/>
    </row>
    <row r="1622" spans="1:6" ht="22.5" x14ac:dyDescent="0.2">
      <c r="A1622" s="59">
        <v>32.06</v>
      </c>
      <c r="B1622" s="73" t="s">
        <v>3540</v>
      </c>
      <c r="C1622" s="56"/>
      <c r="D1622" s="56"/>
      <c r="E1622" s="56"/>
      <c r="F1622" s="56"/>
    </row>
    <row r="1623" spans="1:6" ht="22.5" x14ac:dyDescent="0.2">
      <c r="A1623" s="74" t="s">
        <v>3541</v>
      </c>
      <c r="B1623" s="74" t="s">
        <v>3542</v>
      </c>
      <c r="C1623" s="76" t="s">
        <v>211</v>
      </c>
      <c r="D1623" s="78" t="s">
        <v>3543</v>
      </c>
      <c r="E1623" s="78" t="s">
        <v>256</v>
      </c>
      <c r="F1623" s="78" t="s">
        <v>3544</v>
      </c>
    </row>
    <row r="1624" spans="1:6" ht="22.5" x14ac:dyDescent="0.2">
      <c r="A1624" s="74" t="s">
        <v>3545</v>
      </c>
      <c r="B1624" s="74" t="s">
        <v>3546</v>
      </c>
      <c r="C1624" s="76" t="s">
        <v>211</v>
      </c>
      <c r="D1624" s="78" t="s">
        <v>3547</v>
      </c>
      <c r="E1624" s="78" t="s">
        <v>256</v>
      </c>
      <c r="F1624" s="78" t="s">
        <v>3548</v>
      </c>
    </row>
    <row r="1625" spans="1:6" x14ac:dyDescent="0.2">
      <c r="A1625" s="74" t="s">
        <v>3549</v>
      </c>
      <c r="B1625" s="74" t="s">
        <v>3550</v>
      </c>
      <c r="C1625" s="76" t="s">
        <v>235</v>
      </c>
      <c r="D1625" s="78" t="s">
        <v>3551</v>
      </c>
      <c r="E1625" s="78" t="s">
        <v>3552</v>
      </c>
      <c r="F1625" s="78" t="s">
        <v>3553</v>
      </c>
    </row>
    <row r="1626" spans="1:6" ht="45" x14ac:dyDescent="0.2">
      <c r="A1626" s="74" t="s">
        <v>3554</v>
      </c>
      <c r="B1626" s="75" t="s">
        <v>3555</v>
      </c>
      <c r="C1626" s="76" t="s">
        <v>211</v>
      </c>
      <c r="D1626" s="78" t="s">
        <v>3556</v>
      </c>
      <c r="E1626" s="78" t="s">
        <v>3557</v>
      </c>
      <c r="F1626" s="78" t="s">
        <v>3558</v>
      </c>
    </row>
    <row r="1627" spans="1:6" ht="56.25" x14ac:dyDescent="0.2">
      <c r="A1627" s="79" t="s">
        <v>3559</v>
      </c>
      <c r="B1627" s="74" t="s">
        <v>3560</v>
      </c>
      <c r="C1627" s="80" t="s">
        <v>211</v>
      </c>
      <c r="D1627" s="81" t="s">
        <v>3561</v>
      </c>
      <c r="E1627" s="81" t="s">
        <v>3562</v>
      </c>
      <c r="F1627" s="81" t="s">
        <v>3563</v>
      </c>
    </row>
    <row r="1628" spans="1:6" ht="33.75" x14ac:dyDescent="0.2">
      <c r="A1628" s="74" t="s">
        <v>3564</v>
      </c>
      <c r="B1628" s="74" t="s">
        <v>3565</v>
      </c>
      <c r="C1628" s="76" t="s">
        <v>211</v>
      </c>
      <c r="D1628" s="78" t="s">
        <v>3566</v>
      </c>
      <c r="E1628" s="77"/>
      <c r="F1628" s="78" t="s">
        <v>3566</v>
      </c>
    </row>
    <row r="1629" spans="1:6" ht="56.25" x14ac:dyDescent="0.2">
      <c r="A1629" s="74" t="s">
        <v>3567</v>
      </c>
      <c r="B1629" s="75" t="s">
        <v>3568</v>
      </c>
      <c r="C1629" s="76" t="s">
        <v>211</v>
      </c>
      <c r="D1629" s="78" t="s">
        <v>3569</v>
      </c>
      <c r="E1629" s="77"/>
      <c r="F1629" s="78" t="s">
        <v>3569</v>
      </c>
    </row>
    <row r="1630" spans="1:6" ht="45" x14ac:dyDescent="0.2">
      <c r="A1630" s="74" t="s">
        <v>3570</v>
      </c>
      <c r="B1630" s="75" t="s">
        <v>3571</v>
      </c>
      <c r="C1630" s="76" t="s">
        <v>211</v>
      </c>
      <c r="D1630" s="78" t="s">
        <v>3572</v>
      </c>
      <c r="E1630" s="78" t="s">
        <v>338</v>
      </c>
      <c r="F1630" s="78" t="s">
        <v>3573</v>
      </c>
    </row>
    <row r="1631" spans="1:6" ht="56.25" x14ac:dyDescent="0.2">
      <c r="A1631" s="79" t="s">
        <v>3574</v>
      </c>
      <c r="B1631" s="74" t="s">
        <v>3575</v>
      </c>
      <c r="C1631" s="80" t="s">
        <v>211</v>
      </c>
      <c r="D1631" s="81" t="s">
        <v>3576</v>
      </c>
      <c r="E1631" s="75"/>
      <c r="F1631" s="81" t="s">
        <v>3576</v>
      </c>
    </row>
    <row r="1632" spans="1:6" x14ac:dyDescent="0.2">
      <c r="A1632" s="59">
        <v>32.07</v>
      </c>
      <c r="B1632" s="73" t="s">
        <v>3577</v>
      </c>
      <c r="C1632" s="56"/>
      <c r="D1632" s="56"/>
      <c r="E1632" s="56"/>
      <c r="F1632" s="56"/>
    </row>
    <row r="1633" spans="1:6" x14ac:dyDescent="0.2">
      <c r="A1633" s="74" t="s">
        <v>3578</v>
      </c>
      <c r="B1633" s="74" t="s">
        <v>3579</v>
      </c>
      <c r="C1633" s="76" t="s">
        <v>228</v>
      </c>
      <c r="D1633" s="78" t="s">
        <v>379</v>
      </c>
      <c r="E1633" s="78" t="s">
        <v>336</v>
      </c>
      <c r="F1633" s="78" t="s">
        <v>3580</v>
      </c>
    </row>
    <row r="1634" spans="1:6" x14ac:dyDescent="0.2">
      <c r="A1634" s="74" t="s">
        <v>3581</v>
      </c>
      <c r="B1634" s="74" t="s">
        <v>3582</v>
      </c>
      <c r="C1634" s="76" t="s">
        <v>228</v>
      </c>
      <c r="D1634" s="78" t="s">
        <v>3583</v>
      </c>
      <c r="E1634" s="78" t="s">
        <v>336</v>
      </c>
      <c r="F1634" s="78" t="s">
        <v>3584</v>
      </c>
    </row>
    <row r="1635" spans="1:6" ht="56.25" x14ac:dyDescent="0.2">
      <c r="A1635" s="74" t="s">
        <v>3585</v>
      </c>
      <c r="B1635" s="75" t="s">
        <v>3586</v>
      </c>
      <c r="C1635" s="76" t="s">
        <v>228</v>
      </c>
      <c r="D1635" s="78" t="s">
        <v>1699</v>
      </c>
      <c r="E1635" s="78" t="s">
        <v>3587</v>
      </c>
      <c r="F1635" s="78" t="s">
        <v>3588</v>
      </c>
    </row>
    <row r="1636" spans="1:6" ht="22.5" x14ac:dyDescent="0.2">
      <c r="A1636" s="74" t="s">
        <v>3589</v>
      </c>
      <c r="B1636" s="74" t="s">
        <v>3590</v>
      </c>
      <c r="C1636" s="76" t="s">
        <v>3591</v>
      </c>
      <c r="D1636" s="78" t="s">
        <v>225</v>
      </c>
      <c r="E1636" s="78" t="s">
        <v>3592</v>
      </c>
      <c r="F1636" s="78" t="s">
        <v>223</v>
      </c>
    </row>
    <row r="1637" spans="1:6" ht="22.5" x14ac:dyDescent="0.2">
      <c r="A1637" s="74" t="s">
        <v>3593</v>
      </c>
      <c r="B1637" s="74" t="s">
        <v>3594</v>
      </c>
      <c r="C1637" s="76" t="s">
        <v>228</v>
      </c>
      <c r="D1637" s="78" t="s">
        <v>3595</v>
      </c>
      <c r="E1637" s="78" t="s">
        <v>318</v>
      </c>
      <c r="F1637" s="78" t="s">
        <v>3596</v>
      </c>
    </row>
    <row r="1638" spans="1:6" ht="22.5" x14ac:dyDescent="0.2">
      <c r="A1638" s="74" t="s">
        <v>3597</v>
      </c>
      <c r="B1638" s="74" t="s">
        <v>3598</v>
      </c>
      <c r="C1638" s="76" t="s">
        <v>3591</v>
      </c>
      <c r="D1638" s="78" t="s">
        <v>3599</v>
      </c>
      <c r="E1638" s="78" t="s">
        <v>226</v>
      </c>
      <c r="F1638" s="78" t="s">
        <v>220</v>
      </c>
    </row>
    <row r="1639" spans="1:6" ht="56.25" x14ac:dyDescent="0.2">
      <c r="A1639" s="74" t="s">
        <v>3600</v>
      </c>
      <c r="B1639" s="75" t="s">
        <v>3601</v>
      </c>
      <c r="C1639" s="76" t="s">
        <v>228</v>
      </c>
      <c r="D1639" s="78" t="s">
        <v>3602</v>
      </c>
      <c r="E1639" s="78" t="s">
        <v>233</v>
      </c>
      <c r="F1639" s="78" t="s">
        <v>3603</v>
      </c>
    </row>
    <row r="1640" spans="1:6" ht="56.25" x14ac:dyDescent="0.2">
      <c r="A1640" s="79" t="s">
        <v>3604</v>
      </c>
      <c r="B1640" s="74" t="s">
        <v>3605</v>
      </c>
      <c r="C1640" s="80" t="s">
        <v>228</v>
      </c>
      <c r="D1640" s="81" t="s">
        <v>3606</v>
      </c>
      <c r="E1640" s="81" t="s">
        <v>233</v>
      </c>
      <c r="F1640" s="81" t="s">
        <v>3607</v>
      </c>
    </row>
    <row r="1641" spans="1:6" ht="67.5" x14ac:dyDescent="0.2">
      <c r="A1641" s="79" t="s">
        <v>3608</v>
      </c>
      <c r="B1641" s="75" t="s">
        <v>3609</v>
      </c>
      <c r="C1641" s="80" t="s">
        <v>228</v>
      </c>
      <c r="D1641" s="81" t="s">
        <v>3610</v>
      </c>
      <c r="E1641" s="81" t="s">
        <v>233</v>
      </c>
      <c r="F1641" s="81" t="s">
        <v>3611</v>
      </c>
    </row>
    <row r="1642" spans="1:6" ht="67.5" x14ac:dyDescent="0.2">
      <c r="A1642" s="79" t="s">
        <v>3612</v>
      </c>
      <c r="B1642" s="75" t="s">
        <v>3613</v>
      </c>
      <c r="C1642" s="80" t="s">
        <v>228</v>
      </c>
      <c r="D1642" s="81" t="s">
        <v>3614</v>
      </c>
      <c r="E1642" s="81" t="s">
        <v>233</v>
      </c>
      <c r="F1642" s="81" t="s">
        <v>3615</v>
      </c>
    </row>
    <row r="1643" spans="1:6" x14ac:dyDescent="0.2">
      <c r="A1643" s="59">
        <v>32.08</v>
      </c>
      <c r="B1643" s="73" t="s">
        <v>3616</v>
      </c>
      <c r="C1643" s="56"/>
      <c r="D1643" s="56"/>
      <c r="E1643" s="56"/>
      <c r="F1643" s="56"/>
    </row>
    <row r="1644" spans="1:6" ht="45" x14ac:dyDescent="0.2">
      <c r="A1644" s="74" t="s">
        <v>3617</v>
      </c>
      <c r="B1644" s="75" t="s">
        <v>3618</v>
      </c>
      <c r="C1644" s="76" t="s">
        <v>211</v>
      </c>
      <c r="D1644" s="78" t="s">
        <v>3619</v>
      </c>
      <c r="E1644" s="78" t="s">
        <v>281</v>
      </c>
      <c r="F1644" s="78" t="s">
        <v>3620</v>
      </c>
    </row>
    <row r="1645" spans="1:6" ht="45" x14ac:dyDescent="0.2">
      <c r="A1645" s="74" t="s">
        <v>3621</v>
      </c>
      <c r="B1645" s="75" t="s">
        <v>3622</v>
      </c>
      <c r="C1645" s="76" t="s">
        <v>211</v>
      </c>
      <c r="D1645" s="78" t="s">
        <v>3623</v>
      </c>
      <c r="E1645" s="78" t="s">
        <v>281</v>
      </c>
      <c r="F1645" s="78" t="s">
        <v>3624</v>
      </c>
    </row>
    <row r="1646" spans="1:6" ht="33.75" x14ac:dyDescent="0.2">
      <c r="A1646" s="74" t="s">
        <v>3625</v>
      </c>
      <c r="B1646" s="74" t="s">
        <v>3626</v>
      </c>
      <c r="C1646" s="76" t="s">
        <v>228</v>
      </c>
      <c r="D1646" s="78" t="s">
        <v>3524</v>
      </c>
      <c r="E1646" s="78" t="s">
        <v>3627</v>
      </c>
      <c r="F1646" s="78" t="s">
        <v>3628</v>
      </c>
    </row>
    <row r="1647" spans="1:6" ht="33.75" x14ac:dyDescent="0.2">
      <c r="A1647" s="74" t="s">
        <v>3629</v>
      </c>
      <c r="B1647" s="74" t="s">
        <v>3630</v>
      </c>
      <c r="C1647" s="76" t="s">
        <v>228</v>
      </c>
      <c r="D1647" s="78" t="s">
        <v>3631</v>
      </c>
      <c r="E1647" s="78" t="s">
        <v>3627</v>
      </c>
      <c r="F1647" s="78" t="s">
        <v>3632</v>
      </c>
    </row>
    <row r="1648" spans="1:6" ht="56.25" x14ac:dyDescent="0.2">
      <c r="A1648" s="74" t="s">
        <v>3633</v>
      </c>
      <c r="B1648" s="75" t="s">
        <v>3634</v>
      </c>
      <c r="C1648" s="76" t="s">
        <v>228</v>
      </c>
      <c r="D1648" s="78" t="s">
        <v>3635</v>
      </c>
      <c r="E1648" s="77"/>
      <c r="F1648" s="78" t="s">
        <v>3635</v>
      </c>
    </row>
    <row r="1649" spans="1:6" ht="56.25" x14ac:dyDescent="0.2">
      <c r="A1649" s="74" t="s">
        <v>3636</v>
      </c>
      <c r="B1649" s="75" t="s">
        <v>3637</v>
      </c>
      <c r="C1649" s="76" t="s">
        <v>228</v>
      </c>
      <c r="D1649" s="78" t="s">
        <v>3638</v>
      </c>
      <c r="E1649" s="77"/>
      <c r="F1649" s="78" t="s">
        <v>3638</v>
      </c>
    </row>
    <row r="1650" spans="1:6" ht="56.25" x14ac:dyDescent="0.2">
      <c r="A1650" s="74" t="s">
        <v>3639</v>
      </c>
      <c r="B1650" s="75" t="s">
        <v>3640</v>
      </c>
      <c r="C1650" s="76" t="s">
        <v>228</v>
      </c>
      <c r="D1650" s="78" t="s">
        <v>3641</v>
      </c>
      <c r="E1650" s="78" t="s">
        <v>282</v>
      </c>
      <c r="F1650" s="78" t="s">
        <v>3642</v>
      </c>
    </row>
    <row r="1651" spans="1:6" ht="56.25" x14ac:dyDescent="0.2">
      <c r="A1651" s="74" t="s">
        <v>3643</v>
      </c>
      <c r="B1651" s="75" t="s">
        <v>3644</v>
      </c>
      <c r="C1651" s="76" t="s">
        <v>228</v>
      </c>
      <c r="D1651" s="78" t="s">
        <v>3645</v>
      </c>
      <c r="E1651" s="78" t="s">
        <v>282</v>
      </c>
      <c r="F1651" s="78" t="s">
        <v>3646</v>
      </c>
    </row>
    <row r="1652" spans="1:6" ht="22.5" x14ac:dyDescent="0.2">
      <c r="A1652" s="74" t="s">
        <v>3647</v>
      </c>
      <c r="B1652" s="74" t="s">
        <v>3648</v>
      </c>
      <c r="C1652" s="76" t="s">
        <v>228</v>
      </c>
      <c r="D1652" s="78" t="s">
        <v>3649</v>
      </c>
      <c r="E1652" s="82"/>
      <c r="F1652" s="78" t="s">
        <v>3649</v>
      </c>
    </row>
    <row r="1653" spans="1:6" x14ac:dyDescent="0.2">
      <c r="A1653" s="59">
        <v>32.090000000000003</v>
      </c>
      <c r="B1653" s="73" t="s">
        <v>3650</v>
      </c>
      <c r="C1653" s="56"/>
      <c r="D1653" s="56"/>
      <c r="E1653" s="56"/>
      <c r="F1653" s="56"/>
    </row>
    <row r="1654" spans="1:6" x14ac:dyDescent="0.2">
      <c r="A1654" s="74" t="s">
        <v>3651</v>
      </c>
      <c r="B1654" s="74" t="s">
        <v>3652</v>
      </c>
      <c r="C1654" s="76" t="s">
        <v>307</v>
      </c>
      <c r="D1654" s="78" t="s">
        <v>3653</v>
      </c>
      <c r="E1654" s="78" t="s">
        <v>306</v>
      </c>
      <c r="F1654" s="78" t="s">
        <v>3654</v>
      </c>
    </row>
    <row r="1655" spans="1:6" ht="22.5" x14ac:dyDescent="0.2">
      <c r="A1655" s="74" t="s">
        <v>3655</v>
      </c>
      <c r="B1655" s="74" t="s">
        <v>3656</v>
      </c>
      <c r="C1655" s="76" t="s">
        <v>3657</v>
      </c>
      <c r="D1655" s="78" t="s">
        <v>3658</v>
      </c>
      <c r="E1655" s="78" t="s">
        <v>300</v>
      </c>
      <c r="F1655" s="78" t="s">
        <v>3659</v>
      </c>
    </row>
    <row r="1656" spans="1:6" ht="22.5" x14ac:dyDescent="0.2">
      <c r="A1656" s="59">
        <v>32.1</v>
      </c>
      <c r="B1656" s="73" t="s">
        <v>3660</v>
      </c>
      <c r="C1656" s="56"/>
      <c r="D1656" s="56"/>
      <c r="E1656" s="56"/>
      <c r="F1656" s="56"/>
    </row>
    <row r="1657" spans="1:6" ht="45" x14ac:dyDescent="0.2">
      <c r="A1657" s="74" t="s">
        <v>3661</v>
      </c>
      <c r="B1657" s="75" t="s">
        <v>3662</v>
      </c>
      <c r="C1657" s="76" t="s">
        <v>228</v>
      </c>
      <c r="D1657" s="78" t="s">
        <v>3047</v>
      </c>
      <c r="E1657" s="78" t="s">
        <v>1178</v>
      </c>
      <c r="F1657" s="78" t="s">
        <v>3663</v>
      </c>
    </row>
    <row r="1658" spans="1:6" ht="56.25" x14ac:dyDescent="0.2">
      <c r="A1658" s="74" t="s">
        <v>3664</v>
      </c>
      <c r="B1658" s="75" t="s">
        <v>3665</v>
      </c>
      <c r="C1658" s="76" t="s">
        <v>228</v>
      </c>
      <c r="D1658" s="78" t="s">
        <v>3666</v>
      </c>
      <c r="E1658" s="78" t="s">
        <v>3667</v>
      </c>
      <c r="F1658" s="78" t="s">
        <v>3668</v>
      </c>
    </row>
    <row r="1659" spans="1:6" ht="56.25" x14ac:dyDescent="0.2">
      <c r="A1659" s="74" t="s">
        <v>3669</v>
      </c>
      <c r="B1659" s="75" t="s">
        <v>3670</v>
      </c>
      <c r="C1659" s="76" t="s">
        <v>228</v>
      </c>
      <c r="D1659" s="78" t="s">
        <v>3671</v>
      </c>
      <c r="E1659" s="78" t="s">
        <v>3672</v>
      </c>
      <c r="F1659" s="78" t="s">
        <v>3673</v>
      </c>
    </row>
    <row r="1660" spans="1:6" ht="56.25" x14ac:dyDescent="0.2">
      <c r="A1660" s="74" t="s">
        <v>3674</v>
      </c>
      <c r="B1660" s="75" t="s">
        <v>3675</v>
      </c>
      <c r="C1660" s="76" t="s">
        <v>228</v>
      </c>
      <c r="D1660" s="78" t="s">
        <v>3676</v>
      </c>
      <c r="E1660" s="78" t="s">
        <v>3677</v>
      </c>
      <c r="F1660" s="78" t="s">
        <v>1895</v>
      </c>
    </row>
    <row r="1661" spans="1:6" ht="56.25" x14ac:dyDescent="0.2">
      <c r="A1661" s="74" t="s">
        <v>3678</v>
      </c>
      <c r="B1661" s="75" t="s">
        <v>3679</v>
      </c>
      <c r="C1661" s="76" t="s">
        <v>228</v>
      </c>
      <c r="D1661" s="78" t="s">
        <v>3680</v>
      </c>
      <c r="E1661" s="78" t="s">
        <v>3681</v>
      </c>
      <c r="F1661" s="78" t="s">
        <v>3682</v>
      </c>
    </row>
    <row r="1662" spans="1:6" ht="45" x14ac:dyDescent="0.2">
      <c r="A1662" s="74" t="s">
        <v>3683</v>
      </c>
      <c r="B1662" s="75" t="s">
        <v>3684</v>
      </c>
      <c r="C1662" s="76" t="s">
        <v>228</v>
      </c>
      <c r="D1662" s="78" t="s">
        <v>3685</v>
      </c>
      <c r="E1662" s="78" t="s">
        <v>1172</v>
      </c>
      <c r="F1662" s="78" t="s">
        <v>3686</v>
      </c>
    </row>
    <row r="1663" spans="1:6" ht="45" x14ac:dyDescent="0.2">
      <c r="A1663" s="74" t="s">
        <v>3687</v>
      </c>
      <c r="B1663" s="75" t="s">
        <v>3688</v>
      </c>
      <c r="C1663" s="76" t="s">
        <v>228</v>
      </c>
      <c r="D1663" s="78" t="s">
        <v>3689</v>
      </c>
      <c r="E1663" s="78" t="s">
        <v>3690</v>
      </c>
      <c r="F1663" s="78" t="s">
        <v>3691</v>
      </c>
    </row>
    <row r="1664" spans="1:6" ht="45" x14ac:dyDescent="0.2">
      <c r="A1664" s="74" t="s">
        <v>3692</v>
      </c>
      <c r="B1664" s="75" t="s">
        <v>3693</v>
      </c>
      <c r="C1664" s="76" t="s">
        <v>228</v>
      </c>
      <c r="D1664" s="78" t="s">
        <v>3694</v>
      </c>
      <c r="E1664" s="78" t="s">
        <v>281</v>
      </c>
      <c r="F1664" s="78" t="s">
        <v>3695</v>
      </c>
    </row>
    <row r="1665" spans="1:6" ht="22.5" x14ac:dyDescent="0.2">
      <c r="A1665" s="59">
        <v>32.11</v>
      </c>
      <c r="B1665" s="73" t="s">
        <v>3696</v>
      </c>
      <c r="C1665" s="56"/>
      <c r="D1665" s="56"/>
      <c r="E1665" s="56"/>
      <c r="F1665" s="56"/>
    </row>
    <row r="1666" spans="1:6" ht="22.5" x14ac:dyDescent="0.2">
      <c r="A1666" s="74" t="s">
        <v>3697</v>
      </c>
      <c r="B1666" s="74" t="s">
        <v>3698</v>
      </c>
      <c r="C1666" s="76" t="s">
        <v>211</v>
      </c>
      <c r="D1666" s="78" t="s">
        <v>3699</v>
      </c>
      <c r="E1666" s="78" t="s">
        <v>2715</v>
      </c>
      <c r="F1666" s="78" t="s">
        <v>3700</v>
      </c>
    </row>
    <row r="1667" spans="1:6" ht="45" x14ac:dyDescent="0.2">
      <c r="A1667" s="74" t="s">
        <v>3701</v>
      </c>
      <c r="B1667" s="75" t="s">
        <v>3702</v>
      </c>
      <c r="C1667" s="76" t="s">
        <v>228</v>
      </c>
      <c r="D1667" s="78" t="s">
        <v>3703</v>
      </c>
      <c r="E1667" s="78" t="s">
        <v>2715</v>
      </c>
      <c r="F1667" s="78" t="s">
        <v>297</v>
      </c>
    </row>
    <row r="1668" spans="1:6" ht="45" x14ac:dyDescent="0.2">
      <c r="A1668" s="74" t="s">
        <v>3704</v>
      </c>
      <c r="B1668" s="75" t="s">
        <v>3705</v>
      </c>
      <c r="C1668" s="76" t="s">
        <v>228</v>
      </c>
      <c r="D1668" s="78" t="s">
        <v>250</v>
      </c>
      <c r="E1668" s="78" t="s">
        <v>2715</v>
      </c>
      <c r="F1668" s="78" t="s">
        <v>3706</v>
      </c>
    </row>
    <row r="1669" spans="1:6" ht="45" x14ac:dyDescent="0.2">
      <c r="A1669" s="74" t="s">
        <v>3707</v>
      </c>
      <c r="B1669" s="75" t="s">
        <v>3708</v>
      </c>
      <c r="C1669" s="76" t="s">
        <v>228</v>
      </c>
      <c r="D1669" s="78" t="s">
        <v>3709</v>
      </c>
      <c r="E1669" s="78" t="s">
        <v>2715</v>
      </c>
      <c r="F1669" s="78" t="s">
        <v>3710</v>
      </c>
    </row>
    <row r="1670" spans="1:6" ht="45" x14ac:dyDescent="0.2">
      <c r="A1670" s="74" t="s">
        <v>3711</v>
      </c>
      <c r="B1670" s="75" t="s">
        <v>3712</v>
      </c>
      <c r="C1670" s="76" t="s">
        <v>228</v>
      </c>
      <c r="D1670" s="78" t="s">
        <v>383</v>
      </c>
      <c r="E1670" s="78" t="s">
        <v>2715</v>
      </c>
      <c r="F1670" s="78" t="s">
        <v>3713</v>
      </c>
    </row>
    <row r="1671" spans="1:6" ht="45" x14ac:dyDescent="0.2">
      <c r="A1671" s="74" t="s">
        <v>3714</v>
      </c>
      <c r="B1671" s="75" t="s">
        <v>3715</v>
      </c>
      <c r="C1671" s="76" t="s">
        <v>228</v>
      </c>
      <c r="D1671" s="78" t="s">
        <v>3716</v>
      </c>
      <c r="E1671" s="78" t="s">
        <v>2715</v>
      </c>
      <c r="F1671" s="78" t="s">
        <v>3717</v>
      </c>
    </row>
    <row r="1672" spans="1:6" ht="45" x14ac:dyDescent="0.2">
      <c r="A1672" s="74" t="s">
        <v>3718</v>
      </c>
      <c r="B1672" s="75" t="s">
        <v>3719</v>
      </c>
      <c r="C1672" s="76" t="s">
        <v>228</v>
      </c>
      <c r="D1672" s="78" t="s">
        <v>3720</v>
      </c>
      <c r="E1672" s="78" t="s">
        <v>2715</v>
      </c>
      <c r="F1672" s="78" t="s">
        <v>3721</v>
      </c>
    </row>
    <row r="1673" spans="1:6" ht="45" x14ac:dyDescent="0.2">
      <c r="A1673" s="74" t="s">
        <v>3722</v>
      </c>
      <c r="B1673" s="75" t="s">
        <v>3723</v>
      </c>
      <c r="C1673" s="76" t="s">
        <v>228</v>
      </c>
      <c r="D1673" s="78" t="s">
        <v>248</v>
      </c>
      <c r="E1673" s="78" t="s">
        <v>2715</v>
      </c>
      <c r="F1673" s="78" t="s">
        <v>3724</v>
      </c>
    </row>
    <row r="1674" spans="1:6" ht="45" x14ac:dyDescent="0.2">
      <c r="A1674" s="74" t="s">
        <v>3725</v>
      </c>
      <c r="B1674" s="75" t="s">
        <v>3726</v>
      </c>
      <c r="C1674" s="76" t="s">
        <v>228</v>
      </c>
      <c r="D1674" s="78" t="s">
        <v>3727</v>
      </c>
      <c r="E1674" s="78" t="s">
        <v>2715</v>
      </c>
      <c r="F1674" s="78" t="s">
        <v>3728</v>
      </c>
    </row>
    <row r="1675" spans="1:6" ht="56.25" x14ac:dyDescent="0.2">
      <c r="A1675" s="74" t="s">
        <v>3729</v>
      </c>
      <c r="B1675" s="75" t="s">
        <v>3730</v>
      </c>
      <c r="C1675" s="76" t="s">
        <v>228</v>
      </c>
      <c r="D1675" s="78" t="s">
        <v>337</v>
      </c>
      <c r="E1675" s="78" t="s">
        <v>2715</v>
      </c>
      <c r="F1675" s="78" t="s">
        <v>3731</v>
      </c>
    </row>
    <row r="1676" spans="1:6" ht="45" x14ac:dyDescent="0.2">
      <c r="A1676" s="74" t="s">
        <v>3732</v>
      </c>
      <c r="B1676" s="75" t="s">
        <v>3733</v>
      </c>
      <c r="C1676" s="76" t="s">
        <v>228</v>
      </c>
      <c r="D1676" s="78" t="s">
        <v>3734</v>
      </c>
      <c r="E1676" s="78" t="s">
        <v>2715</v>
      </c>
      <c r="F1676" s="78" t="s">
        <v>3735</v>
      </c>
    </row>
    <row r="1677" spans="1:6" ht="56.25" x14ac:dyDescent="0.2">
      <c r="A1677" s="74" t="s">
        <v>3736</v>
      </c>
      <c r="B1677" s="75" t="s">
        <v>3737</v>
      </c>
      <c r="C1677" s="76" t="s">
        <v>228</v>
      </c>
      <c r="D1677" s="78" t="s">
        <v>3738</v>
      </c>
      <c r="E1677" s="78" t="s">
        <v>2715</v>
      </c>
      <c r="F1677" s="78" t="s">
        <v>3739</v>
      </c>
    </row>
    <row r="1678" spans="1:6" ht="56.25" x14ac:dyDescent="0.2">
      <c r="A1678" s="74" t="s">
        <v>3740</v>
      </c>
      <c r="B1678" s="75" t="s">
        <v>3741</v>
      </c>
      <c r="C1678" s="76" t="s">
        <v>228</v>
      </c>
      <c r="D1678" s="78" t="s">
        <v>3742</v>
      </c>
      <c r="E1678" s="78" t="s">
        <v>2715</v>
      </c>
      <c r="F1678" s="78" t="s">
        <v>3743</v>
      </c>
    </row>
    <row r="1679" spans="1:6" ht="56.25" x14ac:dyDescent="0.2">
      <c r="A1679" s="74" t="s">
        <v>3744</v>
      </c>
      <c r="B1679" s="75" t="s">
        <v>3745</v>
      </c>
      <c r="C1679" s="76" t="s">
        <v>228</v>
      </c>
      <c r="D1679" s="78" t="s">
        <v>404</v>
      </c>
      <c r="E1679" s="78" t="s">
        <v>2715</v>
      </c>
      <c r="F1679" s="78" t="s">
        <v>3746</v>
      </c>
    </row>
    <row r="1680" spans="1:6" ht="56.25" x14ac:dyDescent="0.2">
      <c r="A1680" s="74" t="s">
        <v>3747</v>
      </c>
      <c r="B1680" s="75" t="s">
        <v>3748</v>
      </c>
      <c r="C1680" s="76" t="s">
        <v>228</v>
      </c>
      <c r="D1680" s="78" t="s">
        <v>3749</v>
      </c>
      <c r="E1680" s="78" t="s">
        <v>2715</v>
      </c>
      <c r="F1680" s="78" t="s">
        <v>3750</v>
      </c>
    </row>
    <row r="1681" spans="1:6" ht="45" x14ac:dyDescent="0.2">
      <c r="A1681" s="74" t="s">
        <v>3751</v>
      </c>
      <c r="B1681" s="75" t="s">
        <v>3752</v>
      </c>
      <c r="C1681" s="76" t="s">
        <v>228</v>
      </c>
      <c r="D1681" s="78" t="s">
        <v>3753</v>
      </c>
      <c r="E1681" s="78" t="s">
        <v>2715</v>
      </c>
      <c r="F1681" s="78" t="s">
        <v>544</v>
      </c>
    </row>
    <row r="1682" spans="1:6" ht="45" x14ac:dyDescent="0.2">
      <c r="A1682" s="74" t="s">
        <v>3754</v>
      </c>
      <c r="B1682" s="75" t="s">
        <v>3755</v>
      </c>
      <c r="C1682" s="76" t="s">
        <v>228</v>
      </c>
      <c r="D1682" s="78" t="s">
        <v>3756</v>
      </c>
      <c r="E1682" s="78" t="s">
        <v>2715</v>
      </c>
      <c r="F1682" s="78" t="s">
        <v>3757</v>
      </c>
    </row>
    <row r="1683" spans="1:6" ht="45" x14ac:dyDescent="0.2">
      <c r="A1683" s="74" t="s">
        <v>3758</v>
      </c>
      <c r="B1683" s="75" t="s">
        <v>3759</v>
      </c>
      <c r="C1683" s="76" t="s">
        <v>228</v>
      </c>
      <c r="D1683" s="78" t="s">
        <v>3760</v>
      </c>
      <c r="E1683" s="78" t="s">
        <v>2715</v>
      </c>
      <c r="F1683" s="78" t="s">
        <v>3761</v>
      </c>
    </row>
    <row r="1684" spans="1:6" ht="56.25" x14ac:dyDescent="0.2">
      <c r="A1684" s="74" t="s">
        <v>3762</v>
      </c>
      <c r="B1684" s="75" t="s">
        <v>3763</v>
      </c>
      <c r="C1684" s="76" t="s">
        <v>228</v>
      </c>
      <c r="D1684" s="78" t="s">
        <v>3764</v>
      </c>
      <c r="E1684" s="78" t="s">
        <v>2715</v>
      </c>
      <c r="F1684" s="78" t="s">
        <v>3765</v>
      </c>
    </row>
    <row r="1685" spans="1:6" ht="45" x14ac:dyDescent="0.2">
      <c r="A1685" s="74" t="s">
        <v>3766</v>
      </c>
      <c r="B1685" s="75" t="s">
        <v>3767</v>
      </c>
      <c r="C1685" s="76" t="s">
        <v>228</v>
      </c>
      <c r="D1685" s="78" t="s">
        <v>3768</v>
      </c>
      <c r="E1685" s="78" t="s">
        <v>2715</v>
      </c>
      <c r="F1685" s="78" t="s">
        <v>3769</v>
      </c>
    </row>
    <row r="1686" spans="1:6" ht="45" x14ac:dyDescent="0.2">
      <c r="A1686" s="74" t="s">
        <v>3770</v>
      </c>
      <c r="B1686" s="75" t="s">
        <v>3771</v>
      </c>
      <c r="C1686" s="76" t="s">
        <v>228</v>
      </c>
      <c r="D1686" s="78" t="s">
        <v>3772</v>
      </c>
      <c r="E1686" s="78" t="s">
        <v>2715</v>
      </c>
      <c r="F1686" s="78" t="s">
        <v>3773</v>
      </c>
    </row>
    <row r="1687" spans="1:6" ht="45" x14ac:dyDescent="0.2">
      <c r="A1687" s="74" t="s">
        <v>3774</v>
      </c>
      <c r="B1687" s="75" t="s">
        <v>3775</v>
      </c>
      <c r="C1687" s="76" t="s">
        <v>228</v>
      </c>
      <c r="D1687" s="78" t="s">
        <v>3776</v>
      </c>
      <c r="E1687" s="78" t="s">
        <v>2715</v>
      </c>
      <c r="F1687" s="78" t="s">
        <v>3777</v>
      </c>
    </row>
    <row r="1688" spans="1:6" ht="56.25" x14ac:dyDescent="0.2">
      <c r="A1688" s="74" t="s">
        <v>3778</v>
      </c>
      <c r="B1688" s="75" t="s">
        <v>3779</v>
      </c>
      <c r="C1688" s="76" t="s">
        <v>211</v>
      </c>
      <c r="D1688" s="78" t="s">
        <v>3780</v>
      </c>
      <c r="E1688" s="78" t="s">
        <v>3781</v>
      </c>
      <c r="F1688" s="78" t="s">
        <v>3782</v>
      </c>
    </row>
    <row r="1689" spans="1:6" ht="56.25" x14ac:dyDescent="0.2">
      <c r="A1689" s="74" t="s">
        <v>3783</v>
      </c>
      <c r="B1689" s="75" t="s">
        <v>3784</v>
      </c>
      <c r="C1689" s="76" t="s">
        <v>228</v>
      </c>
      <c r="D1689" s="78" t="s">
        <v>3785</v>
      </c>
      <c r="E1689" s="78" t="s">
        <v>2715</v>
      </c>
      <c r="F1689" s="78" t="s">
        <v>3786</v>
      </c>
    </row>
    <row r="1690" spans="1:6" ht="56.25" x14ac:dyDescent="0.2">
      <c r="A1690" s="74" t="s">
        <v>3787</v>
      </c>
      <c r="B1690" s="75" t="s">
        <v>3788</v>
      </c>
      <c r="C1690" s="76" t="s">
        <v>228</v>
      </c>
      <c r="D1690" s="78" t="s">
        <v>1118</v>
      </c>
      <c r="E1690" s="78" t="s">
        <v>2715</v>
      </c>
      <c r="F1690" s="78" t="s">
        <v>3789</v>
      </c>
    </row>
    <row r="1691" spans="1:6" ht="22.5" x14ac:dyDescent="0.2">
      <c r="A1691" s="59">
        <v>32.15</v>
      </c>
      <c r="B1691" s="73" t="s">
        <v>3790</v>
      </c>
      <c r="C1691" s="56"/>
      <c r="D1691" s="56"/>
      <c r="E1691" s="56"/>
      <c r="F1691" s="56"/>
    </row>
    <row r="1692" spans="1:6" ht="45" x14ac:dyDescent="0.2">
      <c r="A1692" s="74" t="s">
        <v>3791</v>
      </c>
      <c r="B1692" s="75" t="s">
        <v>3792</v>
      </c>
      <c r="C1692" s="76" t="s">
        <v>211</v>
      </c>
      <c r="D1692" s="78" t="s">
        <v>3793</v>
      </c>
      <c r="E1692" s="78" t="s">
        <v>291</v>
      </c>
      <c r="F1692" s="78" t="s">
        <v>3794</v>
      </c>
    </row>
    <row r="1693" spans="1:6" ht="45" x14ac:dyDescent="0.2">
      <c r="A1693" s="74" t="s">
        <v>3795</v>
      </c>
      <c r="B1693" s="75" t="s">
        <v>3796</v>
      </c>
      <c r="C1693" s="76" t="s">
        <v>211</v>
      </c>
      <c r="D1693" s="78" t="s">
        <v>3797</v>
      </c>
      <c r="E1693" s="78" t="s">
        <v>291</v>
      </c>
      <c r="F1693" s="78" t="s">
        <v>3798</v>
      </c>
    </row>
    <row r="1694" spans="1:6" ht="56.25" x14ac:dyDescent="0.2">
      <c r="A1694" s="74" t="s">
        <v>3799</v>
      </c>
      <c r="B1694" s="75" t="s">
        <v>3800</v>
      </c>
      <c r="C1694" s="76" t="s">
        <v>211</v>
      </c>
      <c r="D1694" s="78" t="s">
        <v>3801</v>
      </c>
      <c r="E1694" s="78" t="s">
        <v>3802</v>
      </c>
      <c r="F1694" s="78" t="s">
        <v>3803</v>
      </c>
    </row>
    <row r="1695" spans="1:6" ht="56.25" x14ac:dyDescent="0.2">
      <c r="A1695" s="79" t="s">
        <v>3804</v>
      </c>
      <c r="B1695" s="74" t="s">
        <v>3805</v>
      </c>
      <c r="C1695" s="80" t="s">
        <v>211</v>
      </c>
      <c r="D1695" s="81" t="s">
        <v>3806</v>
      </c>
      <c r="E1695" s="81" t="s">
        <v>3802</v>
      </c>
      <c r="F1695" s="81" t="s">
        <v>3807</v>
      </c>
    </row>
    <row r="1696" spans="1:6" ht="45" x14ac:dyDescent="0.2">
      <c r="A1696" s="74" t="s">
        <v>3808</v>
      </c>
      <c r="B1696" s="75" t="s">
        <v>3809</v>
      </c>
      <c r="C1696" s="76" t="s">
        <v>211</v>
      </c>
      <c r="D1696" s="78" t="s">
        <v>442</v>
      </c>
      <c r="E1696" s="77"/>
      <c r="F1696" s="78" t="s">
        <v>442</v>
      </c>
    </row>
    <row r="1697" spans="1:6" ht="22.5" x14ac:dyDescent="0.2">
      <c r="A1697" s="59">
        <v>32.159999999999997</v>
      </c>
      <c r="B1697" s="73" t="s">
        <v>3810</v>
      </c>
      <c r="C1697" s="56"/>
      <c r="D1697" s="56"/>
      <c r="E1697" s="56"/>
      <c r="F1697" s="56"/>
    </row>
    <row r="1698" spans="1:6" ht="45" x14ac:dyDescent="0.2">
      <c r="A1698" s="74" t="s">
        <v>3811</v>
      </c>
      <c r="B1698" s="75" t="s">
        <v>3812</v>
      </c>
      <c r="C1698" s="76" t="s">
        <v>211</v>
      </c>
      <c r="D1698" s="78" t="s">
        <v>3562</v>
      </c>
      <c r="E1698" s="78" t="s">
        <v>280</v>
      </c>
      <c r="F1698" s="78" t="s">
        <v>3813</v>
      </c>
    </row>
    <row r="1699" spans="1:6" ht="45" x14ac:dyDescent="0.2">
      <c r="A1699" s="74" t="s">
        <v>3814</v>
      </c>
      <c r="B1699" s="75" t="s">
        <v>3815</v>
      </c>
      <c r="C1699" s="76" t="s">
        <v>211</v>
      </c>
      <c r="D1699" s="78" t="s">
        <v>3816</v>
      </c>
      <c r="E1699" s="78" t="s">
        <v>280</v>
      </c>
      <c r="F1699" s="78" t="s">
        <v>3817</v>
      </c>
    </row>
    <row r="1700" spans="1:6" ht="45" x14ac:dyDescent="0.2">
      <c r="A1700" s="74" t="s">
        <v>3818</v>
      </c>
      <c r="B1700" s="75" t="s">
        <v>3819</v>
      </c>
      <c r="C1700" s="76" t="s">
        <v>211</v>
      </c>
      <c r="D1700" s="78" t="s">
        <v>3820</v>
      </c>
      <c r="E1700" s="78" t="s">
        <v>280</v>
      </c>
      <c r="F1700" s="78" t="s">
        <v>3821</v>
      </c>
    </row>
    <row r="1701" spans="1:6" ht="56.25" x14ac:dyDescent="0.2">
      <c r="A1701" s="74" t="s">
        <v>3822</v>
      </c>
      <c r="B1701" s="75" t="s">
        <v>3823</v>
      </c>
      <c r="C1701" s="76" t="s">
        <v>211</v>
      </c>
      <c r="D1701" s="78" t="s">
        <v>425</v>
      </c>
      <c r="E1701" s="78" t="s">
        <v>315</v>
      </c>
      <c r="F1701" s="78" t="s">
        <v>3824</v>
      </c>
    </row>
    <row r="1702" spans="1:6" ht="45" x14ac:dyDescent="0.2">
      <c r="A1702" s="74" t="s">
        <v>3825</v>
      </c>
      <c r="B1702" s="75" t="s">
        <v>3826</v>
      </c>
      <c r="C1702" s="76" t="s">
        <v>211</v>
      </c>
      <c r="D1702" s="78" t="s">
        <v>3827</v>
      </c>
      <c r="E1702" s="78" t="s">
        <v>280</v>
      </c>
      <c r="F1702" s="78" t="s">
        <v>3828</v>
      </c>
    </row>
    <row r="1703" spans="1:6" ht="56.25" x14ac:dyDescent="0.2">
      <c r="A1703" s="74" t="s">
        <v>3829</v>
      </c>
      <c r="B1703" s="75" t="s">
        <v>3830</v>
      </c>
      <c r="C1703" s="76" t="s">
        <v>211</v>
      </c>
      <c r="D1703" s="78" t="s">
        <v>3831</v>
      </c>
      <c r="E1703" s="78" t="s">
        <v>315</v>
      </c>
      <c r="F1703" s="78" t="s">
        <v>3832</v>
      </c>
    </row>
    <row r="1704" spans="1:6" ht="56.25" x14ac:dyDescent="0.2">
      <c r="A1704" s="79" t="s">
        <v>3833</v>
      </c>
      <c r="B1704" s="74" t="s">
        <v>3834</v>
      </c>
      <c r="C1704" s="80" t="s">
        <v>211</v>
      </c>
      <c r="D1704" s="81" t="s">
        <v>3835</v>
      </c>
      <c r="E1704" s="81" t="s">
        <v>3836</v>
      </c>
      <c r="F1704" s="81" t="s">
        <v>3837</v>
      </c>
    </row>
    <row r="1705" spans="1:6" x14ac:dyDescent="0.2">
      <c r="A1705" s="59">
        <v>32.17</v>
      </c>
      <c r="B1705" s="73" t="s">
        <v>3838</v>
      </c>
      <c r="C1705" s="56"/>
      <c r="D1705" s="56"/>
      <c r="E1705" s="56"/>
      <c r="F1705" s="56"/>
    </row>
    <row r="1706" spans="1:6" ht="33.75" x14ac:dyDescent="0.2">
      <c r="A1706" s="74" t="s">
        <v>3839</v>
      </c>
      <c r="B1706" s="74" t="s">
        <v>3840</v>
      </c>
      <c r="C1706" s="76" t="s">
        <v>235</v>
      </c>
      <c r="D1706" s="78" t="s">
        <v>3841</v>
      </c>
      <c r="E1706" s="78" t="s">
        <v>3842</v>
      </c>
      <c r="F1706" s="78" t="s">
        <v>3843</v>
      </c>
    </row>
    <row r="1707" spans="1:6" ht="45" x14ac:dyDescent="0.2">
      <c r="A1707" s="74" t="s">
        <v>3844</v>
      </c>
      <c r="B1707" s="75" t="s">
        <v>3845</v>
      </c>
      <c r="C1707" s="76" t="s">
        <v>235</v>
      </c>
      <c r="D1707" s="78" t="s">
        <v>3846</v>
      </c>
      <c r="E1707" s="77"/>
      <c r="F1707" s="78" t="s">
        <v>3846</v>
      </c>
    </row>
    <row r="1708" spans="1:6" ht="45" x14ac:dyDescent="0.2">
      <c r="A1708" s="74" t="s">
        <v>3847</v>
      </c>
      <c r="B1708" s="75" t="s">
        <v>3848</v>
      </c>
      <c r="C1708" s="76" t="s">
        <v>211</v>
      </c>
      <c r="D1708" s="78" t="s">
        <v>3849</v>
      </c>
      <c r="E1708" s="78" t="s">
        <v>3850</v>
      </c>
      <c r="F1708" s="78" t="s">
        <v>374</v>
      </c>
    </row>
    <row r="1709" spans="1:6" ht="56.25" x14ac:dyDescent="0.2">
      <c r="A1709" s="74" t="s">
        <v>3851</v>
      </c>
      <c r="B1709" s="75" t="s">
        <v>3852</v>
      </c>
      <c r="C1709" s="76" t="s">
        <v>211</v>
      </c>
      <c r="D1709" s="78" t="s">
        <v>3853</v>
      </c>
      <c r="E1709" s="78" t="s">
        <v>3854</v>
      </c>
      <c r="F1709" s="78" t="s">
        <v>3855</v>
      </c>
    </row>
    <row r="1710" spans="1:6" ht="45" x14ac:dyDescent="0.2">
      <c r="A1710" s="74" t="s">
        <v>3856</v>
      </c>
      <c r="B1710" s="75" t="s">
        <v>3857</v>
      </c>
      <c r="C1710" s="76" t="s">
        <v>211</v>
      </c>
      <c r="D1710" s="78" t="s">
        <v>3858</v>
      </c>
      <c r="E1710" s="78" t="s">
        <v>3850</v>
      </c>
      <c r="F1710" s="78" t="s">
        <v>3859</v>
      </c>
    </row>
    <row r="1711" spans="1:6" ht="22.5" x14ac:dyDescent="0.2">
      <c r="A1711" s="59">
        <v>32.200000000000003</v>
      </c>
      <c r="B1711" s="73" t="s">
        <v>3860</v>
      </c>
      <c r="C1711" s="56"/>
      <c r="D1711" s="56"/>
      <c r="E1711" s="56"/>
      <c r="F1711" s="56"/>
    </row>
    <row r="1712" spans="1:6" x14ac:dyDescent="0.2">
      <c r="A1712" s="74" t="s">
        <v>3861</v>
      </c>
      <c r="B1712" s="74" t="s">
        <v>3862</v>
      </c>
      <c r="C1712" s="76" t="s">
        <v>235</v>
      </c>
      <c r="D1712" s="82"/>
      <c r="E1712" s="78" t="s">
        <v>279</v>
      </c>
      <c r="F1712" s="78" t="s">
        <v>279</v>
      </c>
    </row>
    <row r="1713" spans="1:6" x14ac:dyDescent="0.2">
      <c r="A1713" s="74" t="s">
        <v>3863</v>
      </c>
      <c r="B1713" s="74" t="s">
        <v>3864</v>
      </c>
      <c r="C1713" s="76" t="s">
        <v>211</v>
      </c>
      <c r="D1713" s="78" t="s">
        <v>3865</v>
      </c>
      <c r="E1713" s="78" t="s">
        <v>256</v>
      </c>
      <c r="F1713" s="78" t="s">
        <v>3866</v>
      </c>
    </row>
    <row r="1714" spans="1:6" ht="45" x14ac:dyDescent="0.2">
      <c r="A1714" s="74" t="s">
        <v>3867</v>
      </c>
      <c r="B1714" s="75" t="s">
        <v>3868</v>
      </c>
      <c r="C1714" s="76" t="s">
        <v>211</v>
      </c>
      <c r="D1714" s="78" t="s">
        <v>1244</v>
      </c>
      <c r="E1714" s="78" t="s">
        <v>256</v>
      </c>
      <c r="F1714" s="78" t="s">
        <v>3869</v>
      </c>
    </row>
    <row r="1715" spans="1:6" ht="45" x14ac:dyDescent="0.2">
      <c r="A1715" s="74" t="s">
        <v>3870</v>
      </c>
      <c r="B1715" s="75" t="s">
        <v>3871</v>
      </c>
      <c r="C1715" s="76" t="s">
        <v>211</v>
      </c>
      <c r="D1715" s="78" t="s">
        <v>3872</v>
      </c>
      <c r="E1715" s="78" t="s">
        <v>256</v>
      </c>
      <c r="F1715" s="78" t="s">
        <v>3873</v>
      </c>
    </row>
    <row r="1716" spans="1:6" x14ac:dyDescent="0.2">
      <c r="A1716" s="58">
        <v>33</v>
      </c>
      <c r="B1716" s="73" t="s">
        <v>3874</v>
      </c>
      <c r="C1716" s="56"/>
      <c r="D1716" s="56"/>
      <c r="E1716" s="56"/>
      <c r="F1716" s="56"/>
    </row>
    <row r="1717" spans="1:6" x14ac:dyDescent="0.2">
      <c r="A1717" s="59">
        <v>33.01</v>
      </c>
      <c r="B1717" s="73" t="s">
        <v>3875</v>
      </c>
      <c r="C1717" s="56"/>
      <c r="D1717" s="56"/>
      <c r="E1717" s="56"/>
      <c r="F1717" s="56"/>
    </row>
    <row r="1718" spans="1:6" ht="22.5" x14ac:dyDescent="0.2">
      <c r="A1718" s="74" t="s">
        <v>3876</v>
      </c>
      <c r="B1718" s="74" t="s">
        <v>3877</v>
      </c>
      <c r="C1718" s="76" t="s">
        <v>211</v>
      </c>
      <c r="D1718" s="78" t="s">
        <v>371</v>
      </c>
      <c r="E1718" s="78" t="s">
        <v>3878</v>
      </c>
      <c r="F1718" s="78" t="s">
        <v>3699</v>
      </c>
    </row>
    <row r="1719" spans="1:6" ht="22.5" x14ac:dyDescent="0.2">
      <c r="A1719" s="74" t="s">
        <v>3879</v>
      </c>
      <c r="B1719" s="74" t="s">
        <v>3880</v>
      </c>
      <c r="C1719" s="76" t="s">
        <v>211</v>
      </c>
      <c r="D1719" s="78" t="s">
        <v>3881</v>
      </c>
      <c r="E1719" s="78" t="s">
        <v>3878</v>
      </c>
      <c r="F1719" s="78" t="s">
        <v>3882</v>
      </c>
    </row>
    <row r="1720" spans="1:6" x14ac:dyDescent="0.2">
      <c r="A1720" s="74" t="s">
        <v>3883</v>
      </c>
      <c r="B1720" s="74" t="s">
        <v>3884</v>
      </c>
      <c r="C1720" s="76" t="s">
        <v>211</v>
      </c>
      <c r="D1720" s="78" t="s">
        <v>3885</v>
      </c>
      <c r="E1720" s="78" t="s">
        <v>295</v>
      </c>
      <c r="F1720" s="78" t="s">
        <v>3886</v>
      </c>
    </row>
    <row r="1721" spans="1:6" ht="22.5" x14ac:dyDescent="0.2">
      <c r="A1721" s="74" t="s">
        <v>3887</v>
      </c>
      <c r="B1721" s="74" t="s">
        <v>3888</v>
      </c>
      <c r="C1721" s="76" t="s">
        <v>228</v>
      </c>
      <c r="D1721" s="78" t="s">
        <v>3889</v>
      </c>
      <c r="E1721" s="78" t="s">
        <v>871</v>
      </c>
      <c r="F1721" s="78" t="s">
        <v>3890</v>
      </c>
    </row>
    <row r="1722" spans="1:6" ht="33.75" x14ac:dyDescent="0.2">
      <c r="A1722" s="74" t="s">
        <v>3891</v>
      </c>
      <c r="B1722" s="74" t="s">
        <v>3892</v>
      </c>
      <c r="C1722" s="76" t="s">
        <v>211</v>
      </c>
      <c r="D1722" s="78" t="s">
        <v>3893</v>
      </c>
      <c r="E1722" s="78" t="s">
        <v>3894</v>
      </c>
      <c r="F1722" s="78" t="s">
        <v>3895</v>
      </c>
    </row>
    <row r="1723" spans="1:6" x14ac:dyDescent="0.2">
      <c r="A1723" s="59">
        <v>33.020000000000003</v>
      </c>
      <c r="B1723" s="73" t="s">
        <v>3896</v>
      </c>
      <c r="C1723" s="56"/>
      <c r="D1723" s="56"/>
      <c r="E1723" s="56"/>
      <c r="F1723" s="56"/>
    </row>
    <row r="1724" spans="1:6" x14ac:dyDescent="0.2">
      <c r="A1724" s="74" t="s">
        <v>3897</v>
      </c>
      <c r="B1724" s="74" t="s">
        <v>3898</v>
      </c>
      <c r="C1724" s="76" t="s">
        <v>211</v>
      </c>
      <c r="D1724" s="78" t="s">
        <v>302</v>
      </c>
      <c r="E1724" s="78" t="s">
        <v>3899</v>
      </c>
      <c r="F1724" s="78" t="s">
        <v>1388</v>
      </c>
    </row>
    <row r="1725" spans="1:6" ht="22.5" x14ac:dyDescent="0.2">
      <c r="A1725" s="74" t="s">
        <v>3900</v>
      </c>
      <c r="B1725" s="74" t="s">
        <v>3901</v>
      </c>
      <c r="C1725" s="76" t="s">
        <v>211</v>
      </c>
      <c r="D1725" s="78" t="s">
        <v>234</v>
      </c>
      <c r="E1725" s="78" t="s">
        <v>3899</v>
      </c>
      <c r="F1725" s="78" t="s">
        <v>390</v>
      </c>
    </row>
    <row r="1726" spans="1:6" ht="33.75" x14ac:dyDescent="0.2">
      <c r="A1726" s="59">
        <v>33.03</v>
      </c>
      <c r="B1726" s="73" t="s">
        <v>3902</v>
      </c>
      <c r="C1726" s="56"/>
      <c r="D1726" s="56"/>
      <c r="E1726" s="56"/>
      <c r="F1726" s="56"/>
    </row>
    <row r="1727" spans="1:6" x14ac:dyDescent="0.2">
      <c r="A1727" s="74" t="s">
        <v>3903</v>
      </c>
      <c r="B1727" s="74" t="s">
        <v>3904</v>
      </c>
      <c r="C1727" s="76" t="s">
        <v>211</v>
      </c>
      <c r="D1727" s="78" t="s">
        <v>3905</v>
      </c>
      <c r="E1727" s="78" t="s">
        <v>3906</v>
      </c>
      <c r="F1727" s="78" t="s">
        <v>3907</v>
      </c>
    </row>
    <row r="1728" spans="1:6" ht="22.5" x14ac:dyDescent="0.2">
      <c r="A1728" s="74" t="s">
        <v>3908</v>
      </c>
      <c r="B1728" s="74" t="s">
        <v>3909</v>
      </c>
      <c r="C1728" s="76" t="s">
        <v>211</v>
      </c>
      <c r="D1728" s="78" t="s">
        <v>295</v>
      </c>
      <c r="E1728" s="78" t="s">
        <v>3910</v>
      </c>
      <c r="F1728" s="78" t="s">
        <v>3911</v>
      </c>
    </row>
    <row r="1729" spans="1:6" x14ac:dyDescent="0.2">
      <c r="A1729" s="74" t="s">
        <v>3912</v>
      </c>
      <c r="B1729" s="74" t="s">
        <v>3913</v>
      </c>
      <c r="C1729" s="76" t="s">
        <v>211</v>
      </c>
      <c r="D1729" s="78" t="s">
        <v>401</v>
      </c>
      <c r="E1729" s="78" t="s">
        <v>3914</v>
      </c>
      <c r="F1729" s="78" t="s">
        <v>3915</v>
      </c>
    </row>
    <row r="1730" spans="1:6" x14ac:dyDescent="0.2">
      <c r="A1730" s="74" t="s">
        <v>3916</v>
      </c>
      <c r="B1730" s="74" t="s">
        <v>3917</v>
      </c>
      <c r="C1730" s="76" t="s">
        <v>211</v>
      </c>
      <c r="D1730" s="78" t="s">
        <v>3918</v>
      </c>
      <c r="E1730" s="78" t="s">
        <v>3919</v>
      </c>
      <c r="F1730" s="78" t="s">
        <v>3920</v>
      </c>
    </row>
    <row r="1731" spans="1:6" ht="45" x14ac:dyDescent="0.2">
      <c r="A1731" s="74" t="s">
        <v>3921</v>
      </c>
      <c r="B1731" s="75" t="s">
        <v>3922</v>
      </c>
      <c r="C1731" s="76" t="s">
        <v>211</v>
      </c>
      <c r="D1731" s="78" t="s">
        <v>3923</v>
      </c>
      <c r="E1731" s="78" t="s">
        <v>3924</v>
      </c>
      <c r="F1731" s="78" t="s">
        <v>3925</v>
      </c>
    </row>
    <row r="1732" spans="1:6" ht="56.25" x14ac:dyDescent="0.2">
      <c r="A1732" s="74" t="s">
        <v>3926</v>
      </c>
      <c r="B1732" s="75" t="s">
        <v>3927</v>
      </c>
      <c r="C1732" s="76" t="s">
        <v>211</v>
      </c>
      <c r="D1732" s="78" t="s">
        <v>3928</v>
      </c>
      <c r="E1732" s="78" t="s">
        <v>3924</v>
      </c>
      <c r="F1732" s="78" t="s">
        <v>3929</v>
      </c>
    </row>
    <row r="1733" spans="1:6" x14ac:dyDescent="0.2">
      <c r="A1733" s="74" t="s">
        <v>3930</v>
      </c>
      <c r="B1733" s="74" t="s">
        <v>3931</v>
      </c>
      <c r="C1733" s="76" t="s">
        <v>211</v>
      </c>
      <c r="D1733" s="78" t="s">
        <v>3932</v>
      </c>
      <c r="E1733" s="78" t="s">
        <v>3919</v>
      </c>
      <c r="F1733" s="78" t="s">
        <v>3933</v>
      </c>
    </row>
    <row r="1734" spans="1:6" ht="22.5" x14ac:dyDescent="0.2">
      <c r="A1734" s="59">
        <v>33.049999999999997</v>
      </c>
      <c r="B1734" s="73" t="s">
        <v>3934</v>
      </c>
      <c r="C1734" s="56"/>
      <c r="D1734" s="56"/>
      <c r="E1734" s="56"/>
      <c r="F1734" s="56"/>
    </row>
    <row r="1735" spans="1:6" x14ac:dyDescent="0.2">
      <c r="A1735" s="74" t="s">
        <v>3935</v>
      </c>
      <c r="B1735" s="74" t="s">
        <v>3936</v>
      </c>
      <c r="C1735" s="76" t="s">
        <v>211</v>
      </c>
      <c r="D1735" s="78" t="s">
        <v>3937</v>
      </c>
      <c r="E1735" s="78" t="s">
        <v>3924</v>
      </c>
      <c r="F1735" s="78" t="s">
        <v>3938</v>
      </c>
    </row>
    <row r="1736" spans="1:6" ht="22.5" x14ac:dyDescent="0.2">
      <c r="A1736" s="74" t="s">
        <v>3939</v>
      </c>
      <c r="B1736" s="74" t="s">
        <v>3940</v>
      </c>
      <c r="C1736" s="76" t="s">
        <v>228</v>
      </c>
      <c r="D1736" s="78" t="s">
        <v>3941</v>
      </c>
      <c r="E1736" s="78" t="s">
        <v>3942</v>
      </c>
      <c r="F1736" s="78" t="s">
        <v>3943</v>
      </c>
    </row>
    <row r="1737" spans="1:6" x14ac:dyDescent="0.2">
      <c r="A1737" s="74" t="s">
        <v>3944</v>
      </c>
      <c r="B1737" s="74" t="s">
        <v>3945</v>
      </c>
      <c r="C1737" s="76" t="s">
        <v>211</v>
      </c>
      <c r="D1737" s="78" t="s">
        <v>3946</v>
      </c>
      <c r="E1737" s="78" t="s">
        <v>3947</v>
      </c>
      <c r="F1737" s="78" t="s">
        <v>3948</v>
      </c>
    </row>
    <row r="1738" spans="1:6" ht="22.5" x14ac:dyDescent="0.2">
      <c r="A1738" s="74" t="s">
        <v>3949</v>
      </c>
      <c r="B1738" s="74" t="s">
        <v>3950</v>
      </c>
      <c r="C1738" s="76" t="s">
        <v>228</v>
      </c>
      <c r="D1738" s="78" t="s">
        <v>3951</v>
      </c>
      <c r="E1738" s="78" t="s">
        <v>3690</v>
      </c>
      <c r="F1738" s="78" t="s">
        <v>3952</v>
      </c>
    </row>
    <row r="1739" spans="1:6" x14ac:dyDescent="0.2">
      <c r="A1739" s="59">
        <v>33.06</v>
      </c>
      <c r="B1739" s="73" t="s">
        <v>3953</v>
      </c>
      <c r="C1739" s="56"/>
      <c r="D1739" s="56"/>
      <c r="E1739" s="56"/>
      <c r="F1739" s="56"/>
    </row>
    <row r="1740" spans="1:6" ht="22.5" x14ac:dyDescent="0.2">
      <c r="A1740" s="74" t="s">
        <v>3954</v>
      </c>
      <c r="B1740" s="74" t="s">
        <v>3955</v>
      </c>
      <c r="C1740" s="76" t="s">
        <v>211</v>
      </c>
      <c r="D1740" s="78" t="s">
        <v>3956</v>
      </c>
      <c r="E1740" s="78" t="s">
        <v>3919</v>
      </c>
      <c r="F1740" s="78" t="s">
        <v>3957</v>
      </c>
    </row>
    <row r="1741" spans="1:6" x14ac:dyDescent="0.2">
      <c r="A1741" s="59">
        <v>33.07</v>
      </c>
      <c r="B1741" s="73" t="s">
        <v>3958</v>
      </c>
      <c r="C1741" s="56"/>
      <c r="D1741" s="56"/>
      <c r="E1741" s="56"/>
      <c r="F1741" s="56"/>
    </row>
    <row r="1742" spans="1:6" ht="22.5" x14ac:dyDescent="0.2">
      <c r="A1742" s="74" t="s">
        <v>3959</v>
      </c>
      <c r="B1742" s="74" t="s">
        <v>3960</v>
      </c>
      <c r="C1742" s="76" t="s">
        <v>211</v>
      </c>
      <c r="D1742" s="78" t="s">
        <v>3961</v>
      </c>
      <c r="E1742" s="78" t="s">
        <v>3962</v>
      </c>
      <c r="F1742" s="78" t="s">
        <v>3963</v>
      </c>
    </row>
    <row r="1743" spans="1:6" ht="22.5" x14ac:dyDescent="0.2">
      <c r="A1743" s="74" t="s">
        <v>3964</v>
      </c>
      <c r="B1743" s="74" t="s">
        <v>3965</v>
      </c>
      <c r="C1743" s="76" t="s">
        <v>307</v>
      </c>
      <c r="D1743" s="78" t="s">
        <v>1370</v>
      </c>
      <c r="E1743" s="82"/>
      <c r="F1743" s="78" t="s">
        <v>1370</v>
      </c>
    </row>
    <row r="1744" spans="1:6" ht="22.5" x14ac:dyDescent="0.2">
      <c r="A1744" s="74" t="s">
        <v>3966</v>
      </c>
      <c r="B1744" s="74" t="s">
        <v>3967</v>
      </c>
      <c r="C1744" s="76" t="s">
        <v>307</v>
      </c>
      <c r="D1744" s="78" t="s">
        <v>3968</v>
      </c>
      <c r="E1744" s="82"/>
      <c r="F1744" s="78" t="s">
        <v>3968</v>
      </c>
    </row>
    <row r="1745" spans="1:6" ht="78.75" x14ac:dyDescent="0.2">
      <c r="A1745" s="79" t="s">
        <v>3969</v>
      </c>
      <c r="B1745" s="75" t="s">
        <v>3970</v>
      </c>
      <c r="C1745" s="80" t="s">
        <v>211</v>
      </c>
      <c r="D1745" s="81" t="s">
        <v>3971</v>
      </c>
      <c r="E1745" s="81" t="s">
        <v>3972</v>
      </c>
      <c r="F1745" s="81" t="s">
        <v>3973</v>
      </c>
    </row>
    <row r="1746" spans="1:6" ht="78.75" x14ac:dyDescent="0.2">
      <c r="A1746" s="79" t="s">
        <v>3974</v>
      </c>
      <c r="B1746" s="75" t="s">
        <v>3975</v>
      </c>
      <c r="C1746" s="80" t="s">
        <v>211</v>
      </c>
      <c r="D1746" s="81" t="s">
        <v>3976</v>
      </c>
      <c r="E1746" s="81" t="s">
        <v>3977</v>
      </c>
      <c r="F1746" s="81" t="s">
        <v>3978</v>
      </c>
    </row>
    <row r="1747" spans="1:6" x14ac:dyDescent="0.2">
      <c r="A1747" s="59">
        <v>33.090000000000003</v>
      </c>
      <c r="B1747" s="73" t="s">
        <v>3979</v>
      </c>
      <c r="C1747" s="56"/>
      <c r="D1747" s="56"/>
      <c r="E1747" s="56"/>
      <c r="F1747" s="56"/>
    </row>
    <row r="1748" spans="1:6" ht="22.5" x14ac:dyDescent="0.2">
      <c r="A1748" s="74" t="s">
        <v>3980</v>
      </c>
      <c r="B1748" s="74" t="s">
        <v>3981</v>
      </c>
      <c r="C1748" s="76" t="s">
        <v>228</v>
      </c>
      <c r="D1748" s="78" t="s">
        <v>364</v>
      </c>
      <c r="E1748" s="78" t="s">
        <v>3982</v>
      </c>
      <c r="F1748" s="78" t="s">
        <v>406</v>
      </c>
    </row>
    <row r="1749" spans="1:6" ht="22.5" x14ac:dyDescent="0.2">
      <c r="A1749" s="74" t="s">
        <v>3983</v>
      </c>
      <c r="B1749" s="74" t="s">
        <v>3984</v>
      </c>
      <c r="C1749" s="76" t="s">
        <v>228</v>
      </c>
      <c r="D1749" s="78" t="s">
        <v>213</v>
      </c>
      <c r="E1749" s="78" t="s">
        <v>3985</v>
      </c>
      <c r="F1749" s="78" t="s">
        <v>3986</v>
      </c>
    </row>
    <row r="1750" spans="1:6" ht="33.75" x14ac:dyDescent="0.2">
      <c r="A1750" s="59">
        <v>33.1</v>
      </c>
      <c r="B1750" s="73" t="s">
        <v>3987</v>
      </c>
      <c r="C1750" s="57"/>
      <c r="D1750" s="57"/>
      <c r="E1750" s="57"/>
      <c r="F1750" s="57"/>
    </row>
    <row r="1751" spans="1:6" ht="22.5" x14ac:dyDescent="0.2">
      <c r="A1751" s="74" t="s">
        <v>3988</v>
      </c>
      <c r="B1751" s="74" t="s">
        <v>3989</v>
      </c>
      <c r="C1751" s="76" t="s">
        <v>211</v>
      </c>
      <c r="D1751" s="78" t="s">
        <v>3990</v>
      </c>
      <c r="E1751" s="78" t="s">
        <v>3919</v>
      </c>
      <c r="F1751" s="78" t="s">
        <v>3991</v>
      </c>
    </row>
    <row r="1752" spans="1:6" ht="22.5" x14ac:dyDescent="0.2">
      <c r="A1752" s="74" t="s">
        <v>3992</v>
      </c>
      <c r="B1752" s="74" t="s">
        <v>3993</v>
      </c>
      <c r="C1752" s="76" t="s">
        <v>211</v>
      </c>
      <c r="D1752" s="78" t="s">
        <v>375</v>
      </c>
      <c r="E1752" s="78" t="s">
        <v>3919</v>
      </c>
      <c r="F1752" s="78" t="s">
        <v>3994</v>
      </c>
    </row>
    <row r="1753" spans="1:6" ht="22.5" x14ac:dyDescent="0.2">
      <c r="A1753" s="74" t="s">
        <v>3995</v>
      </c>
      <c r="B1753" s="74" t="s">
        <v>3996</v>
      </c>
      <c r="C1753" s="76" t="s">
        <v>211</v>
      </c>
      <c r="D1753" s="78" t="s">
        <v>3997</v>
      </c>
      <c r="E1753" s="78" t="s">
        <v>3919</v>
      </c>
      <c r="F1753" s="78" t="s">
        <v>3998</v>
      </c>
    </row>
    <row r="1754" spans="1:6" ht="22.5" x14ac:dyDescent="0.2">
      <c r="A1754" s="74" t="s">
        <v>3999</v>
      </c>
      <c r="B1754" s="74" t="s">
        <v>4000</v>
      </c>
      <c r="C1754" s="76" t="s">
        <v>211</v>
      </c>
      <c r="D1754" s="78" t="s">
        <v>4001</v>
      </c>
      <c r="E1754" s="78" t="s">
        <v>3919</v>
      </c>
      <c r="F1754" s="78" t="s">
        <v>4002</v>
      </c>
    </row>
    <row r="1755" spans="1:6" ht="22.5" x14ac:dyDescent="0.2">
      <c r="A1755" s="74" t="s">
        <v>4003</v>
      </c>
      <c r="B1755" s="74" t="s">
        <v>4004</v>
      </c>
      <c r="C1755" s="76" t="s">
        <v>211</v>
      </c>
      <c r="D1755" s="78" t="s">
        <v>1213</v>
      </c>
      <c r="E1755" s="78" t="s">
        <v>3919</v>
      </c>
      <c r="F1755" s="78" t="s">
        <v>4005</v>
      </c>
    </row>
    <row r="1756" spans="1:6" ht="22.5" x14ac:dyDescent="0.2">
      <c r="A1756" s="74" t="s">
        <v>4006</v>
      </c>
      <c r="B1756" s="74" t="s">
        <v>4007</v>
      </c>
      <c r="C1756" s="76" t="s">
        <v>211</v>
      </c>
      <c r="D1756" s="78" t="s">
        <v>4008</v>
      </c>
      <c r="E1756" s="78" t="s">
        <v>4009</v>
      </c>
      <c r="F1756" s="78" t="s">
        <v>4010</v>
      </c>
    </row>
    <row r="1757" spans="1:6" ht="22.5" x14ac:dyDescent="0.2">
      <c r="A1757" s="74" t="s">
        <v>4011</v>
      </c>
      <c r="B1757" s="74" t="s">
        <v>4012</v>
      </c>
      <c r="C1757" s="76" t="s">
        <v>211</v>
      </c>
      <c r="D1757" s="78" t="s">
        <v>4013</v>
      </c>
      <c r="E1757" s="78" t="s">
        <v>3919</v>
      </c>
      <c r="F1757" s="78" t="s">
        <v>4014</v>
      </c>
    </row>
    <row r="1758" spans="1:6" ht="22.5" x14ac:dyDescent="0.2">
      <c r="A1758" s="74" t="s">
        <v>4015</v>
      </c>
      <c r="B1758" s="74" t="s">
        <v>4016</v>
      </c>
      <c r="C1758" s="76" t="s">
        <v>211</v>
      </c>
      <c r="D1758" s="78" t="s">
        <v>4017</v>
      </c>
      <c r="E1758" s="78" t="s">
        <v>4018</v>
      </c>
      <c r="F1758" s="78" t="s">
        <v>4019</v>
      </c>
    </row>
    <row r="1759" spans="1:6" ht="67.5" x14ac:dyDescent="0.2">
      <c r="A1759" s="79" t="s">
        <v>4020</v>
      </c>
      <c r="B1759" s="75" t="s">
        <v>4021</v>
      </c>
      <c r="C1759" s="80" t="s">
        <v>211</v>
      </c>
      <c r="D1759" s="81" t="s">
        <v>4022</v>
      </c>
      <c r="E1759" s="75"/>
      <c r="F1759" s="81" t="s">
        <v>4022</v>
      </c>
    </row>
    <row r="1760" spans="1:6" ht="67.5" x14ac:dyDescent="0.2">
      <c r="A1760" s="79" t="s">
        <v>4023</v>
      </c>
      <c r="B1760" s="75" t="s">
        <v>4024</v>
      </c>
      <c r="C1760" s="80" t="s">
        <v>211</v>
      </c>
      <c r="D1760" s="81" t="s">
        <v>4025</v>
      </c>
      <c r="E1760" s="75"/>
      <c r="F1760" s="81" t="s">
        <v>4025</v>
      </c>
    </row>
    <row r="1761" spans="1:6" ht="22.5" x14ac:dyDescent="0.2">
      <c r="A1761" s="59">
        <v>33.11</v>
      </c>
      <c r="B1761" s="73" t="s">
        <v>4026</v>
      </c>
      <c r="C1761" s="56"/>
      <c r="D1761" s="56"/>
      <c r="E1761" s="56"/>
      <c r="F1761" s="56"/>
    </row>
    <row r="1762" spans="1:6" ht="33.75" x14ac:dyDescent="0.2">
      <c r="A1762" s="74" t="s">
        <v>4027</v>
      </c>
      <c r="B1762" s="74" t="s">
        <v>4028</v>
      </c>
      <c r="C1762" s="76" t="s">
        <v>211</v>
      </c>
      <c r="D1762" s="78" t="s">
        <v>4029</v>
      </c>
      <c r="E1762" s="78" t="s">
        <v>4018</v>
      </c>
      <c r="F1762" s="78" t="s">
        <v>4030</v>
      </c>
    </row>
    <row r="1763" spans="1:6" ht="22.5" x14ac:dyDescent="0.2">
      <c r="A1763" s="59">
        <v>33.119999999999997</v>
      </c>
      <c r="B1763" s="73" t="s">
        <v>4031</v>
      </c>
      <c r="C1763" s="56"/>
      <c r="D1763" s="56"/>
      <c r="E1763" s="56"/>
      <c r="F1763" s="56"/>
    </row>
    <row r="1764" spans="1:6" ht="22.5" x14ac:dyDescent="0.2">
      <c r="A1764" s="74" t="s">
        <v>4032</v>
      </c>
      <c r="B1764" s="74" t="s">
        <v>4033</v>
      </c>
      <c r="C1764" s="76" t="s">
        <v>211</v>
      </c>
      <c r="D1764" s="78" t="s">
        <v>3465</v>
      </c>
      <c r="E1764" s="78" t="s">
        <v>4018</v>
      </c>
      <c r="F1764" s="78" t="s">
        <v>4034</v>
      </c>
    </row>
    <row r="1765" spans="1:6" x14ac:dyDescent="0.2">
      <c r="A1765" s="58">
        <v>34</v>
      </c>
      <c r="B1765" s="73" t="s">
        <v>4035</v>
      </c>
      <c r="C1765" s="56"/>
      <c r="D1765" s="56"/>
      <c r="E1765" s="56"/>
      <c r="F1765" s="56"/>
    </row>
    <row r="1766" spans="1:6" x14ac:dyDescent="0.2">
      <c r="A1766" s="59">
        <v>34.01</v>
      </c>
      <c r="B1766" s="73" t="s">
        <v>4036</v>
      </c>
      <c r="C1766" s="56"/>
      <c r="D1766" s="56"/>
      <c r="E1766" s="56"/>
      <c r="F1766" s="56"/>
    </row>
    <row r="1767" spans="1:6" x14ac:dyDescent="0.2">
      <c r="A1767" s="74" t="s">
        <v>4037</v>
      </c>
      <c r="B1767" s="74" t="s">
        <v>4038</v>
      </c>
      <c r="C1767" s="76" t="s">
        <v>235</v>
      </c>
      <c r="D1767" s="78" t="s">
        <v>4039</v>
      </c>
      <c r="E1767" s="78" t="s">
        <v>369</v>
      </c>
      <c r="F1767" s="78" t="s">
        <v>4040</v>
      </c>
    </row>
    <row r="1768" spans="1:6" ht="33.75" x14ac:dyDescent="0.2">
      <c r="A1768" s="74" t="s">
        <v>4041</v>
      </c>
      <c r="B1768" s="74" t="s">
        <v>4042</v>
      </c>
      <c r="C1768" s="76" t="s">
        <v>211</v>
      </c>
      <c r="D1768" s="77"/>
      <c r="E1768" s="78" t="s">
        <v>250</v>
      </c>
      <c r="F1768" s="78" t="s">
        <v>250</v>
      </c>
    </row>
    <row r="1769" spans="1:6" x14ac:dyDescent="0.2">
      <c r="A1769" s="59">
        <v>34.020000000000003</v>
      </c>
      <c r="B1769" s="73" t="s">
        <v>4043</v>
      </c>
      <c r="C1769" s="56"/>
      <c r="D1769" s="56"/>
      <c r="E1769" s="56"/>
      <c r="F1769" s="56"/>
    </row>
    <row r="1770" spans="1:6" ht="22.5" x14ac:dyDescent="0.2">
      <c r="A1770" s="74" t="s">
        <v>4044</v>
      </c>
      <c r="B1770" s="74" t="s">
        <v>4045</v>
      </c>
      <c r="C1770" s="76" t="s">
        <v>211</v>
      </c>
      <c r="D1770" s="78" t="s">
        <v>337</v>
      </c>
      <c r="E1770" s="78" t="s">
        <v>4046</v>
      </c>
      <c r="F1770" s="78" t="s">
        <v>261</v>
      </c>
    </row>
    <row r="1771" spans="1:6" ht="22.5" x14ac:dyDescent="0.2">
      <c r="A1771" s="74" t="s">
        <v>4047</v>
      </c>
      <c r="B1771" s="74" t="s">
        <v>4048</v>
      </c>
      <c r="C1771" s="76" t="s">
        <v>211</v>
      </c>
      <c r="D1771" s="78" t="s">
        <v>361</v>
      </c>
      <c r="E1771" s="78" t="s">
        <v>4049</v>
      </c>
      <c r="F1771" s="78" t="s">
        <v>1201</v>
      </c>
    </row>
    <row r="1772" spans="1:6" ht="33.75" x14ac:dyDescent="0.2">
      <c r="A1772" s="74" t="s">
        <v>4050</v>
      </c>
      <c r="B1772" s="74" t="s">
        <v>4051</v>
      </c>
      <c r="C1772" s="76" t="s">
        <v>211</v>
      </c>
      <c r="D1772" s="78" t="s">
        <v>4052</v>
      </c>
      <c r="E1772" s="78" t="s">
        <v>292</v>
      </c>
      <c r="F1772" s="78" t="s">
        <v>528</v>
      </c>
    </row>
    <row r="1773" spans="1:6" ht="22.5" x14ac:dyDescent="0.2">
      <c r="A1773" s="74" t="s">
        <v>4053</v>
      </c>
      <c r="B1773" s="74" t="s">
        <v>4054</v>
      </c>
      <c r="C1773" s="76" t="s">
        <v>211</v>
      </c>
      <c r="D1773" s="78" t="s">
        <v>3337</v>
      </c>
      <c r="E1773" s="78" t="s">
        <v>4049</v>
      </c>
      <c r="F1773" s="78" t="s">
        <v>4055</v>
      </c>
    </row>
    <row r="1774" spans="1:6" ht="33.75" x14ac:dyDescent="0.2">
      <c r="A1774" s="74" t="s">
        <v>4056</v>
      </c>
      <c r="B1774" s="74" t="s">
        <v>4057</v>
      </c>
      <c r="C1774" s="76" t="s">
        <v>211</v>
      </c>
      <c r="D1774" s="78" t="s">
        <v>388</v>
      </c>
      <c r="E1774" s="78" t="s">
        <v>292</v>
      </c>
      <c r="F1774" s="78" t="s">
        <v>4058</v>
      </c>
    </row>
    <row r="1775" spans="1:6" ht="22.5" x14ac:dyDescent="0.2">
      <c r="A1775" s="74" t="s">
        <v>4059</v>
      </c>
      <c r="B1775" s="74" t="s">
        <v>4060</v>
      </c>
      <c r="C1775" s="76" t="s">
        <v>211</v>
      </c>
      <c r="D1775" s="78" t="s">
        <v>4061</v>
      </c>
      <c r="E1775" s="78" t="s">
        <v>4049</v>
      </c>
      <c r="F1775" s="78" t="s">
        <v>374</v>
      </c>
    </row>
    <row r="1776" spans="1:6" ht="22.5" x14ac:dyDescent="0.2">
      <c r="A1776" s="74" t="s">
        <v>4062</v>
      </c>
      <c r="B1776" s="74" t="s">
        <v>4063</v>
      </c>
      <c r="C1776" s="76" t="s">
        <v>211</v>
      </c>
      <c r="D1776" s="78" t="s">
        <v>4064</v>
      </c>
      <c r="E1776" s="78" t="s">
        <v>292</v>
      </c>
      <c r="F1776" s="78" t="s">
        <v>3552</v>
      </c>
    </row>
    <row r="1777" spans="1:6" ht="22.5" x14ac:dyDescent="0.2">
      <c r="A1777" s="74" t="s">
        <v>4065</v>
      </c>
      <c r="B1777" s="74" t="s">
        <v>4066</v>
      </c>
      <c r="C1777" s="76" t="s">
        <v>211</v>
      </c>
      <c r="D1777" s="78" t="s">
        <v>296</v>
      </c>
      <c r="E1777" s="82"/>
      <c r="F1777" s="78" t="s">
        <v>296</v>
      </c>
    </row>
    <row r="1778" spans="1:6" x14ac:dyDescent="0.2">
      <c r="A1778" s="59">
        <v>34.03</v>
      </c>
      <c r="B1778" s="73" t="s">
        <v>4067</v>
      </c>
      <c r="C1778" s="56"/>
      <c r="D1778" s="56"/>
      <c r="E1778" s="56"/>
      <c r="F1778" s="56"/>
    </row>
    <row r="1779" spans="1:6" x14ac:dyDescent="0.2">
      <c r="A1779" s="74" t="s">
        <v>4068</v>
      </c>
      <c r="B1779" s="74" t="s">
        <v>4069</v>
      </c>
      <c r="C1779" s="76" t="s">
        <v>210</v>
      </c>
      <c r="D1779" s="78" t="s">
        <v>4070</v>
      </c>
      <c r="E1779" s="78" t="s">
        <v>4071</v>
      </c>
      <c r="F1779" s="78" t="s">
        <v>4072</v>
      </c>
    </row>
    <row r="1780" spans="1:6" x14ac:dyDescent="0.2">
      <c r="A1780" s="74" t="s">
        <v>4073</v>
      </c>
      <c r="B1780" s="74" t="s">
        <v>4074</v>
      </c>
      <c r="C1780" s="76" t="s">
        <v>210</v>
      </c>
      <c r="D1780" s="78" t="s">
        <v>4075</v>
      </c>
      <c r="E1780" s="78" t="s">
        <v>4071</v>
      </c>
      <c r="F1780" s="78" t="s">
        <v>4076</v>
      </c>
    </row>
    <row r="1781" spans="1:6" ht="22.5" x14ac:dyDescent="0.2">
      <c r="A1781" s="74" t="s">
        <v>4077</v>
      </c>
      <c r="B1781" s="74" t="s">
        <v>4078</v>
      </c>
      <c r="C1781" s="76" t="s">
        <v>210</v>
      </c>
      <c r="D1781" s="78" t="s">
        <v>4079</v>
      </c>
      <c r="E1781" s="78" t="s">
        <v>4071</v>
      </c>
      <c r="F1781" s="78" t="s">
        <v>4080</v>
      </c>
    </row>
    <row r="1782" spans="1:6" ht="22.5" x14ac:dyDescent="0.2">
      <c r="A1782" s="74" t="s">
        <v>4081</v>
      </c>
      <c r="B1782" s="74" t="s">
        <v>4082</v>
      </c>
      <c r="C1782" s="76" t="s">
        <v>210</v>
      </c>
      <c r="D1782" s="78" t="s">
        <v>4083</v>
      </c>
      <c r="E1782" s="78" t="s">
        <v>4071</v>
      </c>
      <c r="F1782" s="78" t="s">
        <v>4084</v>
      </c>
    </row>
    <row r="1783" spans="1:6" x14ac:dyDescent="0.2">
      <c r="A1783" s="59">
        <v>34.04</v>
      </c>
      <c r="B1783" s="73" t="s">
        <v>4085</v>
      </c>
      <c r="C1783" s="56"/>
      <c r="D1783" s="56"/>
      <c r="E1783" s="56"/>
      <c r="F1783" s="56"/>
    </row>
    <row r="1784" spans="1:6" ht="22.5" x14ac:dyDescent="0.2">
      <c r="A1784" s="74" t="s">
        <v>4086</v>
      </c>
      <c r="B1784" s="74" t="s">
        <v>4087</v>
      </c>
      <c r="C1784" s="76" t="s">
        <v>210</v>
      </c>
      <c r="D1784" s="78" t="s">
        <v>4088</v>
      </c>
      <c r="E1784" s="78" t="s">
        <v>394</v>
      </c>
      <c r="F1784" s="78" t="s">
        <v>4089</v>
      </c>
    </row>
    <row r="1785" spans="1:6" ht="22.5" x14ac:dyDescent="0.2">
      <c r="A1785" s="74" t="s">
        <v>4090</v>
      </c>
      <c r="B1785" s="74" t="s">
        <v>4091</v>
      </c>
      <c r="C1785" s="76" t="s">
        <v>210</v>
      </c>
      <c r="D1785" s="78" t="s">
        <v>4092</v>
      </c>
      <c r="E1785" s="78" t="s">
        <v>394</v>
      </c>
      <c r="F1785" s="78" t="s">
        <v>4093</v>
      </c>
    </row>
    <row r="1786" spans="1:6" ht="22.5" x14ac:dyDescent="0.2">
      <c r="A1786" s="74" t="s">
        <v>4094</v>
      </c>
      <c r="B1786" s="74" t="s">
        <v>4095</v>
      </c>
      <c r="C1786" s="76" t="s">
        <v>210</v>
      </c>
      <c r="D1786" s="78" t="s">
        <v>4096</v>
      </c>
      <c r="E1786" s="78" t="s">
        <v>394</v>
      </c>
      <c r="F1786" s="78" t="s">
        <v>4097</v>
      </c>
    </row>
    <row r="1787" spans="1:6" ht="22.5" x14ac:dyDescent="0.2">
      <c r="A1787" s="74" t="s">
        <v>4098</v>
      </c>
      <c r="B1787" s="74" t="s">
        <v>4099</v>
      </c>
      <c r="C1787" s="76" t="s">
        <v>210</v>
      </c>
      <c r="D1787" s="78" t="s">
        <v>4100</v>
      </c>
      <c r="E1787" s="78" t="s">
        <v>4101</v>
      </c>
      <c r="F1787" s="78" t="s">
        <v>4102</v>
      </c>
    </row>
    <row r="1788" spans="1:6" ht="22.5" x14ac:dyDescent="0.2">
      <c r="A1788" s="74" t="s">
        <v>4103</v>
      </c>
      <c r="B1788" s="74" t="s">
        <v>4104</v>
      </c>
      <c r="C1788" s="76" t="s">
        <v>210</v>
      </c>
      <c r="D1788" s="78" t="s">
        <v>4105</v>
      </c>
      <c r="E1788" s="78" t="s">
        <v>4101</v>
      </c>
      <c r="F1788" s="78" t="s">
        <v>4106</v>
      </c>
    </row>
    <row r="1789" spans="1:6" ht="22.5" x14ac:dyDescent="0.2">
      <c r="A1789" s="74" t="s">
        <v>4107</v>
      </c>
      <c r="B1789" s="74" t="s">
        <v>4108</v>
      </c>
      <c r="C1789" s="76" t="s">
        <v>210</v>
      </c>
      <c r="D1789" s="78" t="s">
        <v>4109</v>
      </c>
      <c r="E1789" s="78" t="s">
        <v>394</v>
      </c>
      <c r="F1789" s="78" t="s">
        <v>4110</v>
      </c>
    </row>
    <row r="1790" spans="1:6" ht="22.5" x14ac:dyDescent="0.2">
      <c r="A1790" s="74" t="s">
        <v>4111</v>
      </c>
      <c r="B1790" s="74" t="s">
        <v>4112</v>
      </c>
      <c r="C1790" s="76" t="s">
        <v>210</v>
      </c>
      <c r="D1790" s="78" t="s">
        <v>4113</v>
      </c>
      <c r="E1790" s="78" t="s">
        <v>394</v>
      </c>
      <c r="F1790" s="78" t="s">
        <v>4114</v>
      </c>
    </row>
    <row r="1791" spans="1:6" ht="45" x14ac:dyDescent="0.2">
      <c r="A1791" s="74" t="s">
        <v>4115</v>
      </c>
      <c r="B1791" s="75" t="s">
        <v>4116</v>
      </c>
      <c r="C1791" s="76" t="s">
        <v>210</v>
      </c>
      <c r="D1791" s="78" t="s">
        <v>4117</v>
      </c>
      <c r="E1791" s="78" t="s">
        <v>394</v>
      </c>
      <c r="F1791" s="78" t="s">
        <v>4118</v>
      </c>
    </row>
    <row r="1792" spans="1:6" x14ac:dyDescent="0.2">
      <c r="A1792" s="59">
        <v>34.049999999999997</v>
      </c>
      <c r="B1792" s="73" t="s">
        <v>4119</v>
      </c>
      <c r="C1792" s="56"/>
      <c r="D1792" s="56"/>
      <c r="E1792" s="56"/>
      <c r="F1792" s="56"/>
    </row>
    <row r="1793" spans="1:6" ht="22.5" x14ac:dyDescent="0.2">
      <c r="A1793" s="74" t="s">
        <v>4120</v>
      </c>
      <c r="B1793" s="74" t="s">
        <v>4121</v>
      </c>
      <c r="C1793" s="76" t="s">
        <v>228</v>
      </c>
      <c r="D1793" s="78" t="s">
        <v>4122</v>
      </c>
      <c r="E1793" s="78" t="s">
        <v>394</v>
      </c>
      <c r="F1793" s="78" t="s">
        <v>4123</v>
      </c>
    </row>
    <row r="1794" spans="1:6" ht="33.75" x14ac:dyDescent="0.2">
      <c r="A1794" s="74" t="s">
        <v>4124</v>
      </c>
      <c r="B1794" s="74" t="s">
        <v>4125</v>
      </c>
      <c r="C1794" s="76" t="s">
        <v>228</v>
      </c>
      <c r="D1794" s="78" t="s">
        <v>4126</v>
      </c>
      <c r="E1794" s="78" t="s">
        <v>394</v>
      </c>
      <c r="F1794" s="78" t="s">
        <v>4127</v>
      </c>
    </row>
    <row r="1795" spans="1:6" ht="45" x14ac:dyDescent="0.2">
      <c r="A1795" s="74" t="s">
        <v>4128</v>
      </c>
      <c r="B1795" s="75" t="s">
        <v>4129</v>
      </c>
      <c r="C1795" s="76" t="s">
        <v>228</v>
      </c>
      <c r="D1795" s="78" t="s">
        <v>4130</v>
      </c>
      <c r="E1795" s="78" t="s">
        <v>394</v>
      </c>
      <c r="F1795" s="78" t="s">
        <v>4131</v>
      </c>
    </row>
    <row r="1796" spans="1:6" ht="56.25" x14ac:dyDescent="0.2">
      <c r="A1796" s="74" t="s">
        <v>4132</v>
      </c>
      <c r="B1796" s="75" t="s">
        <v>4133</v>
      </c>
      <c r="C1796" s="76" t="s">
        <v>228</v>
      </c>
      <c r="D1796" s="78" t="s">
        <v>4134</v>
      </c>
      <c r="E1796" s="78" t="s">
        <v>4135</v>
      </c>
      <c r="F1796" s="78" t="s">
        <v>4136</v>
      </c>
    </row>
    <row r="1797" spans="1:6" ht="56.25" x14ac:dyDescent="0.2">
      <c r="A1797" s="74" t="s">
        <v>4137</v>
      </c>
      <c r="B1797" s="75" t="s">
        <v>4138</v>
      </c>
      <c r="C1797" s="76" t="s">
        <v>211</v>
      </c>
      <c r="D1797" s="78" t="s">
        <v>4139</v>
      </c>
      <c r="E1797" s="77"/>
      <c r="F1797" s="78" t="s">
        <v>4139</v>
      </c>
    </row>
    <row r="1798" spans="1:6" ht="56.25" x14ac:dyDescent="0.2">
      <c r="A1798" s="74" t="s">
        <v>4140</v>
      </c>
      <c r="B1798" s="75" t="s">
        <v>4141</v>
      </c>
      <c r="C1798" s="76" t="s">
        <v>211</v>
      </c>
      <c r="D1798" s="78" t="s">
        <v>4142</v>
      </c>
      <c r="E1798" s="77"/>
      <c r="F1798" s="78" t="s">
        <v>4142</v>
      </c>
    </row>
    <row r="1799" spans="1:6" ht="45" x14ac:dyDescent="0.2">
      <c r="A1799" s="74" t="s">
        <v>4143</v>
      </c>
      <c r="B1799" s="75" t="s">
        <v>4144</v>
      </c>
      <c r="C1799" s="76" t="s">
        <v>211</v>
      </c>
      <c r="D1799" s="78" t="s">
        <v>4145</v>
      </c>
      <c r="E1799" s="77"/>
      <c r="F1799" s="78" t="s">
        <v>4145</v>
      </c>
    </row>
    <row r="1800" spans="1:6" ht="33.75" x14ac:dyDescent="0.2">
      <c r="A1800" s="74" t="s">
        <v>4146</v>
      </c>
      <c r="B1800" s="74" t="s">
        <v>4147</v>
      </c>
      <c r="C1800" s="76" t="s">
        <v>228</v>
      </c>
      <c r="D1800" s="78" t="s">
        <v>4148</v>
      </c>
      <c r="E1800" s="77"/>
      <c r="F1800" s="78" t="s">
        <v>4148</v>
      </c>
    </row>
    <row r="1801" spans="1:6" ht="56.25" x14ac:dyDescent="0.2">
      <c r="A1801" s="79" t="s">
        <v>4149</v>
      </c>
      <c r="B1801" s="74" t="s">
        <v>4150</v>
      </c>
      <c r="C1801" s="80" t="s">
        <v>211</v>
      </c>
      <c r="D1801" s="81" t="s">
        <v>4151</v>
      </c>
      <c r="E1801" s="75"/>
      <c r="F1801" s="81" t="s">
        <v>4151</v>
      </c>
    </row>
    <row r="1802" spans="1:6" ht="45" x14ac:dyDescent="0.2">
      <c r="A1802" s="74" t="s">
        <v>4152</v>
      </c>
      <c r="B1802" s="75" t="s">
        <v>4153</v>
      </c>
      <c r="C1802" s="76" t="s">
        <v>211</v>
      </c>
      <c r="D1802" s="78" t="s">
        <v>4154</v>
      </c>
      <c r="E1802" s="78" t="s">
        <v>3837</v>
      </c>
      <c r="F1802" s="78" t="s">
        <v>4155</v>
      </c>
    </row>
    <row r="1803" spans="1:6" ht="33.75" x14ac:dyDescent="0.2">
      <c r="A1803" s="74" t="s">
        <v>4156</v>
      </c>
      <c r="B1803" s="74" t="s">
        <v>4157</v>
      </c>
      <c r="C1803" s="76" t="s">
        <v>211</v>
      </c>
      <c r="D1803" s="78" t="s">
        <v>4158</v>
      </c>
      <c r="E1803" s="77"/>
      <c r="F1803" s="78" t="s">
        <v>4158</v>
      </c>
    </row>
    <row r="1804" spans="1:6" ht="45" x14ac:dyDescent="0.2">
      <c r="A1804" s="74" t="s">
        <v>4159</v>
      </c>
      <c r="B1804" s="75" t="s">
        <v>4160</v>
      </c>
      <c r="C1804" s="76" t="s">
        <v>211</v>
      </c>
      <c r="D1804" s="78" t="s">
        <v>4161</v>
      </c>
      <c r="E1804" s="78" t="s">
        <v>4162</v>
      </c>
      <c r="F1804" s="78" t="s">
        <v>4163</v>
      </c>
    </row>
    <row r="1805" spans="1:6" ht="45" x14ac:dyDescent="0.2">
      <c r="A1805" s="74" t="s">
        <v>4164</v>
      </c>
      <c r="B1805" s="75" t="s">
        <v>4165</v>
      </c>
      <c r="C1805" s="76" t="s">
        <v>211</v>
      </c>
      <c r="D1805" s="78" t="s">
        <v>4166</v>
      </c>
      <c r="E1805" s="78" t="s">
        <v>4162</v>
      </c>
      <c r="F1805" s="78" t="s">
        <v>4167</v>
      </c>
    </row>
    <row r="1806" spans="1:6" ht="22.5" x14ac:dyDescent="0.2">
      <c r="A1806" s="74" t="s">
        <v>4168</v>
      </c>
      <c r="B1806" s="74" t="s">
        <v>4169</v>
      </c>
      <c r="C1806" s="76" t="s">
        <v>211</v>
      </c>
      <c r="D1806" s="78" t="s">
        <v>245</v>
      </c>
      <c r="E1806" s="78" t="s">
        <v>4170</v>
      </c>
      <c r="F1806" s="78" t="s">
        <v>4171</v>
      </c>
    </row>
    <row r="1807" spans="1:6" ht="22.5" x14ac:dyDescent="0.2">
      <c r="A1807" s="74" t="s">
        <v>4172</v>
      </c>
      <c r="B1807" s="74" t="s">
        <v>4173</v>
      </c>
      <c r="C1807" s="76" t="s">
        <v>211</v>
      </c>
      <c r="D1807" s="78" t="s">
        <v>4174</v>
      </c>
      <c r="E1807" s="78" t="s">
        <v>3563</v>
      </c>
      <c r="F1807" s="78" t="s">
        <v>4175</v>
      </c>
    </row>
    <row r="1808" spans="1:6" ht="22.5" x14ac:dyDescent="0.2">
      <c r="A1808" s="74" t="s">
        <v>4176</v>
      </c>
      <c r="B1808" s="74" t="s">
        <v>4177</v>
      </c>
      <c r="C1808" s="76" t="s">
        <v>211</v>
      </c>
      <c r="D1808" s="78" t="s">
        <v>4178</v>
      </c>
      <c r="E1808" s="78" t="s">
        <v>4179</v>
      </c>
      <c r="F1808" s="78" t="s">
        <v>4180</v>
      </c>
    </row>
    <row r="1809" spans="1:6" ht="22.5" x14ac:dyDescent="0.2">
      <c r="A1809" s="74" t="s">
        <v>4181</v>
      </c>
      <c r="B1809" s="74" t="s">
        <v>4182</v>
      </c>
      <c r="C1809" s="76" t="s">
        <v>211</v>
      </c>
      <c r="D1809" s="78" t="s">
        <v>4183</v>
      </c>
      <c r="E1809" s="78" t="s">
        <v>4184</v>
      </c>
      <c r="F1809" s="78" t="s">
        <v>4185</v>
      </c>
    </row>
    <row r="1810" spans="1:6" ht="22.5" x14ac:dyDescent="0.2">
      <c r="A1810" s="74" t="s">
        <v>4186</v>
      </c>
      <c r="B1810" s="74" t="s">
        <v>4187</v>
      </c>
      <c r="C1810" s="76" t="s">
        <v>228</v>
      </c>
      <c r="D1810" s="78" t="s">
        <v>4188</v>
      </c>
      <c r="E1810" s="78" t="s">
        <v>4189</v>
      </c>
      <c r="F1810" s="78" t="s">
        <v>4190</v>
      </c>
    </row>
    <row r="1811" spans="1:6" x14ac:dyDescent="0.2">
      <c r="A1811" s="59">
        <v>34.130000000000003</v>
      </c>
      <c r="B1811" s="73" t="s">
        <v>4191</v>
      </c>
      <c r="C1811" s="56"/>
      <c r="D1811" s="56"/>
      <c r="E1811" s="56"/>
      <c r="F1811" s="56"/>
    </row>
    <row r="1812" spans="1:6" ht="45" x14ac:dyDescent="0.2">
      <c r="A1812" s="74" t="s">
        <v>4192</v>
      </c>
      <c r="B1812" s="75" t="s">
        <v>4193</v>
      </c>
      <c r="C1812" s="76" t="s">
        <v>210</v>
      </c>
      <c r="D1812" s="78" t="s">
        <v>4194</v>
      </c>
      <c r="E1812" s="78" t="s">
        <v>4195</v>
      </c>
      <c r="F1812" s="78" t="s">
        <v>4196</v>
      </c>
    </row>
    <row r="1813" spans="1:6" ht="45" x14ac:dyDescent="0.2">
      <c r="A1813" s="74" t="s">
        <v>4197</v>
      </c>
      <c r="B1813" s="75" t="s">
        <v>4198</v>
      </c>
      <c r="C1813" s="76" t="s">
        <v>210</v>
      </c>
      <c r="D1813" s="78" t="s">
        <v>4199</v>
      </c>
      <c r="E1813" s="78" t="s">
        <v>4200</v>
      </c>
      <c r="F1813" s="78" t="s">
        <v>4201</v>
      </c>
    </row>
    <row r="1814" spans="1:6" ht="45" x14ac:dyDescent="0.2">
      <c r="A1814" s="74" t="s">
        <v>4202</v>
      </c>
      <c r="B1814" s="75" t="s">
        <v>4203</v>
      </c>
      <c r="C1814" s="76" t="s">
        <v>210</v>
      </c>
      <c r="D1814" s="78" t="s">
        <v>4204</v>
      </c>
      <c r="E1814" s="78" t="s">
        <v>4205</v>
      </c>
      <c r="F1814" s="78" t="s">
        <v>4206</v>
      </c>
    </row>
    <row r="1815" spans="1:6" ht="45" x14ac:dyDescent="0.2">
      <c r="A1815" s="74" t="s">
        <v>4207</v>
      </c>
      <c r="B1815" s="75" t="s">
        <v>4208</v>
      </c>
      <c r="C1815" s="76" t="s">
        <v>210</v>
      </c>
      <c r="D1815" s="78" t="s">
        <v>4209</v>
      </c>
      <c r="E1815" s="78" t="s">
        <v>4210</v>
      </c>
      <c r="F1815" s="78" t="s">
        <v>4211</v>
      </c>
    </row>
    <row r="1816" spans="1:6" ht="45" x14ac:dyDescent="0.2">
      <c r="A1816" s="74" t="s">
        <v>4212</v>
      </c>
      <c r="B1816" s="75" t="s">
        <v>4213</v>
      </c>
      <c r="C1816" s="76" t="s">
        <v>210</v>
      </c>
      <c r="D1816" s="78" t="s">
        <v>4214</v>
      </c>
      <c r="E1816" s="78" t="s">
        <v>4215</v>
      </c>
      <c r="F1816" s="78" t="s">
        <v>4216</v>
      </c>
    </row>
    <row r="1817" spans="1:6" ht="45" x14ac:dyDescent="0.2">
      <c r="A1817" s="74" t="s">
        <v>4217</v>
      </c>
      <c r="B1817" s="75" t="s">
        <v>4218</v>
      </c>
      <c r="C1817" s="76" t="s">
        <v>210</v>
      </c>
      <c r="D1817" s="78" t="s">
        <v>4219</v>
      </c>
      <c r="E1817" s="78" t="s">
        <v>4220</v>
      </c>
      <c r="F1817" s="78" t="s">
        <v>4221</v>
      </c>
    </row>
    <row r="1818" spans="1:6" ht="22.5" x14ac:dyDescent="0.2">
      <c r="A1818" s="59">
        <v>34.200000000000003</v>
      </c>
      <c r="B1818" s="73" t="s">
        <v>4222</v>
      </c>
      <c r="C1818" s="56"/>
      <c r="D1818" s="56"/>
      <c r="E1818" s="56"/>
      <c r="F1818" s="56"/>
    </row>
    <row r="1819" spans="1:6" ht="33.75" x14ac:dyDescent="0.2">
      <c r="A1819" s="74" t="s">
        <v>4223</v>
      </c>
      <c r="B1819" s="74" t="s">
        <v>4224</v>
      </c>
      <c r="C1819" s="76" t="s">
        <v>211</v>
      </c>
      <c r="D1819" s="78" t="s">
        <v>4225</v>
      </c>
      <c r="E1819" s="78" t="s">
        <v>3990</v>
      </c>
      <c r="F1819" s="78" t="s">
        <v>4226</v>
      </c>
    </row>
    <row r="1820" spans="1:6" ht="45" x14ac:dyDescent="0.2">
      <c r="A1820" s="74" t="s">
        <v>4227</v>
      </c>
      <c r="B1820" s="75" t="s">
        <v>4228</v>
      </c>
      <c r="C1820" s="76" t="s">
        <v>211</v>
      </c>
      <c r="D1820" s="78" t="s">
        <v>4229</v>
      </c>
      <c r="E1820" s="78" t="s">
        <v>4230</v>
      </c>
      <c r="F1820" s="78" t="s">
        <v>4231</v>
      </c>
    </row>
    <row r="1821" spans="1:6" ht="33.75" x14ac:dyDescent="0.2">
      <c r="A1821" s="74" t="s">
        <v>4232</v>
      </c>
      <c r="B1821" s="74" t="s">
        <v>4233</v>
      </c>
      <c r="C1821" s="76" t="s">
        <v>228</v>
      </c>
      <c r="D1821" s="78" t="s">
        <v>4234</v>
      </c>
      <c r="E1821" s="77"/>
      <c r="F1821" s="78" t="s">
        <v>4234</v>
      </c>
    </row>
    <row r="1822" spans="1:6" ht="22.5" x14ac:dyDescent="0.2">
      <c r="A1822" s="74" t="s">
        <v>4235</v>
      </c>
      <c r="B1822" s="74" t="s">
        <v>4236</v>
      </c>
      <c r="C1822" s="76" t="s">
        <v>211</v>
      </c>
      <c r="D1822" s="78" t="s">
        <v>281</v>
      </c>
      <c r="E1822" s="78" t="s">
        <v>4237</v>
      </c>
      <c r="F1822" s="78" t="s">
        <v>4238</v>
      </c>
    </row>
    <row r="1823" spans="1:6" ht="22.5" x14ac:dyDescent="0.2">
      <c r="A1823" s="74" t="s">
        <v>4239</v>
      </c>
      <c r="B1823" s="74" t="s">
        <v>4240</v>
      </c>
      <c r="C1823" s="76" t="s">
        <v>211</v>
      </c>
      <c r="D1823" s="78" t="s">
        <v>4241</v>
      </c>
      <c r="E1823" s="78" t="s">
        <v>4242</v>
      </c>
      <c r="F1823" s="78" t="s">
        <v>4243</v>
      </c>
    </row>
    <row r="1824" spans="1:6" ht="45" x14ac:dyDescent="0.2">
      <c r="A1824" s="74" t="s">
        <v>4244</v>
      </c>
      <c r="B1824" s="75" t="s">
        <v>4245</v>
      </c>
      <c r="C1824" s="76" t="s">
        <v>210</v>
      </c>
      <c r="D1824" s="78" t="s">
        <v>4246</v>
      </c>
      <c r="E1824" s="78" t="s">
        <v>4247</v>
      </c>
      <c r="F1824" s="78" t="s">
        <v>4248</v>
      </c>
    </row>
    <row r="1825" spans="1:6" ht="22.5" x14ac:dyDescent="0.2">
      <c r="A1825" s="74" t="s">
        <v>4249</v>
      </c>
      <c r="B1825" s="74" t="s">
        <v>4250</v>
      </c>
      <c r="C1825" s="76" t="s">
        <v>211</v>
      </c>
      <c r="D1825" s="78" t="s">
        <v>4251</v>
      </c>
      <c r="E1825" s="78" t="s">
        <v>315</v>
      </c>
      <c r="F1825" s="78" t="s">
        <v>4252</v>
      </c>
    </row>
    <row r="1826" spans="1:6" ht="22.5" x14ac:dyDescent="0.2">
      <c r="A1826" s="58">
        <v>35</v>
      </c>
      <c r="B1826" s="73" t="s">
        <v>4253</v>
      </c>
      <c r="C1826" s="56"/>
      <c r="D1826" s="56"/>
      <c r="E1826" s="56"/>
      <c r="F1826" s="56"/>
    </row>
    <row r="1827" spans="1:6" ht="22.5" x14ac:dyDescent="0.2">
      <c r="A1827" s="59">
        <v>35.01</v>
      </c>
      <c r="B1827" s="73" t="s">
        <v>4254</v>
      </c>
      <c r="C1827" s="56"/>
      <c r="D1827" s="56"/>
      <c r="E1827" s="56"/>
      <c r="F1827" s="56"/>
    </row>
    <row r="1828" spans="1:6" ht="22.5" x14ac:dyDescent="0.2">
      <c r="A1828" s="74" t="s">
        <v>4255</v>
      </c>
      <c r="B1828" s="74" t="s">
        <v>4256</v>
      </c>
      <c r="C1828" s="76" t="s">
        <v>211</v>
      </c>
      <c r="D1828" s="78" t="s">
        <v>2293</v>
      </c>
      <c r="E1828" s="78" t="s">
        <v>314</v>
      </c>
      <c r="F1828" s="78" t="s">
        <v>4257</v>
      </c>
    </row>
    <row r="1829" spans="1:6" ht="22.5" x14ac:dyDescent="0.2">
      <c r="A1829" s="74" t="s">
        <v>4258</v>
      </c>
      <c r="B1829" s="74" t="s">
        <v>4259</v>
      </c>
      <c r="C1829" s="76" t="s">
        <v>247</v>
      </c>
      <c r="D1829" s="78" t="s">
        <v>4260</v>
      </c>
      <c r="E1829" s="78" t="s">
        <v>4261</v>
      </c>
      <c r="F1829" s="78" t="s">
        <v>4262</v>
      </c>
    </row>
    <row r="1830" spans="1:6" ht="22.5" x14ac:dyDescent="0.2">
      <c r="A1830" s="74" t="s">
        <v>4263</v>
      </c>
      <c r="B1830" s="74" t="s">
        <v>4264</v>
      </c>
      <c r="C1830" s="76" t="s">
        <v>210</v>
      </c>
      <c r="D1830" s="78" t="s">
        <v>4265</v>
      </c>
      <c r="E1830" s="78" t="s">
        <v>4266</v>
      </c>
      <c r="F1830" s="78" t="s">
        <v>4267</v>
      </c>
    </row>
    <row r="1831" spans="1:6" ht="22.5" x14ac:dyDescent="0.2">
      <c r="A1831" s="74" t="s">
        <v>4268</v>
      </c>
      <c r="B1831" s="74" t="s">
        <v>4269</v>
      </c>
      <c r="C1831" s="76" t="s">
        <v>247</v>
      </c>
      <c r="D1831" s="78" t="s">
        <v>4270</v>
      </c>
      <c r="E1831" s="78" t="s">
        <v>4261</v>
      </c>
      <c r="F1831" s="78" t="s">
        <v>4271</v>
      </c>
    </row>
    <row r="1832" spans="1:6" ht="45" x14ac:dyDescent="0.2">
      <c r="A1832" s="74" t="s">
        <v>4272</v>
      </c>
      <c r="B1832" s="75" t="s">
        <v>4273</v>
      </c>
      <c r="C1832" s="76" t="s">
        <v>211</v>
      </c>
      <c r="D1832" s="78" t="s">
        <v>4274</v>
      </c>
      <c r="E1832" s="78" t="s">
        <v>4275</v>
      </c>
      <c r="F1832" s="78" t="s">
        <v>4276</v>
      </c>
    </row>
    <row r="1833" spans="1:6" x14ac:dyDescent="0.2">
      <c r="A1833" s="59">
        <v>35.03</v>
      </c>
      <c r="B1833" s="73" t="s">
        <v>4277</v>
      </c>
      <c r="C1833" s="56"/>
      <c r="D1833" s="56"/>
      <c r="E1833" s="56"/>
      <c r="F1833" s="56"/>
    </row>
    <row r="1834" spans="1:6" ht="33.75" x14ac:dyDescent="0.2">
      <c r="A1834" s="74" t="s">
        <v>4278</v>
      </c>
      <c r="B1834" s="74" t="s">
        <v>4279</v>
      </c>
      <c r="C1834" s="76" t="s">
        <v>210</v>
      </c>
      <c r="D1834" s="78" t="s">
        <v>4280</v>
      </c>
      <c r="E1834" s="78" t="s">
        <v>4281</v>
      </c>
      <c r="F1834" s="78" t="s">
        <v>4282</v>
      </c>
    </row>
    <row r="1835" spans="1:6" x14ac:dyDescent="0.2">
      <c r="A1835" s="59">
        <v>35.04</v>
      </c>
      <c r="B1835" s="73" t="s">
        <v>4283</v>
      </c>
      <c r="C1835" s="56"/>
      <c r="D1835" s="56"/>
      <c r="E1835" s="56"/>
      <c r="F1835" s="56"/>
    </row>
    <row r="1836" spans="1:6" ht="22.5" x14ac:dyDescent="0.2">
      <c r="A1836" s="74" t="s">
        <v>4284</v>
      </c>
      <c r="B1836" s="74" t="s">
        <v>4285</v>
      </c>
      <c r="C1836" s="76" t="s">
        <v>228</v>
      </c>
      <c r="D1836" s="78" t="s">
        <v>4286</v>
      </c>
      <c r="E1836" s="78" t="s">
        <v>4287</v>
      </c>
      <c r="F1836" s="78" t="s">
        <v>4288</v>
      </c>
    </row>
    <row r="1837" spans="1:6" ht="22.5" x14ac:dyDescent="0.2">
      <c r="A1837" s="74" t="s">
        <v>4289</v>
      </c>
      <c r="B1837" s="74" t="s">
        <v>4290</v>
      </c>
      <c r="C1837" s="76" t="s">
        <v>210</v>
      </c>
      <c r="D1837" s="78" t="s">
        <v>4291</v>
      </c>
      <c r="E1837" s="78" t="s">
        <v>416</v>
      </c>
      <c r="F1837" s="78" t="s">
        <v>4292</v>
      </c>
    </row>
    <row r="1838" spans="1:6" ht="22.5" x14ac:dyDescent="0.2">
      <c r="A1838" s="74" t="s">
        <v>4293</v>
      </c>
      <c r="B1838" s="74" t="s">
        <v>4294</v>
      </c>
      <c r="C1838" s="76" t="s">
        <v>211</v>
      </c>
      <c r="D1838" s="78" t="s">
        <v>4295</v>
      </c>
      <c r="E1838" s="78" t="s">
        <v>4296</v>
      </c>
      <c r="F1838" s="78" t="s">
        <v>4297</v>
      </c>
    </row>
    <row r="1839" spans="1:6" ht="33.75" x14ac:dyDescent="0.2">
      <c r="A1839" s="74" t="s">
        <v>4298</v>
      </c>
      <c r="B1839" s="74" t="s">
        <v>4299</v>
      </c>
      <c r="C1839" s="76" t="s">
        <v>210</v>
      </c>
      <c r="D1839" s="78" t="s">
        <v>4300</v>
      </c>
      <c r="E1839" s="78" t="s">
        <v>2942</v>
      </c>
      <c r="F1839" s="78" t="s">
        <v>4301</v>
      </c>
    </row>
    <row r="1840" spans="1:6" ht="22.5" x14ac:dyDescent="0.2">
      <c r="A1840" s="74" t="s">
        <v>4302</v>
      </c>
      <c r="B1840" s="74" t="s">
        <v>4303</v>
      </c>
      <c r="C1840" s="76" t="s">
        <v>210</v>
      </c>
      <c r="D1840" s="78" t="s">
        <v>4304</v>
      </c>
      <c r="E1840" s="78" t="s">
        <v>319</v>
      </c>
      <c r="F1840" s="78" t="s">
        <v>4305</v>
      </c>
    </row>
    <row r="1841" spans="1:6" x14ac:dyDescent="0.2">
      <c r="A1841" s="59">
        <v>35.049999999999997</v>
      </c>
      <c r="B1841" s="73" t="s">
        <v>4306</v>
      </c>
      <c r="C1841" s="56"/>
      <c r="D1841" s="56"/>
      <c r="E1841" s="56"/>
      <c r="F1841" s="56"/>
    </row>
    <row r="1842" spans="1:6" ht="22.5" x14ac:dyDescent="0.2">
      <c r="A1842" s="74" t="s">
        <v>4307</v>
      </c>
      <c r="B1842" s="74" t="s">
        <v>4308</v>
      </c>
      <c r="C1842" s="76" t="s">
        <v>247</v>
      </c>
      <c r="D1842" s="78" t="s">
        <v>4309</v>
      </c>
      <c r="E1842" s="78" t="s">
        <v>4310</v>
      </c>
      <c r="F1842" s="78" t="s">
        <v>4311</v>
      </c>
    </row>
    <row r="1843" spans="1:6" ht="22.5" x14ac:dyDescent="0.2">
      <c r="A1843" s="74" t="s">
        <v>4312</v>
      </c>
      <c r="B1843" s="74" t="s">
        <v>4313</v>
      </c>
      <c r="C1843" s="76" t="s">
        <v>247</v>
      </c>
      <c r="D1843" s="78" t="s">
        <v>4314</v>
      </c>
      <c r="E1843" s="78" t="s">
        <v>4310</v>
      </c>
      <c r="F1843" s="78" t="s">
        <v>4315</v>
      </c>
    </row>
    <row r="1844" spans="1:6" ht="22.5" x14ac:dyDescent="0.2">
      <c r="A1844" s="74" t="s">
        <v>4316</v>
      </c>
      <c r="B1844" s="74" t="s">
        <v>4317</v>
      </c>
      <c r="C1844" s="76" t="s">
        <v>247</v>
      </c>
      <c r="D1844" s="78" t="s">
        <v>4318</v>
      </c>
      <c r="E1844" s="78" t="s">
        <v>4310</v>
      </c>
      <c r="F1844" s="78" t="s">
        <v>4319</v>
      </c>
    </row>
    <row r="1845" spans="1:6" ht="22.5" x14ac:dyDescent="0.2">
      <c r="A1845" s="74" t="s">
        <v>4320</v>
      </c>
      <c r="B1845" s="74" t="s">
        <v>4321</v>
      </c>
      <c r="C1845" s="76" t="s">
        <v>247</v>
      </c>
      <c r="D1845" s="78" t="s">
        <v>4322</v>
      </c>
      <c r="E1845" s="78" t="s">
        <v>4310</v>
      </c>
      <c r="F1845" s="78" t="s">
        <v>4323</v>
      </c>
    </row>
    <row r="1846" spans="1:6" x14ac:dyDescent="0.2">
      <c r="A1846" s="59">
        <v>35.07</v>
      </c>
      <c r="B1846" s="73" t="s">
        <v>4324</v>
      </c>
      <c r="C1846" s="56"/>
      <c r="D1846" s="56"/>
      <c r="E1846" s="56"/>
      <c r="F1846" s="56"/>
    </row>
    <row r="1847" spans="1:6" ht="22.5" x14ac:dyDescent="0.2">
      <c r="A1847" s="74" t="s">
        <v>4325</v>
      </c>
      <c r="B1847" s="74" t="s">
        <v>4326</v>
      </c>
      <c r="C1847" s="76" t="s">
        <v>247</v>
      </c>
      <c r="D1847" s="78" t="s">
        <v>4327</v>
      </c>
      <c r="E1847" s="78" t="s">
        <v>4328</v>
      </c>
      <c r="F1847" s="78" t="s">
        <v>4329</v>
      </c>
    </row>
    <row r="1848" spans="1:6" ht="22.5" x14ac:dyDescent="0.2">
      <c r="A1848" s="74" t="s">
        <v>4330</v>
      </c>
      <c r="B1848" s="74" t="s">
        <v>4331</v>
      </c>
      <c r="C1848" s="76" t="s">
        <v>247</v>
      </c>
      <c r="D1848" s="78" t="s">
        <v>4332</v>
      </c>
      <c r="E1848" s="78" t="s">
        <v>4328</v>
      </c>
      <c r="F1848" s="78" t="s">
        <v>4333</v>
      </c>
    </row>
    <row r="1849" spans="1:6" ht="22.5" x14ac:dyDescent="0.2">
      <c r="A1849" s="74" t="s">
        <v>4334</v>
      </c>
      <c r="B1849" s="74" t="s">
        <v>4335</v>
      </c>
      <c r="C1849" s="76" t="s">
        <v>210</v>
      </c>
      <c r="D1849" s="78" t="s">
        <v>4336</v>
      </c>
      <c r="E1849" s="78" t="s">
        <v>4337</v>
      </c>
      <c r="F1849" s="78" t="s">
        <v>4338</v>
      </c>
    </row>
    <row r="1850" spans="1:6" ht="22.5" x14ac:dyDescent="0.2">
      <c r="A1850" s="74" t="s">
        <v>4339</v>
      </c>
      <c r="B1850" s="74" t="s">
        <v>4340</v>
      </c>
      <c r="C1850" s="76" t="s">
        <v>210</v>
      </c>
      <c r="D1850" s="78" t="s">
        <v>4341</v>
      </c>
      <c r="E1850" s="78" t="s">
        <v>4337</v>
      </c>
      <c r="F1850" s="78" t="s">
        <v>4342</v>
      </c>
    </row>
    <row r="1851" spans="1:6" ht="22.5" x14ac:dyDescent="0.2">
      <c r="A1851" s="59">
        <v>35.200000000000003</v>
      </c>
      <c r="B1851" s="73" t="s">
        <v>4343</v>
      </c>
      <c r="C1851" s="56"/>
      <c r="D1851" s="56"/>
      <c r="E1851" s="56"/>
      <c r="F1851" s="56"/>
    </row>
    <row r="1852" spans="1:6" ht="22.5" x14ac:dyDescent="0.2">
      <c r="A1852" s="74" t="s">
        <v>4344</v>
      </c>
      <c r="B1852" s="74" t="s">
        <v>4345</v>
      </c>
      <c r="C1852" s="76" t="s">
        <v>211</v>
      </c>
      <c r="D1852" s="78" t="s">
        <v>4346</v>
      </c>
      <c r="E1852" s="82"/>
      <c r="F1852" s="78" t="s">
        <v>4346</v>
      </c>
    </row>
    <row r="1853" spans="1:6" ht="45" x14ac:dyDescent="0.2">
      <c r="A1853" s="74" t="s">
        <v>4347</v>
      </c>
      <c r="B1853" s="75" t="s">
        <v>4348</v>
      </c>
      <c r="C1853" s="76" t="s">
        <v>210</v>
      </c>
      <c r="D1853" s="78" t="s">
        <v>4349</v>
      </c>
      <c r="E1853" s="78" t="s">
        <v>4350</v>
      </c>
      <c r="F1853" s="78" t="s">
        <v>4351</v>
      </c>
    </row>
    <row r="1854" spans="1:6" ht="22.5" x14ac:dyDescent="0.2">
      <c r="A1854" s="58">
        <v>36</v>
      </c>
      <c r="B1854" s="73" t="s">
        <v>4352</v>
      </c>
      <c r="C1854" s="56"/>
      <c r="D1854" s="56"/>
      <c r="E1854" s="56"/>
      <c r="F1854" s="56"/>
    </row>
    <row r="1855" spans="1:6" ht="22.5" x14ac:dyDescent="0.2">
      <c r="A1855" s="59">
        <v>36.01</v>
      </c>
      <c r="B1855" s="73" t="s">
        <v>4353</v>
      </c>
      <c r="C1855" s="56"/>
      <c r="D1855" s="56"/>
      <c r="E1855" s="56"/>
      <c r="F1855" s="56"/>
    </row>
    <row r="1856" spans="1:6" ht="22.5" x14ac:dyDescent="0.2">
      <c r="A1856" s="74" t="s">
        <v>4354</v>
      </c>
      <c r="B1856" s="74" t="s">
        <v>4355</v>
      </c>
      <c r="C1856" s="76" t="s">
        <v>247</v>
      </c>
      <c r="D1856" s="78" t="s">
        <v>4356</v>
      </c>
      <c r="E1856" s="78" t="s">
        <v>4357</v>
      </c>
      <c r="F1856" s="78" t="s">
        <v>4358</v>
      </c>
    </row>
    <row r="1857" spans="1:6" ht="22.5" x14ac:dyDescent="0.2">
      <c r="A1857" s="74" t="s">
        <v>4359</v>
      </c>
      <c r="B1857" s="74" t="s">
        <v>4360</v>
      </c>
      <c r="C1857" s="76" t="s">
        <v>247</v>
      </c>
      <c r="D1857" s="78" t="s">
        <v>4361</v>
      </c>
      <c r="E1857" s="78" t="s">
        <v>4357</v>
      </c>
      <c r="F1857" s="78" t="s">
        <v>4362</v>
      </c>
    </row>
    <row r="1858" spans="1:6" ht="22.5" x14ac:dyDescent="0.2">
      <c r="A1858" s="74" t="s">
        <v>4363</v>
      </c>
      <c r="B1858" s="74" t="s">
        <v>4364</v>
      </c>
      <c r="C1858" s="76" t="s">
        <v>247</v>
      </c>
      <c r="D1858" s="78" t="s">
        <v>4365</v>
      </c>
      <c r="E1858" s="78" t="s">
        <v>4366</v>
      </c>
      <c r="F1858" s="78" t="s">
        <v>4367</v>
      </c>
    </row>
    <row r="1859" spans="1:6" x14ac:dyDescent="0.2">
      <c r="A1859" s="59">
        <v>36.03</v>
      </c>
      <c r="B1859" s="73" t="s">
        <v>4368</v>
      </c>
      <c r="C1859" s="56"/>
      <c r="D1859" s="56"/>
      <c r="E1859" s="56"/>
      <c r="F1859" s="56"/>
    </row>
    <row r="1860" spans="1:6" ht="33.75" x14ac:dyDescent="0.2">
      <c r="A1860" s="74" t="s">
        <v>4369</v>
      </c>
      <c r="B1860" s="74" t="s">
        <v>4370</v>
      </c>
      <c r="C1860" s="76" t="s">
        <v>210</v>
      </c>
      <c r="D1860" s="78" t="s">
        <v>4371</v>
      </c>
      <c r="E1860" s="78" t="s">
        <v>4372</v>
      </c>
      <c r="F1860" s="78" t="s">
        <v>4373</v>
      </c>
    </row>
    <row r="1861" spans="1:6" ht="33.75" x14ac:dyDescent="0.2">
      <c r="A1861" s="74" t="s">
        <v>4374</v>
      </c>
      <c r="B1861" s="75" t="s">
        <v>4375</v>
      </c>
      <c r="C1861" s="76" t="s">
        <v>210</v>
      </c>
      <c r="D1861" s="78" t="s">
        <v>4376</v>
      </c>
      <c r="E1861" s="78" t="s">
        <v>4372</v>
      </c>
      <c r="F1861" s="78" t="s">
        <v>4377</v>
      </c>
    </row>
    <row r="1862" spans="1:6" ht="33.75" x14ac:dyDescent="0.2">
      <c r="A1862" s="74" t="s">
        <v>4378</v>
      </c>
      <c r="B1862" s="75" t="s">
        <v>4379</v>
      </c>
      <c r="C1862" s="76" t="s">
        <v>210</v>
      </c>
      <c r="D1862" s="78" t="s">
        <v>4380</v>
      </c>
      <c r="E1862" s="78" t="s">
        <v>334</v>
      </c>
      <c r="F1862" s="78" t="s">
        <v>4381</v>
      </c>
    </row>
    <row r="1863" spans="1:6" ht="45" x14ac:dyDescent="0.2">
      <c r="A1863" s="74" t="s">
        <v>4382</v>
      </c>
      <c r="B1863" s="75" t="s">
        <v>4383</v>
      </c>
      <c r="C1863" s="76" t="s">
        <v>210</v>
      </c>
      <c r="D1863" s="78" t="s">
        <v>4384</v>
      </c>
      <c r="E1863" s="78" t="s">
        <v>334</v>
      </c>
      <c r="F1863" s="78" t="s">
        <v>4385</v>
      </c>
    </row>
    <row r="1864" spans="1:6" ht="45" x14ac:dyDescent="0.2">
      <c r="A1864" s="74" t="s">
        <v>4386</v>
      </c>
      <c r="B1864" s="75" t="s">
        <v>4387</v>
      </c>
      <c r="C1864" s="76" t="s">
        <v>210</v>
      </c>
      <c r="D1864" s="78" t="s">
        <v>4388</v>
      </c>
      <c r="E1864" s="78" t="s">
        <v>334</v>
      </c>
      <c r="F1864" s="78" t="s">
        <v>4389</v>
      </c>
    </row>
    <row r="1865" spans="1:6" ht="33.75" x14ac:dyDescent="0.2">
      <c r="A1865" s="74" t="s">
        <v>4390</v>
      </c>
      <c r="B1865" s="75" t="s">
        <v>4391</v>
      </c>
      <c r="C1865" s="76" t="s">
        <v>210</v>
      </c>
      <c r="D1865" s="78" t="s">
        <v>4392</v>
      </c>
      <c r="E1865" s="78" t="s">
        <v>352</v>
      </c>
      <c r="F1865" s="78" t="s">
        <v>4393</v>
      </c>
    </row>
    <row r="1866" spans="1:6" ht="45" x14ac:dyDescent="0.2">
      <c r="A1866" s="74" t="s">
        <v>4394</v>
      </c>
      <c r="B1866" s="75" t="s">
        <v>4395</v>
      </c>
      <c r="C1866" s="76" t="s">
        <v>210</v>
      </c>
      <c r="D1866" s="78" t="s">
        <v>4396</v>
      </c>
      <c r="E1866" s="78" t="s">
        <v>4397</v>
      </c>
      <c r="F1866" s="78" t="s">
        <v>4398</v>
      </c>
    </row>
    <row r="1867" spans="1:6" ht="45" x14ac:dyDescent="0.2">
      <c r="A1867" s="74" t="s">
        <v>4399</v>
      </c>
      <c r="B1867" s="75" t="s">
        <v>4400</v>
      </c>
      <c r="C1867" s="76" t="s">
        <v>210</v>
      </c>
      <c r="D1867" s="78" t="s">
        <v>4401</v>
      </c>
      <c r="E1867" s="78" t="s">
        <v>334</v>
      </c>
      <c r="F1867" s="78" t="s">
        <v>4402</v>
      </c>
    </row>
    <row r="1868" spans="1:6" ht="45" x14ac:dyDescent="0.2">
      <c r="A1868" s="74" t="s">
        <v>4403</v>
      </c>
      <c r="B1868" s="75" t="s">
        <v>4404</v>
      </c>
      <c r="C1868" s="76" t="s">
        <v>210</v>
      </c>
      <c r="D1868" s="78" t="s">
        <v>4405</v>
      </c>
      <c r="E1868" s="78" t="s">
        <v>335</v>
      </c>
      <c r="F1868" s="78" t="s">
        <v>4406</v>
      </c>
    </row>
    <row r="1869" spans="1:6" ht="33.75" x14ac:dyDescent="0.2">
      <c r="A1869" s="74" t="s">
        <v>4407</v>
      </c>
      <c r="B1869" s="74" t="s">
        <v>4408</v>
      </c>
      <c r="C1869" s="76" t="s">
        <v>210</v>
      </c>
      <c r="D1869" s="78" t="s">
        <v>4409</v>
      </c>
      <c r="E1869" s="78" t="s">
        <v>4372</v>
      </c>
      <c r="F1869" s="78" t="s">
        <v>4410</v>
      </c>
    </row>
    <row r="1870" spans="1:6" ht="22.5" x14ac:dyDescent="0.2">
      <c r="A1870" s="74" t="s">
        <v>4411</v>
      </c>
      <c r="B1870" s="74" t="s">
        <v>4412</v>
      </c>
      <c r="C1870" s="76" t="s">
        <v>210</v>
      </c>
      <c r="D1870" s="78" t="s">
        <v>4413</v>
      </c>
      <c r="E1870" s="78" t="s">
        <v>334</v>
      </c>
      <c r="F1870" s="78" t="s">
        <v>4414</v>
      </c>
    </row>
    <row r="1871" spans="1:6" x14ac:dyDescent="0.2">
      <c r="A1871" s="59">
        <v>36.04</v>
      </c>
      <c r="B1871" s="73" t="s">
        <v>4415</v>
      </c>
      <c r="C1871" s="56"/>
      <c r="D1871" s="56"/>
      <c r="E1871" s="56"/>
      <c r="F1871" s="56"/>
    </row>
    <row r="1872" spans="1:6" ht="22.5" x14ac:dyDescent="0.2">
      <c r="A1872" s="74" t="s">
        <v>4416</v>
      </c>
      <c r="B1872" s="74" t="s">
        <v>4417</v>
      </c>
      <c r="C1872" s="76" t="s">
        <v>210</v>
      </c>
      <c r="D1872" s="78" t="s">
        <v>1529</v>
      </c>
      <c r="E1872" s="78" t="s">
        <v>330</v>
      </c>
      <c r="F1872" s="78" t="s">
        <v>4418</v>
      </c>
    </row>
    <row r="1873" spans="1:6" ht="22.5" x14ac:dyDescent="0.2">
      <c r="A1873" s="74" t="s">
        <v>4419</v>
      </c>
      <c r="B1873" s="74" t="s">
        <v>4420</v>
      </c>
      <c r="C1873" s="76" t="s">
        <v>210</v>
      </c>
      <c r="D1873" s="78" t="s">
        <v>4421</v>
      </c>
      <c r="E1873" s="78" t="s">
        <v>330</v>
      </c>
      <c r="F1873" s="78" t="s">
        <v>4422</v>
      </c>
    </row>
    <row r="1874" spans="1:6" ht="22.5" x14ac:dyDescent="0.2">
      <c r="A1874" s="74" t="s">
        <v>4423</v>
      </c>
      <c r="B1874" s="74" t="s">
        <v>4424</v>
      </c>
      <c r="C1874" s="76" t="s">
        <v>210</v>
      </c>
      <c r="D1874" s="78" t="s">
        <v>4425</v>
      </c>
      <c r="E1874" s="78" t="s">
        <v>330</v>
      </c>
      <c r="F1874" s="78" t="s">
        <v>4426</v>
      </c>
    </row>
    <row r="1875" spans="1:6" ht="22.5" x14ac:dyDescent="0.2">
      <c r="A1875" s="74" t="s">
        <v>4427</v>
      </c>
      <c r="B1875" s="74" t="s">
        <v>4428</v>
      </c>
      <c r="C1875" s="76" t="s">
        <v>210</v>
      </c>
      <c r="D1875" s="78" t="s">
        <v>4429</v>
      </c>
      <c r="E1875" s="78" t="s">
        <v>330</v>
      </c>
      <c r="F1875" s="78" t="s">
        <v>4430</v>
      </c>
    </row>
    <row r="1876" spans="1:6" x14ac:dyDescent="0.2">
      <c r="A1876" s="59">
        <v>36.049999999999997</v>
      </c>
      <c r="B1876" s="73" t="s">
        <v>4431</v>
      </c>
      <c r="C1876" s="56"/>
      <c r="D1876" s="56"/>
      <c r="E1876" s="56"/>
      <c r="F1876" s="56"/>
    </row>
    <row r="1877" spans="1:6" ht="22.5" x14ac:dyDescent="0.2">
      <c r="A1877" s="74" t="s">
        <v>4432</v>
      </c>
      <c r="B1877" s="74" t="s">
        <v>4433</v>
      </c>
      <c r="C1877" s="76" t="s">
        <v>210</v>
      </c>
      <c r="D1877" s="78" t="s">
        <v>4434</v>
      </c>
      <c r="E1877" s="78" t="s">
        <v>343</v>
      </c>
      <c r="F1877" s="78" t="s">
        <v>4435</v>
      </c>
    </row>
    <row r="1878" spans="1:6" ht="22.5" x14ac:dyDescent="0.2">
      <c r="A1878" s="74" t="s">
        <v>4436</v>
      </c>
      <c r="B1878" s="74" t="s">
        <v>4437</v>
      </c>
      <c r="C1878" s="76" t="s">
        <v>210</v>
      </c>
      <c r="D1878" s="78" t="s">
        <v>4438</v>
      </c>
      <c r="E1878" s="78" t="s">
        <v>343</v>
      </c>
      <c r="F1878" s="78" t="s">
        <v>4439</v>
      </c>
    </row>
    <row r="1879" spans="1:6" ht="22.5" x14ac:dyDescent="0.2">
      <c r="A1879" s="74" t="s">
        <v>4440</v>
      </c>
      <c r="B1879" s="74" t="s">
        <v>4441</v>
      </c>
      <c r="C1879" s="76" t="s">
        <v>210</v>
      </c>
      <c r="D1879" s="78" t="s">
        <v>4442</v>
      </c>
      <c r="E1879" s="78" t="s">
        <v>343</v>
      </c>
      <c r="F1879" s="78" t="s">
        <v>4443</v>
      </c>
    </row>
    <row r="1880" spans="1:6" ht="22.5" x14ac:dyDescent="0.2">
      <c r="A1880" s="74" t="s">
        <v>4444</v>
      </c>
      <c r="B1880" s="74" t="s">
        <v>4445</v>
      </c>
      <c r="C1880" s="76" t="s">
        <v>210</v>
      </c>
      <c r="D1880" s="78" t="s">
        <v>4446</v>
      </c>
      <c r="E1880" s="78" t="s">
        <v>340</v>
      </c>
      <c r="F1880" s="78" t="s">
        <v>4447</v>
      </c>
    </row>
    <row r="1881" spans="1:6" x14ac:dyDescent="0.2">
      <c r="A1881" s="74" t="s">
        <v>4448</v>
      </c>
      <c r="B1881" s="74" t="s">
        <v>4449</v>
      </c>
      <c r="C1881" s="76" t="s">
        <v>210</v>
      </c>
      <c r="D1881" s="78" t="s">
        <v>4450</v>
      </c>
      <c r="E1881" s="78" t="s">
        <v>343</v>
      </c>
      <c r="F1881" s="78" t="s">
        <v>4451</v>
      </c>
    </row>
    <row r="1882" spans="1:6" x14ac:dyDescent="0.2">
      <c r="A1882" s="74" t="s">
        <v>4452</v>
      </c>
      <c r="B1882" s="74" t="s">
        <v>4453</v>
      </c>
      <c r="C1882" s="76" t="s">
        <v>210</v>
      </c>
      <c r="D1882" s="78" t="s">
        <v>4454</v>
      </c>
      <c r="E1882" s="78" t="s">
        <v>343</v>
      </c>
      <c r="F1882" s="78" t="s">
        <v>4455</v>
      </c>
    </row>
    <row r="1883" spans="1:6" x14ac:dyDescent="0.2">
      <c r="A1883" s="59">
        <v>36.06</v>
      </c>
      <c r="B1883" s="73" t="s">
        <v>4456</v>
      </c>
      <c r="C1883" s="56"/>
      <c r="D1883" s="56"/>
      <c r="E1883" s="56"/>
      <c r="F1883" s="56"/>
    </row>
    <row r="1884" spans="1:6" ht="33.75" x14ac:dyDescent="0.2">
      <c r="A1884" s="74" t="s">
        <v>4457</v>
      </c>
      <c r="B1884" s="74" t="s">
        <v>4458</v>
      </c>
      <c r="C1884" s="76" t="s">
        <v>247</v>
      </c>
      <c r="D1884" s="78" t="s">
        <v>4459</v>
      </c>
      <c r="E1884" s="78" t="s">
        <v>326</v>
      </c>
      <c r="F1884" s="78" t="s">
        <v>4460</v>
      </c>
    </row>
    <row r="1885" spans="1:6" ht="33.75" x14ac:dyDescent="0.2">
      <c r="A1885" s="74" t="s">
        <v>4461</v>
      </c>
      <c r="B1885" s="74" t="s">
        <v>4462</v>
      </c>
      <c r="C1885" s="76" t="s">
        <v>247</v>
      </c>
      <c r="D1885" s="78" t="s">
        <v>4463</v>
      </c>
      <c r="E1885" s="78" t="s">
        <v>326</v>
      </c>
      <c r="F1885" s="78" t="s">
        <v>4464</v>
      </c>
    </row>
    <row r="1886" spans="1:6" x14ac:dyDescent="0.2">
      <c r="A1886" s="59">
        <v>36.07</v>
      </c>
      <c r="B1886" s="73" t="s">
        <v>4465</v>
      </c>
      <c r="C1886" s="56"/>
      <c r="D1886" s="56"/>
      <c r="E1886" s="56"/>
      <c r="F1886" s="56"/>
    </row>
    <row r="1887" spans="1:6" ht="45" x14ac:dyDescent="0.2">
      <c r="A1887" s="74" t="s">
        <v>4466</v>
      </c>
      <c r="B1887" s="75" t="s">
        <v>4467</v>
      </c>
      <c r="C1887" s="76" t="s">
        <v>210</v>
      </c>
      <c r="D1887" s="78" t="s">
        <v>4468</v>
      </c>
      <c r="E1887" s="78" t="s">
        <v>4469</v>
      </c>
      <c r="F1887" s="78" t="s">
        <v>4470</v>
      </c>
    </row>
    <row r="1888" spans="1:6" ht="45" x14ac:dyDescent="0.2">
      <c r="A1888" s="74" t="s">
        <v>4471</v>
      </c>
      <c r="B1888" s="75" t="s">
        <v>4472</v>
      </c>
      <c r="C1888" s="76" t="s">
        <v>210</v>
      </c>
      <c r="D1888" s="78" t="s">
        <v>4473</v>
      </c>
      <c r="E1888" s="78" t="s">
        <v>4469</v>
      </c>
      <c r="F1888" s="78" t="s">
        <v>4022</v>
      </c>
    </row>
    <row r="1889" spans="1:6" ht="45" x14ac:dyDescent="0.2">
      <c r="A1889" s="74" t="s">
        <v>4474</v>
      </c>
      <c r="B1889" s="75" t="s">
        <v>4475</v>
      </c>
      <c r="C1889" s="76" t="s">
        <v>210</v>
      </c>
      <c r="D1889" s="78" t="s">
        <v>4476</v>
      </c>
      <c r="E1889" s="78" t="s">
        <v>4469</v>
      </c>
      <c r="F1889" s="78" t="s">
        <v>4477</v>
      </c>
    </row>
    <row r="1890" spans="1:6" ht="45" x14ac:dyDescent="0.2">
      <c r="A1890" s="74" t="s">
        <v>4478</v>
      </c>
      <c r="B1890" s="75" t="s">
        <v>4479</v>
      </c>
      <c r="C1890" s="76" t="s">
        <v>210</v>
      </c>
      <c r="D1890" s="78" t="s">
        <v>4480</v>
      </c>
      <c r="E1890" s="78" t="s">
        <v>4469</v>
      </c>
      <c r="F1890" s="78" t="s">
        <v>4481</v>
      </c>
    </row>
    <row r="1891" spans="1:6" x14ac:dyDescent="0.2">
      <c r="A1891" s="59">
        <v>36.08</v>
      </c>
      <c r="B1891" s="73" t="s">
        <v>4482</v>
      </c>
      <c r="C1891" s="56"/>
      <c r="D1891" s="56"/>
      <c r="E1891" s="56"/>
      <c r="F1891" s="56"/>
    </row>
    <row r="1892" spans="1:6" ht="45" x14ac:dyDescent="0.2">
      <c r="A1892" s="74" t="s">
        <v>4483</v>
      </c>
      <c r="B1892" s="75" t="s">
        <v>4484</v>
      </c>
      <c r="C1892" s="76" t="s">
        <v>210</v>
      </c>
      <c r="D1892" s="78" t="s">
        <v>4485</v>
      </c>
      <c r="E1892" s="78" t="s">
        <v>4486</v>
      </c>
      <c r="F1892" s="78" t="s">
        <v>4487</v>
      </c>
    </row>
    <row r="1893" spans="1:6" ht="45" x14ac:dyDescent="0.2">
      <c r="A1893" s="74" t="s">
        <v>4488</v>
      </c>
      <c r="B1893" s="75" t="s">
        <v>4489</v>
      </c>
      <c r="C1893" s="76" t="s">
        <v>210</v>
      </c>
      <c r="D1893" s="78" t="s">
        <v>4490</v>
      </c>
      <c r="E1893" s="78" t="s">
        <v>4486</v>
      </c>
      <c r="F1893" s="78" t="s">
        <v>4491</v>
      </c>
    </row>
    <row r="1894" spans="1:6" ht="45" x14ac:dyDescent="0.2">
      <c r="A1894" s="74" t="s">
        <v>4492</v>
      </c>
      <c r="B1894" s="75" t="s">
        <v>4493</v>
      </c>
      <c r="C1894" s="76" t="s">
        <v>210</v>
      </c>
      <c r="D1894" s="78" t="s">
        <v>4494</v>
      </c>
      <c r="E1894" s="78" t="s">
        <v>4486</v>
      </c>
      <c r="F1894" s="78" t="s">
        <v>4495</v>
      </c>
    </row>
    <row r="1895" spans="1:6" ht="45" x14ac:dyDescent="0.2">
      <c r="A1895" s="74" t="s">
        <v>4496</v>
      </c>
      <c r="B1895" s="75" t="s">
        <v>4497</v>
      </c>
      <c r="C1895" s="76" t="s">
        <v>210</v>
      </c>
      <c r="D1895" s="78" t="s">
        <v>4498</v>
      </c>
      <c r="E1895" s="78" t="s">
        <v>4486</v>
      </c>
      <c r="F1895" s="78" t="s">
        <v>4499</v>
      </c>
    </row>
    <row r="1896" spans="1:6" ht="45" x14ac:dyDescent="0.2">
      <c r="A1896" s="74" t="s">
        <v>4500</v>
      </c>
      <c r="B1896" s="75" t="s">
        <v>4501</v>
      </c>
      <c r="C1896" s="76" t="s">
        <v>210</v>
      </c>
      <c r="D1896" s="78" t="s">
        <v>4502</v>
      </c>
      <c r="E1896" s="78" t="s">
        <v>4503</v>
      </c>
      <c r="F1896" s="78" t="s">
        <v>4504</v>
      </c>
    </row>
    <row r="1897" spans="1:6" ht="45" x14ac:dyDescent="0.2">
      <c r="A1897" s="74" t="s">
        <v>4505</v>
      </c>
      <c r="B1897" s="75" t="s">
        <v>4506</v>
      </c>
      <c r="C1897" s="76" t="s">
        <v>210</v>
      </c>
      <c r="D1897" s="78" t="s">
        <v>4507</v>
      </c>
      <c r="E1897" s="78" t="s">
        <v>4486</v>
      </c>
      <c r="F1897" s="78" t="s">
        <v>4508</v>
      </c>
    </row>
    <row r="1898" spans="1:6" ht="45" x14ac:dyDescent="0.2">
      <c r="A1898" s="74" t="s">
        <v>4509</v>
      </c>
      <c r="B1898" s="75" t="s">
        <v>4510</v>
      </c>
      <c r="C1898" s="76" t="s">
        <v>210</v>
      </c>
      <c r="D1898" s="78" t="s">
        <v>4511</v>
      </c>
      <c r="E1898" s="78" t="s">
        <v>4512</v>
      </c>
      <c r="F1898" s="78" t="s">
        <v>4513</v>
      </c>
    </row>
    <row r="1899" spans="1:6" ht="45" x14ac:dyDescent="0.2">
      <c r="A1899" s="74" t="s">
        <v>4514</v>
      </c>
      <c r="B1899" s="75" t="s">
        <v>4515</v>
      </c>
      <c r="C1899" s="76" t="s">
        <v>210</v>
      </c>
      <c r="D1899" s="78" t="s">
        <v>4516</v>
      </c>
      <c r="E1899" s="78" t="s">
        <v>4486</v>
      </c>
      <c r="F1899" s="78" t="s">
        <v>4517</v>
      </c>
    </row>
    <row r="1900" spans="1:6" ht="45" x14ac:dyDescent="0.2">
      <c r="A1900" s="74" t="s">
        <v>4518</v>
      </c>
      <c r="B1900" s="75" t="s">
        <v>4519</v>
      </c>
      <c r="C1900" s="76" t="s">
        <v>210</v>
      </c>
      <c r="D1900" s="78" t="s">
        <v>4520</v>
      </c>
      <c r="E1900" s="78" t="s">
        <v>4521</v>
      </c>
      <c r="F1900" s="78" t="s">
        <v>4522</v>
      </c>
    </row>
    <row r="1901" spans="1:6" ht="45" x14ac:dyDescent="0.2">
      <c r="A1901" s="74" t="s">
        <v>4523</v>
      </c>
      <c r="B1901" s="75" t="s">
        <v>4524</v>
      </c>
      <c r="C1901" s="76" t="s">
        <v>210</v>
      </c>
      <c r="D1901" s="78" t="s">
        <v>4525</v>
      </c>
      <c r="E1901" s="78" t="s">
        <v>4512</v>
      </c>
      <c r="F1901" s="78" t="s">
        <v>4526</v>
      </c>
    </row>
    <row r="1902" spans="1:6" x14ac:dyDescent="0.2">
      <c r="A1902" s="59">
        <v>36.090000000000003</v>
      </c>
      <c r="B1902" s="73" t="s">
        <v>4527</v>
      </c>
      <c r="C1902" s="56"/>
      <c r="D1902" s="56"/>
      <c r="E1902" s="56"/>
      <c r="F1902" s="56"/>
    </row>
    <row r="1903" spans="1:6" ht="33.75" x14ac:dyDescent="0.2">
      <c r="A1903" s="74" t="s">
        <v>4528</v>
      </c>
      <c r="B1903" s="74" t="s">
        <v>4529</v>
      </c>
      <c r="C1903" s="76" t="s">
        <v>210</v>
      </c>
      <c r="D1903" s="78" t="s">
        <v>4530</v>
      </c>
      <c r="E1903" s="78" t="s">
        <v>4503</v>
      </c>
      <c r="F1903" s="78" t="s">
        <v>4531</v>
      </c>
    </row>
    <row r="1904" spans="1:6" ht="33.75" x14ac:dyDescent="0.2">
      <c r="A1904" s="74" t="s">
        <v>4532</v>
      </c>
      <c r="B1904" s="74" t="s">
        <v>4533</v>
      </c>
      <c r="C1904" s="85" t="s">
        <v>210</v>
      </c>
      <c r="D1904" s="78" t="s">
        <v>4534</v>
      </c>
      <c r="E1904" s="78" t="s">
        <v>4503</v>
      </c>
      <c r="F1904" s="78" t="s">
        <v>4535</v>
      </c>
    </row>
    <row r="1905" spans="1:6" ht="33.75" x14ac:dyDescent="0.2">
      <c r="A1905" s="74" t="s">
        <v>4536</v>
      </c>
      <c r="B1905" s="74" t="s">
        <v>4537</v>
      </c>
      <c r="C1905" s="85" t="s">
        <v>210</v>
      </c>
      <c r="D1905" s="78" t="s">
        <v>4538</v>
      </c>
      <c r="E1905" s="78" t="s">
        <v>4539</v>
      </c>
      <c r="F1905" s="78" t="s">
        <v>4540</v>
      </c>
    </row>
    <row r="1906" spans="1:6" ht="45" x14ac:dyDescent="0.2">
      <c r="A1906" s="74" t="s">
        <v>4541</v>
      </c>
      <c r="B1906" s="75" t="s">
        <v>4542</v>
      </c>
      <c r="C1906" s="85" t="s">
        <v>210</v>
      </c>
      <c r="D1906" s="78" t="s">
        <v>4543</v>
      </c>
      <c r="E1906" s="78" t="s">
        <v>4539</v>
      </c>
      <c r="F1906" s="78" t="s">
        <v>4544</v>
      </c>
    </row>
    <row r="1907" spans="1:6" ht="45" x14ac:dyDescent="0.2">
      <c r="A1907" s="74" t="s">
        <v>4545</v>
      </c>
      <c r="B1907" s="75" t="s">
        <v>4546</v>
      </c>
      <c r="C1907" s="85" t="s">
        <v>210</v>
      </c>
      <c r="D1907" s="78" t="s">
        <v>4547</v>
      </c>
      <c r="E1907" s="78" t="s">
        <v>4548</v>
      </c>
      <c r="F1907" s="78" t="s">
        <v>4549</v>
      </c>
    </row>
    <row r="1908" spans="1:6" ht="45" x14ac:dyDescent="0.2">
      <c r="A1908" s="74" t="s">
        <v>4550</v>
      </c>
      <c r="B1908" s="75" t="s">
        <v>4551</v>
      </c>
      <c r="C1908" s="85" t="s">
        <v>210</v>
      </c>
      <c r="D1908" s="78" t="s">
        <v>4552</v>
      </c>
      <c r="E1908" s="78" t="s">
        <v>4548</v>
      </c>
      <c r="F1908" s="78" t="s">
        <v>4553</v>
      </c>
    </row>
    <row r="1909" spans="1:6" ht="33.75" x14ac:dyDescent="0.2">
      <c r="A1909" s="74" t="s">
        <v>4554</v>
      </c>
      <c r="B1909" s="74" t="s">
        <v>4555</v>
      </c>
      <c r="C1909" s="85" t="s">
        <v>210</v>
      </c>
      <c r="D1909" s="78" t="s">
        <v>4556</v>
      </c>
      <c r="E1909" s="78" t="s">
        <v>4503</v>
      </c>
      <c r="F1909" s="78" t="s">
        <v>4557</v>
      </c>
    </row>
    <row r="1910" spans="1:6" ht="33.75" x14ac:dyDescent="0.2">
      <c r="A1910" s="74" t="s">
        <v>4558</v>
      </c>
      <c r="B1910" s="74" t="s">
        <v>4559</v>
      </c>
      <c r="C1910" s="85" t="s">
        <v>210</v>
      </c>
      <c r="D1910" s="78" t="s">
        <v>4560</v>
      </c>
      <c r="E1910" s="78" t="s">
        <v>4503</v>
      </c>
      <c r="F1910" s="78" t="s">
        <v>4561</v>
      </c>
    </row>
    <row r="1911" spans="1:6" ht="33.75" x14ac:dyDescent="0.2">
      <c r="A1911" s="74" t="s">
        <v>4562</v>
      </c>
      <c r="B1911" s="74" t="s">
        <v>4563</v>
      </c>
      <c r="C1911" s="85" t="s">
        <v>210</v>
      </c>
      <c r="D1911" s="78" t="s">
        <v>4564</v>
      </c>
      <c r="E1911" s="78" t="s">
        <v>4503</v>
      </c>
      <c r="F1911" s="78" t="s">
        <v>4565</v>
      </c>
    </row>
    <row r="1912" spans="1:6" ht="45" x14ac:dyDescent="0.2">
      <c r="A1912" s="74" t="s">
        <v>4566</v>
      </c>
      <c r="B1912" s="75" t="s">
        <v>4567</v>
      </c>
      <c r="C1912" s="85" t="s">
        <v>210</v>
      </c>
      <c r="D1912" s="78" t="s">
        <v>4568</v>
      </c>
      <c r="E1912" s="78" t="s">
        <v>4539</v>
      </c>
      <c r="F1912" s="78" t="s">
        <v>4569</v>
      </c>
    </row>
    <row r="1913" spans="1:6" ht="45" x14ac:dyDescent="0.2">
      <c r="A1913" s="74" t="s">
        <v>4570</v>
      </c>
      <c r="B1913" s="75" t="s">
        <v>4571</v>
      </c>
      <c r="C1913" s="85" t="s">
        <v>210</v>
      </c>
      <c r="D1913" s="78" t="s">
        <v>4572</v>
      </c>
      <c r="E1913" s="78" t="s">
        <v>4548</v>
      </c>
      <c r="F1913" s="78" t="s">
        <v>4573</v>
      </c>
    </row>
    <row r="1914" spans="1:6" ht="33.75" x14ac:dyDescent="0.2">
      <c r="A1914" s="74" t="s">
        <v>4574</v>
      </c>
      <c r="B1914" s="74" t="s">
        <v>4575</v>
      </c>
      <c r="C1914" s="85" t="s">
        <v>210</v>
      </c>
      <c r="D1914" s="78" t="s">
        <v>4576</v>
      </c>
      <c r="E1914" s="78" t="s">
        <v>4539</v>
      </c>
      <c r="F1914" s="78" t="s">
        <v>4577</v>
      </c>
    </row>
    <row r="1915" spans="1:6" ht="33.75" x14ac:dyDescent="0.2">
      <c r="A1915" s="74" t="s">
        <v>4578</v>
      </c>
      <c r="B1915" s="74" t="s">
        <v>4579</v>
      </c>
      <c r="C1915" s="85" t="s">
        <v>210</v>
      </c>
      <c r="D1915" s="78" t="s">
        <v>4580</v>
      </c>
      <c r="E1915" s="78" t="s">
        <v>4539</v>
      </c>
      <c r="F1915" s="78" t="s">
        <v>4581</v>
      </c>
    </row>
    <row r="1916" spans="1:6" ht="33.75" x14ac:dyDescent="0.2">
      <c r="A1916" s="74" t="s">
        <v>4582</v>
      </c>
      <c r="B1916" s="74" t="s">
        <v>4583</v>
      </c>
      <c r="C1916" s="85" t="s">
        <v>210</v>
      </c>
      <c r="D1916" s="78" t="s">
        <v>4584</v>
      </c>
      <c r="E1916" s="78" t="s">
        <v>4539</v>
      </c>
      <c r="F1916" s="78" t="s">
        <v>4585</v>
      </c>
    </row>
    <row r="1917" spans="1:6" ht="33.75" x14ac:dyDescent="0.2">
      <c r="A1917" s="74" t="s">
        <v>4586</v>
      </c>
      <c r="B1917" s="74" t="s">
        <v>4587</v>
      </c>
      <c r="C1917" s="85" t="s">
        <v>210</v>
      </c>
      <c r="D1917" s="78" t="s">
        <v>4588</v>
      </c>
      <c r="E1917" s="78" t="s">
        <v>4503</v>
      </c>
      <c r="F1917" s="78" t="s">
        <v>4589</v>
      </c>
    </row>
    <row r="1918" spans="1:6" ht="33.75" x14ac:dyDescent="0.2">
      <c r="A1918" s="74" t="s">
        <v>4590</v>
      </c>
      <c r="B1918" s="74" t="s">
        <v>4591</v>
      </c>
      <c r="C1918" s="85" t="s">
        <v>210</v>
      </c>
      <c r="D1918" s="78" t="s">
        <v>4592</v>
      </c>
      <c r="E1918" s="78" t="s">
        <v>4503</v>
      </c>
      <c r="F1918" s="78" t="s">
        <v>4593</v>
      </c>
    </row>
    <row r="1919" spans="1:6" ht="45" x14ac:dyDescent="0.2">
      <c r="A1919" s="74" t="s">
        <v>4594</v>
      </c>
      <c r="B1919" s="75" t="s">
        <v>4595</v>
      </c>
      <c r="C1919" s="85" t="s">
        <v>210</v>
      </c>
      <c r="D1919" s="78" t="s">
        <v>4596</v>
      </c>
      <c r="E1919" s="78" t="s">
        <v>4539</v>
      </c>
      <c r="F1919" s="78" t="s">
        <v>4597</v>
      </c>
    </row>
    <row r="1920" spans="1:6" ht="45" x14ac:dyDescent="0.2">
      <c r="A1920" s="74" t="s">
        <v>4598</v>
      </c>
      <c r="B1920" s="75" t="s">
        <v>4599</v>
      </c>
      <c r="C1920" s="85" t="s">
        <v>210</v>
      </c>
      <c r="D1920" s="78" t="s">
        <v>4600</v>
      </c>
      <c r="E1920" s="78" t="s">
        <v>4503</v>
      </c>
      <c r="F1920" s="78" t="s">
        <v>4601</v>
      </c>
    </row>
    <row r="1921" spans="1:6" ht="45" x14ac:dyDescent="0.2">
      <c r="A1921" s="74" t="s">
        <v>4602</v>
      </c>
      <c r="B1921" s="75" t="s">
        <v>4603</v>
      </c>
      <c r="C1921" s="85" t="s">
        <v>210</v>
      </c>
      <c r="D1921" s="78" t="s">
        <v>4604</v>
      </c>
      <c r="E1921" s="78" t="s">
        <v>4503</v>
      </c>
      <c r="F1921" s="78" t="s">
        <v>4605</v>
      </c>
    </row>
    <row r="1922" spans="1:6" ht="22.5" x14ac:dyDescent="0.2">
      <c r="A1922" s="59">
        <v>36.200000000000003</v>
      </c>
      <c r="B1922" s="73" t="s">
        <v>4606</v>
      </c>
      <c r="C1922" s="56"/>
      <c r="D1922" s="56"/>
      <c r="E1922" s="56"/>
      <c r="F1922" s="56"/>
    </row>
    <row r="1923" spans="1:6" ht="22.5" x14ac:dyDescent="0.2">
      <c r="A1923" s="74" t="s">
        <v>4607</v>
      </c>
      <c r="B1923" s="74" t="s">
        <v>4608</v>
      </c>
      <c r="C1923" s="85" t="s">
        <v>228</v>
      </c>
      <c r="D1923" s="78" t="s">
        <v>4609</v>
      </c>
      <c r="E1923" s="78" t="s">
        <v>325</v>
      </c>
      <c r="F1923" s="78" t="s">
        <v>4610</v>
      </c>
    </row>
    <row r="1924" spans="1:6" ht="22.5" x14ac:dyDescent="0.2">
      <c r="A1924" s="74" t="s">
        <v>4611</v>
      </c>
      <c r="B1924" s="74" t="s">
        <v>4612</v>
      </c>
      <c r="C1924" s="85" t="s">
        <v>210</v>
      </c>
      <c r="D1924" s="78" t="s">
        <v>4613</v>
      </c>
      <c r="E1924" s="78" t="s">
        <v>343</v>
      </c>
      <c r="F1924" s="78" t="s">
        <v>4614</v>
      </c>
    </row>
    <row r="1925" spans="1:6" ht="22.5" x14ac:dyDescent="0.2">
      <c r="A1925" s="74" t="s">
        <v>4615</v>
      </c>
      <c r="B1925" s="74" t="s">
        <v>4616</v>
      </c>
      <c r="C1925" s="85" t="s">
        <v>210</v>
      </c>
      <c r="D1925" s="78" t="s">
        <v>4617</v>
      </c>
      <c r="E1925" s="78" t="s">
        <v>4618</v>
      </c>
      <c r="F1925" s="78" t="s">
        <v>4619</v>
      </c>
    </row>
    <row r="1926" spans="1:6" ht="22.5" x14ac:dyDescent="0.2">
      <c r="A1926" s="74" t="s">
        <v>4620</v>
      </c>
      <c r="B1926" s="74" t="s">
        <v>4621</v>
      </c>
      <c r="C1926" s="85" t="s">
        <v>210</v>
      </c>
      <c r="D1926" s="78" t="s">
        <v>4622</v>
      </c>
      <c r="E1926" s="78" t="s">
        <v>343</v>
      </c>
      <c r="F1926" s="78" t="s">
        <v>4623</v>
      </c>
    </row>
    <row r="1927" spans="1:6" ht="22.5" x14ac:dyDescent="0.2">
      <c r="A1927" s="74" t="s">
        <v>4624</v>
      </c>
      <c r="B1927" s="74" t="s">
        <v>4625</v>
      </c>
      <c r="C1927" s="85" t="s">
        <v>210</v>
      </c>
      <c r="D1927" s="78" t="s">
        <v>313</v>
      </c>
      <c r="E1927" s="78" t="s">
        <v>327</v>
      </c>
      <c r="F1927" s="78" t="s">
        <v>1213</v>
      </c>
    </row>
    <row r="1928" spans="1:6" ht="22.5" x14ac:dyDescent="0.2">
      <c r="A1928" s="74" t="s">
        <v>4626</v>
      </c>
      <c r="B1928" s="74" t="s">
        <v>4627</v>
      </c>
      <c r="C1928" s="85" t="s">
        <v>210</v>
      </c>
      <c r="D1928" s="78" t="s">
        <v>4628</v>
      </c>
      <c r="E1928" s="78" t="s">
        <v>343</v>
      </c>
      <c r="F1928" s="78" t="s">
        <v>4629</v>
      </c>
    </row>
    <row r="1929" spans="1:6" ht="33.75" x14ac:dyDescent="0.2">
      <c r="A1929" s="74" t="s">
        <v>4630</v>
      </c>
      <c r="B1929" s="74" t="s">
        <v>4631</v>
      </c>
      <c r="C1929" s="85" t="s">
        <v>210</v>
      </c>
      <c r="D1929" s="78" t="s">
        <v>4632</v>
      </c>
      <c r="E1929" s="78" t="s">
        <v>254</v>
      </c>
      <c r="F1929" s="78" t="s">
        <v>4633</v>
      </c>
    </row>
    <row r="1930" spans="1:6" ht="33.75" x14ac:dyDescent="0.2">
      <c r="A1930" s="74" t="s">
        <v>4634</v>
      </c>
      <c r="B1930" s="74" t="s">
        <v>4635</v>
      </c>
      <c r="C1930" s="85" t="s">
        <v>210</v>
      </c>
      <c r="D1930" s="78" t="s">
        <v>4636</v>
      </c>
      <c r="E1930" s="78" t="s">
        <v>326</v>
      </c>
      <c r="F1930" s="78" t="s">
        <v>4637</v>
      </c>
    </row>
    <row r="1931" spans="1:6" ht="22.5" x14ac:dyDescent="0.2">
      <c r="A1931" s="74" t="s">
        <v>4638</v>
      </c>
      <c r="B1931" s="74" t="s">
        <v>4639</v>
      </c>
      <c r="C1931" s="85" t="s">
        <v>210</v>
      </c>
      <c r="D1931" s="78" t="s">
        <v>4640</v>
      </c>
      <c r="E1931" s="78" t="s">
        <v>326</v>
      </c>
      <c r="F1931" s="78" t="s">
        <v>4641</v>
      </c>
    </row>
    <row r="1932" spans="1:6" x14ac:dyDescent="0.2">
      <c r="A1932" s="74" t="s">
        <v>4642</v>
      </c>
      <c r="B1932" s="74" t="s">
        <v>4643</v>
      </c>
      <c r="C1932" s="85" t="s">
        <v>210</v>
      </c>
      <c r="D1932" s="78" t="s">
        <v>4644</v>
      </c>
      <c r="E1932" s="78" t="s">
        <v>339</v>
      </c>
      <c r="F1932" s="78" t="s">
        <v>4645</v>
      </c>
    </row>
    <row r="1933" spans="1:6" ht="22.5" x14ac:dyDescent="0.2">
      <c r="A1933" s="74" t="s">
        <v>4646</v>
      </c>
      <c r="B1933" s="74" t="s">
        <v>4647</v>
      </c>
      <c r="C1933" s="86" t="s">
        <v>4648</v>
      </c>
      <c r="D1933" s="78" t="s">
        <v>4649</v>
      </c>
      <c r="E1933" s="78" t="s">
        <v>254</v>
      </c>
      <c r="F1933" s="78" t="s">
        <v>4650</v>
      </c>
    </row>
    <row r="1934" spans="1:6" x14ac:dyDescent="0.2">
      <c r="A1934" s="74" t="s">
        <v>4651</v>
      </c>
      <c r="B1934" s="74" t="s">
        <v>4652</v>
      </c>
      <c r="C1934" s="85" t="s">
        <v>210</v>
      </c>
      <c r="D1934" s="78" t="s">
        <v>4653</v>
      </c>
      <c r="E1934" s="78" t="s">
        <v>328</v>
      </c>
      <c r="F1934" s="78" t="s">
        <v>4654</v>
      </c>
    </row>
    <row r="1935" spans="1:6" ht="22.5" x14ac:dyDescent="0.2">
      <c r="A1935" s="74" t="s">
        <v>4655</v>
      </c>
      <c r="B1935" s="74" t="s">
        <v>4656</v>
      </c>
      <c r="C1935" s="86" t="s">
        <v>4648</v>
      </c>
      <c r="D1935" s="78" t="s">
        <v>4657</v>
      </c>
      <c r="E1935" s="78" t="s">
        <v>254</v>
      </c>
      <c r="F1935" s="78" t="s">
        <v>4658</v>
      </c>
    </row>
    <row r="1936" spans="1:6" ht="22.5" x14ac:dyDescent="0.2">
      <c r="A1936" s="74" t="s">
        <v>4659</v>
      </c>
      <c r="B1936" s="74" t="s">
        <v>4660</v>
      </c>
      <c r="C1936" s="85" t="s">
        <v>210</v>
      </c>
      <c r="D1936" s="82"/>
      <c r="E1936" s="78" t="s">
        <v>4661</v>
      </c>
      <c r="F1936" s="78" t="s">
        <v>4661</v>
      </c>
    </row>
    <row r="1937" spans="1:6" x14ac:dyDescent="0.2">
      <c r="A1937" s="74" t="s">
        <v>4662</v>
      </c>
      <c r="B1937" s="74" t="s">
        <v>4663</v>
      </c>
      <c r="C1937" s="85" t="s">
        <v>345</v>
      </c>
      <c r="D1937" s="78" t="s">
        <v>4664</v>
      </c>
      <c r="E1937" s="78" t="s">
        <v>219</v>
      </c>
      <c r="F1937" s="78" t="s">
        <v>3673</v>
      </c>
    </row>
    <row r="1938" spans="1:6" x14ac:dyDescent="0.2">
      <c r="A1938" s="74" t="s">
        <v>4665</v>
      </c>
      <c r="B1938" s="74" t="s">
        <v>4666</v>
      </c>
      <c r="C1938" s="85" t="s">
        <v>345</v>
      </c>
      <c r="D1938" s="78" t="s">
        <v>4664</v>
      </c>
      <c r="E1938" s="78" t="s">
        <v>4667</v>
      </c>
      <c r="F1938" s="78" t="s">
        <v>4668</v>
      </c>
    </row>
    <row r="1939" spans="1:6" ht="45" x14ac:dyDescent="0.2">
      <c r="A1939" s="74" t="s">
        <v>4669</v>
      </c>
      <c r="B1939" s="75" t="s">
        <v>4670</v>
      </c>
      <c r="C1939" s="85" t="s">
        <v>211</v>
      </c>
      <c r="D1939" s="78" t="s">
        <v>4671</v>
      </c>
      <c r="E1939" s="78" t="s">
        <v>282</v>
      </c>
      <c r="F1939" s="78" t="s">
        <v>4672</v>
      </c>
    </row>
    <row r="1940" spans="1:6" ht="45" x14ac:dyDescent="0.2">
      <c r="A1940" s="74" t="s">
        <v>4673</v>
      </c>
      <c r="B1940" s="75" t="s">
        <v>4674</v>
      </c>
      <c r="C1940" s="83" t="s">
        <v>211</v>
      </c>
      <c r="D1940" s="78" t="s">
        <v>4675</v>
      </c>
      <c r="E1940" s="78" t="s">
        <v>282</v>
      </c>
      <c r="F1940" s="78" t="s">
        <v>4676</v>
      </c>
    </row>
    <row r="1941" spans="1:6" ht="22.5" x14ac:dyDescent="0.2">
      <c r="A1941" s="74" t="s">
        <v>4677</v>
      </c>
      <c r="B1941" s="74" t="s">
        <v>4678</v>
      </c>
      <c r="C1941" s="87" t="s">
        <v>4648</v>
      </c>
      <c r="D1941" s="78" t="s">
        <v>4679</v>
      </c>
      <c r="E1941" s="78" t="s">
        <v>254</v>
      </c>
      <c r="F1941" s="78" t="s">
        <v>4680</v>
      </c>
    </row>
    <row r="1942" spans="1:6" x14ac:dyDescent="0.2">
      <c r="A1942" s="74" t="s">
        <v>4681</v>
      </c>
      <c r="B1942" s="74" t="s">
        <v>4682</v>
      </c>
      <c r="C1942" s="83" t="s">
        <v>210</v>
      </c>
      <c r="D1942" s="78" t="s">
        <v>4683</v>
      </c>
      <c r="E1942" s="78" t="s">
        <v>344</v>
      </c>
      <c r="F1942" s="78" t="s">
        <v>4684</v>
      </c>
    </row>
    <row r="1943" spans="1:6" ht="22.5" x14ac:dyDescent="0.2">
      <c r="A1943" s="74" t="s">
        <v>4685</v>
      </c>
      <c r="B1943" s="74" t="s">
        <v>4686</v>
      </c>
      <c r="C1943" s="83" t="s">
        <v>210</v>
      </c>
      <c r="D1943" s="78" t="s">
        <v>4687</v>
      </c>
      <c r="E1943" s="78" t="s">
        <v>254</v>
      </c>
      <c r="F1943" s="78" t="s">
        <v>4688</v>
      </c>
    </row>
    <row r="1944" spans="1:6" ht="22.5" x14ac:dyDescent="0.2">
      <c r="A1944" s="74" t="s">
        <v>4689</v>
      </c>
      <c r="B1944" s="74" t="s">
        <v>4690</v>
      </c>
      <c r="C1944" s="83" t="s">
        <v>210</v>
      </c>
      <c r="D1944" s="78" t="s">
        <v>4691</v>
      </c>
      <c r="E1944" s="78" t="s">
        <v>339</v>
      </c>
      <c r="F1944" s="78" t="s">
        <v>4692</v>
      </c>
    </row>
    <row r="1945" spans="1:6" ht="22.5" x14ac:dyDescent="0.2">
      <c r="A1945" s="74" t="s">
        <v>4693</v>
      </c>
      <c r="B1945" s="74" t="s">
        <v>4694</v>
      </c>
      <c r="C1945" s="83" t="s">
        <v>210</v>
      </c>
      <c r="D1945" s="78" t="s">
        <v>4695</v>
      </c>
      <c r="E1945" s="78" t="s">
        <v>254</v>
      </c>
      <c r="F1945" s="78" t="s">
        <v>4696</v>
      </c>
    </row>
    <row r="1946" spans="1:6" ht="33.75" x14ac:dyDescent="0.2">
      <c r="A1946" s="74" t="s">
        <v>4697</v>
      </c>
      <c r="B1946" s="74" t="s">
        <v>4698</v>
      </c>
      <c r="C1946" s="83" t="s">
        <v>210</v>
      </c>
      <c r="D1946" s="78" t="s">
        <v>4699</v>
      </c>
      <c r="E1946" s="78" t="s">
        <v>339</v>
      </c>
      <c r="F1946" s="78" t="s">
        <v>4700</v>
      </c>
    </row>
    <row r="1947" spans="1:6" ht="22.5" x14ac:dyDescent="0.2">
      <c r="A1947" s="74" t="s">
        <v>4701</v>
      </c>
      <c r="B1947" s="74" t="s">
        <v>4702</v>
      </c>
      <c r="C1947" s="83" t="s">
        <v>210</v>
      </c>
      <c r="D1947" s="78" t="s">
        <v>4703</v>
      </c>
      <c r="E1947" s="78" t="s">
        <v>328</v>
      </c>
      <c r="F1947" s="78" t="s">
        <v>4704</v>
      </c>
    </row>
    <row r="1948" spans="1:6" ht="22.5" x14ac:dyDescent="0.2">
      <c r="A1948" s="74" t="s">
        <v>4705</v>
      </c>
      <c r="B1948" s="74" t="s">
        <v>4706</v>
      </c>
      <c r="C1948" s="83" t="s">
        <v>210</v>
      </c>
      <c r="D1948" s="78" t="s">
        <v>4707</v>
      </c>
      <c r="E1948" s="78" t="s">
        <v>328</v>
      </c>
      <c r="F1948" s="78" t="s">
        <v>4708</v>
      </c>
    </row>
    <row r="1949" spans="1:6" ht="22.5" x14ac:dyDescent="0.2">
      <c r="A1949" s="74" t="s">
        <v>4709</v>
      </c>
      <c r="B1949" s="74" t="s">
        <v>4710</v>
      </c>
      <c r="C1949" s="83" t="s">
        <v>210</v>
      </c>
      <c r="D1949" s="78" t="s">
        <v>4711</v>
      </c>
      <c r="E1949" s="78" t="s">
        <v>328</v>
      </c>
      <c r="F1949" s="78" t="s">
        <v>4712</v>
      </c>
    </row>
    <row r="1950" spans="1:6" ht="22.5" x14ac:dyDescent="0.2">
      <c r="A1950" s="58">
        <v>37</v>
      </c>
      <c r="B1950" s="73" t="s">
        <v>4713</v>
      </c>
      <c r="C1950" s="56"/>
      <c r="D1950" s="56"/>
      <c r="E1950" s="56"/>
      <c r="F1950" s="56"/>
    </row>
    <row r="1951" spans="1:6" ht="22.5" x14ac:dyDescent="0.2">
      <c r="A1951" s="59">
        <v>37.01</v>
      </c>
      <c r="B1951" s="73" t="s">
        <v>4714</v>
      </c>
      <c r="C1951" s="56"/>
      <c r="D1951" s="56"/>
      <c r="E1951" s="56"/>
      <c r="F1951" s="56"/>
    </row>
    <row r="1952" spans="1:6" ht="22.5" x14ac:dyDescent="0.2">
      <c r="A1952" s="74" t="s">
        <v>4715</v>
      </c>
      <c r="B1952" s="74" t="s">
        <v>4716</v>
      </c>
      <c r="C1952" s="83" t="s">
        <v>210</v>
      </c>
      <c r="D1952" s="78" t="s">
        <v>4717</v>
      </c>
      <c r="E1952" s="78" t="s">
        <v>4718</v>
      </c>
      <c r="F1952" s="78" t="s">
        <v>4719</v>
      </c>
    </row>
    <row r="1953" spans="1:6" ht="22.5" x14ac:dyDescent="0.2">
      <c r="A1953" s="74" t="s">
        <v>4720</v>
      </c>
      <c r="B1953" s="74" t="s">
        <v>4721</v>
      </c>
      <c r="C1953" s="83" t="s">
        <v>210</v>
      </c>
      <c r="D1953" s="78" t="s">
        <v>4722</v>
      </c>
      <c r="E1953" s="78" t="s">
        <v>4723</v>
      </c>
      <c r="F1953" s="78" t="s">
        <v>4724</v>
      </c>
    </row>
    <row r="1954" spans="1:6" ht="22.5" x14ac:dyDescent="0.2">
      <c r="A1954" s="74" t="s">
        <v>4725</v>
      </c>
      <c r="B1954" s="74" t="s">
        <v>4726</v>
      </c>
      <c r="C1954" s="83" t="s">
        <v>210</v>
      </c>
      <c r="D1954" s="78" t="s">
        <v>4727</v>
      </c>
      <c r="E1954" s="78" t="s">
        <v>4728</v>
      </c>
      <c r="F1954" s="78" t="s">
        <v>4729</v>
      </c>
    </row>
    <row r="1955" spans="1:6" ht="22.5" x14ac:dyDescent="0.2">
      <c r="A1955" s="74" t="s">
        <v>4730</v>
      </c>
      <c r="B1955" s="74" t="s">
        <v>4731</v>
      </c>
      <c r="C1955" s="83" t="s">
        <v>210</v>
      </c>
      <c r="D1955" s="78" t="s">
        <v>4732</v>
      </c>
      <c r="E1955" s="78" t="s">
        <v>4733</v>
      </c>
      <c r="F1955" s="78" t="s">
        <v>4734</v>
      </c>
    </row>
    <row r="1956" spans="1:6" ht="22.5" x14ac:dyDescent="0.2">
      <c r="A1956" s="74" t="s">
        <v>4735</v>
      </c>
      <c r="B1956" s="74" t="s">
        <v>4736</v>
      </c>
      <c r="C1956" s="83" t="s">
        <v>210</v>
      </c>
      <c r="D1956" s="78" t="s">
        <v>4737</v>
      </c>
      <c r="E1956" s="78" t="s">
        <v>4738</v>
      </c>
      <c r="F1956" s="78" t="s">
        <v>4739</v>
      </c>
    </row>
    <row r="1957" spans="1:6" ht="33.75" x14ac:dyDescent="0.2">
      <c r="A1957" s="59">
        <v>37.020000000000003</v>
      </c>
      <c r="B1957" s="73" t="s">
        <v>4740</v>
      </c>
      <c r="C1957" s="57"/>
      <c r="D1957" s="57"/>
      <c r="E1957" s="57"/>
      <c r="F1957" s="57"/>
    </row>
    <row r="1958" spans="1:6" ht="22.5" x14ac:dyDescent="0.2">
      <c r="A1958" s="74" t="s">
        <v>4741</v>
      </c>
      <c r="B1958" s="74" t="s">
        <v>4742</v>
      </c>
      <c r="C1958" s="83" t="s">
        <v>210</v>
      </c>
      <c r="D1958" s="78" t="s">
        <v>4743</v>
      </c>
      <c r="E1958" s="78" t="s">
        <v>324</v>
      </c>
      <c r="F1958" s="78" t="s">
        <v>4744</v>
      </c>
    </row>
    <row r="1959" spans="1:6" ht="22.5" x14ac:dyDescent="0.2">
      <c r="A1959" s="74" t="s">
        <v>4745</v>
      </c>
      <c r="B1959" s="74" t="s">
        <v>4746</v>
      </c>
      <c r="C1959" s="83" t="s">
        <v>210</v>
      </c>
      <c r="D1959" s="78" t="s">
        <v>4747</v>
      </c>
      <c r="E1959" s="78" t="s">
        <v>335</v>
      </c>
      <c r="F1959" s="78" t="s">
        <v>4748</v>
      </c>
    </row>
    <row r="1960" spans="1:6" ht="22.5" x14ac:dyDescent="0.2">
      <c r="A1960" s="74" t="s">
        <v>4749</v>
      </c>
      <c r="B1960" s="74" t="s">
        <v>4750</v>
      </c>
      <c r="C1960" s="83" t="s">
        <v>210</v>
      </c>
      <c r="D1960" s="78" t="s">
        <v>4751</v>
      </c>
      <c r="E1960" s="78" t="s">
        <v>4752</v>
      </c>
      <c r="F1960" s="78" t="s">
        <v>4753</v>
      </c>
    </row>
    <row r="1961" spans="1:6" ht="22.5" x14ac:dyDescent="0.2">
      <c r="A1961" s="74" t="s">
        <v>4754</v>
      </c>
      <c r="B1961" s="74" t="s">
        <v>4755</v>
      </c>
      <c r="C1961" s="83" t="s">
        <v>210</v>
      </c>
      <c r="D1961" s="78" t="s">
        <v>4756</v>
      </c>
      <c r="E1961" s="78" t="s">
        <v>352</v>
      </c>
      <c r="F1961" s="78" t="s">
        <v>4757</v>
      </c>
    </row>
    <row r="1962" spans="1:6" ht="22.5" x14ac:dyDescent="0.2">
      <c r="A1962" s="59">
        <v>37.03</v>
      </c>
      <c r="B1962" s="73" t="s">
        <v>4758</v>
      </c>
      <c r="C1962" s="56"/>
      <c r="D1962" s="56"/>
      <c r="E1962" s="56"/>
      <c r="F1962" s="56"/>
    </row>
    <row r="1963" spans="1:6" ht="56.25" x14ac:dyDescent="0.2">
      <c r="A1963" s="74" t="s">
        <v>4759</v>
      </c>
      <c r="B1963" s="75" t="s">
        <v>4760</v>
      </c>
      <c r="C1963" s="83" t="s">
        <v>210</v>
      </c>
      <c r="D1963" s="78" t="s">
        <v>4761</v>
      </c>
      <c r="E1963" s="78" t="s">
        <v>4762</v>
      </c>
      <c r="F1963" s="78" t="s">
        <v>4763</v>
      </c>
    </row>
    <row r="1964" spans="1:6" ht="56.25" x14ac:dyDescent="0.2">
      <c r="A1964" s="74" t="s">
        <v>4764</v>
      </c>
      <c r="B1964" s="75" t="s">
        <v>4765</v>
      </c>
      <c r="C1964" s="83" t="s">
        <v>210</v>
      </c>
      <c r="D1964" s="78" t="s">
        <v>4766</v>
      </c>
      <c r="E1964" s="78" t="s">
        <v>4762</v>
      </c>
      <c r="F1964" s="78" t="s">
        <v>4767</v>
      </c>
    </row>
    <row r="1965" spans="1:6" ht="56.25" x14ac:dyDescent="0.2">
      <c r="A1965" s="74" t="s">
        <v>4768</v>
      </c>
      <c r="B1965" s="75" t="s">
        <v>4769</v>
      </c>
      <c r="C1965" s="83" t="s">
        <v>210</v>
      </c>
      <c r="D1965" s="78" t="s">
        <v>4770</v>
      </c>
      <c r="E1965" s="78" t="s">
        <v>4771</v>
      </c>
      <c r="F1965" s="78" t="s">
        <v>4772</v>
      </c>
    </row>
    <row r="1966" spans="1:6" ht="56.25" x14ac:dyDescent="0.2">
      <c r="A1966" s="74" t="s">
        <v>4773</v>
      </c>
      <c r="B1966" s="75" t="s">
        <v>4774</v>
      </c>
      <c r="C1966" s="83" t="s">
        <v>210</v>
      </c>
      <c r="D1966" s="78" t="s">
        <v>4775</v>
      </c>
      <c r="E1966" s="78" t="s">
        <v>4771</v>
      </c>
      <c r="F1966" s="78" t="s">
        <v>4776</v>
      </c>
    </row>
    <row r="1967" spans="1:6" ht="56.25" x14ac:dyDescent="0.2">
      <c r="A1967" s="74" t="s">
        <v>4777</v>
      </c>
      <c r="B1967" s="75" t="s">
        <v>4778</v>
      </c>
      <c r="C1967" s="83" t="s">
        <v>210</v>
      </c>
      <c r="D1967" s="78" t="s">
        <v>4779</v>
      </c>
      <c r="E1967" s="78" t="s">
        <v>4780</v>
      </c>
      <c r="F1967" s="78" t="s">
        <v>4781</v>
      </c>
    </row>
    <row r="1968" spans="1:6" ht="56.25" x14ac:dyDescent="0.2">
      <c r="A1968" s="74" t="s">
        <v>4782</v>
      </c>
      <c r="B1968" s="75" t="s">
        <v>4783</v>
      </c>
      <c r="C1968" s="83" t="s">
        <v>210</v>
      </c>
      <c r="D1968" s="78" t="s">
        <v>4784</v>
      </c>
      <c r="E1968" s="78" t="s">
        <v>4780</v>
      </c>
      <c r="F1968" s="78" t="s">
        <v>4785</v>
      </c>
    </row>
    <row r="1969" spans="1:6" ht="22.5" x14ac:dyDescent="0.2">
      <c r="A1969" s="59">
        <v>37.04</v>
      </c>
      <c r="B1969" s="73" t="s">
        <v>4786</v>
      </c>
      <c r="C1969" s="56"/>
      <c r="D1969" s="56"/>
      <c r="E1969" s="56"/>
      <c r="F1969" s="56"/>
    </row>
    <row r="1970" spans="1:6" ht="56.25" x14ac:dyDescent="0.2">
      <c r="A1970" s="74" t="s">
        <v>4787</v>
      </c>
      <c r="B1970" s="75" t="s">
        <v>4788</v>
      </c>
      <c r="C1970" s="83" t="s">
        <v>210</v>
      </c>
      <c r="D1970" s="78" t="s">
        <v>4789</v>
      </c>
      <c r="E1970" s="78" t="s">
        <v>4790</v>
      </c>
      <c r="F1970" s="78" t="s">
        <v>4791</v>
      </c>
    </row>
    <row r="1971" spans="1:6" ht="56.25" x14ac:dyDescent="0.2">
      <c r="A1971" s="74" t="s">
        <v>4792</v>
      </c>
      <c r="B1971" s="75" t="s">
        <v>4793</v>
      </c>
      <c r="C1971" s="83" t="s">
        <v>210</v>
      </c>
      <c r="D1971" s="78" t="s">
        <v>4794</v>
      </c>
      <c r="E1971" s="78" t="s">
        <v>4790</v>
      </c>
      <c r="F1971" s="78" t="s">
        <v>4795</v>
      </c>
    </row>
    <row r="1972" spans="1:6" ht="56.25" x14ac:dyDescent="0.2">
      <c r="A1972" s="74" t="s">
        <v>4796</v>
      </c>
      <c r="B1972" s="75" t="s">
        <v>4797</v>
      </c>
      <c r="C1972" s="83" t="s">
        <v>210</v>
      </c>
      <c r="D1972" s="78" t="s">
        <v>4798</v>
      </c>
      <c r="E1972" s="78" t="s">
        <v>4762</v>
      </c>
      <c r="F1972" s="78" t="s">
        <v>4799</v>
      </c>
    </row>
    <row r="1973" spans="1:6" ht="56.25" x14ac:dyDescent="0.2">
      <c r="A1973" s="74" t="s">
        <v>4800</v>
      </c>
      <c r="B1973" s="75" t="s">
        <v>4801</v>
      </c>
      <c r="C1973" s="83" t="s">
        <v>210</v>
      </c>
      <c r="D1973" s="78" t="s">
        <v>4802</v>
      </c>
      <c r="E1973" s="78" t="s">
        <v>4762</v>
      </c>
      <c r="F1973" s="78" t="s">
        <v>4803</v>
      </c>
    </row>
    <row r="1974" spans="1:6" ht="56.25" x14ac:dyDescent="0.2">
      <c r="A1974" s="74" t="s">
        <v>4804</v>
      </c>
      <c r="B1974" s="75" t="s">
        <v>4805</v>
      </c>
      <c r="C1974" s="83" t="s">
        <v>210</v>
      </c>
      <c r="D1974" s="78" t="s">
        <v>4806</v>
      </c>
      <c r="E1974" s="78" t="s">
        <v>4771</v>
      </c>
      <c r="F1974" s="78" t="s">
        <v>4807</v>
      </c>
    </row>
    <row r="1975" spans="1:6" ht="56.25" x14ac:dyDescent="0.2">
      <c r="A1975" s="74" t="s">
        <v>4808</v>
      </c>
      <c r="B1975" s="75" t="s">
        <v>4809</v>
      </c>
      <c r="C1975" s="83" t="s">
        <v>210</v>
      </c>
      <c r="D1975" s="78" t="s">
        <v>4810</v>
      </c>
      <c r="E1975" s="78" t="s">
        <v>4771</v>
      </c>
      <c r="F1975" s="78" t="s">
        <v>4811</v>
      </c>
    </row>
    <row r="1976" spans="1:6" x14ac:dyDescent="0.2">
      <c r="A1976" s="59">
        <v>37.06</v>
      </c>
      <c r="B1976" s="73" t="s">
        <v>4812</v>
      </c>
      <c r="C1976" s="56"/>
      <c r="D1976" s="56"/>
      <c r="E1976" s="56"/>
      <c r="F1976" s="56"/>
    </row>
    <row r="1977" spans="1:6" ht="45" x14ac:dyDescent="0.2">
      <c r="A1977" s="74" t="s">
        <v>4813</v>
      </c>
      <c r="B1977" s="75" t="s">
        <v>4814</v>
      </c>
      <c r="C1977" s="83" t="s">
        <v>211</v>
      </c>
      <c r="D1977" s="78" t="s">
        <v>4815</v>
      </c>
      <c r="E1977" s="78" t="s">
        <v>4816</v>
      </c>
      <c r="F1977" s="78" t="s">
        <v>4817</v>
      </c>
    </row>
    <row r="1978" spans="1:6" x14ac:dyDescent="0.2">
      <c r="A1978" s="59">
        <v>37.1</v>
      </c>
      <c r="B1978" s="73" t="s">
        <v>4818</v>
      </c>
      <c r="C1978" s="56"/>
      <c r="D1978" s="56"/>
      <c r="E1978" s="56"/>
      <c r="F1978" s="56"/>
    </row>
    <row r="1979" spans="1:6" x14ac:dyDescent="0.2">
      <c r="A1979" s="74" t="s">
        <v>4819</v>
      </c>
      <c r="B1979" s="74" t="s">
        <v>4820</v>
      </c>
      <c r="C1979" s="83" t="s">
        <v>307</v>
      </c>
      <c r="D1979" s="78" t="s">
        <v>4821</v>
      </c>
      <c r="E1979" s="78" t="s">
        <v>337</v>
      </c>
      <c r="F1979" s="78" t="s">
        <v>4822</v>
      </c>
    </row>
    <row r="1980" spans="1:6" x14ac:dyDescent="0.2">
      <c r="A1980" s="59">
        <v>37.11</v>
      </c>
      <c r="B1980" s="73" t="s">
        <v>4823</v>
      </c>
      <c r="C1980" s="56"/>
      <c r="D1980" s="56"/>
      <c r="E1980" s="56"/>
      <c r="F1980" s="56"/>
    </row>
    <row r="1981" spans="1:6" ht="22.5" x14ac:dyDescent="0.2">
      <c r="A1981" s="74" t="s">
        <v>4824</v>
      </c>
      <c r="B1981" s="74" t="s">
        <v>4825</v>
      </c>
      <c r="C1981" s="76" t="s">
        <v>210</v>
      </c>
      <c r="D1981" s="78" t="s">
        <v>4826</v>
      </c>
      <c r="E1981" s="78" t="s">
        <v>330</v>
      </c>
      <c r="F1981" s="78" t="s">
        <v>4827</v>
      </c>
    </row>
    <row r="1982" spans="1:6" ht="22.5" x14ac:dyDescent="0.2">
      <c r="A1982" s="74" t="s">
        <v>4828</v>
      </c>
      <c r="B1982" s="74" t="s">
        <v>4829</v>
      </c>
      <c r="C1982" s="76" t="s">
        <v>210</v>
      </c>
      <c r="D1982" s="78" t="s">
        <v>1405</v>
      </c>
      <c r="E1982" s="78" t="s">
        <v>326</v>
      </c>
      <c r="F1982" s="78" t="s">
        <v>4830</v>
      </c>
    </row>
    <row r="1983" spans="1:6" ht="22.5" x14ac:dyDescent="0.2">
      <c r="A1983" s="74" t="s">
        <v>4831</v>
      </c>
      <c r="B1983" s="74" t="s">
        <v>4832</v>
      </c>
      <c r="C1983" s="76" t="s">
        <v>210</v>
      </c>
      <c r="D1983" s="78" t="s">
        <v>4833</v>
      </c>
      <c r="E1983" s="78" t="s">
        <v>328</v>
      </c>
      <c r="F1983" s="78" t="s">
        <v>4834</v>
      </c>
    </row>
    <row r="1984" spans="1:6" ht="22.5" x14ac:dyDescent="0.2">
      <c r="A1984" s="74" t="s">
        <v>4835</v>
      </c>
      <c r="B1984" s="74" t="s">
        <v>4836</v>
      </c>
      <c r="C1984" s="76" t="s">
        <v>210</v>
      </c>
      <c r="D1984" s="78" t="s">
        <v>4837</v>
      </c>
      <c r="E1984" s="78" t="s">
        <v>328</v>
      </c>
      <c r="F1984" s="78" t="s">
        <v>4838</v>
      </c>
    </row>
    <row r="1985" spans="1:6" ht="22.5" x14ac:dyDescent="0.2">
      <c r="A1985" s="74" t="s">
        <v>4839</v>
      </c>
      <c r="B1985" s="74" t="s">
        <v>4840</v>
      </c>
      <c r="C1985" s="76" t="s">
        <v>210</v>
      </c>
      <c r="D1985" s="78" t="s">
        <v>4841</v>
      </c>
      <c r="E1985" s="78" t="s">
        <v>328</v>
      </c>
      <c r="F1985" s="78" t="s">
        <v>4842</v>
      </c>
    </row>
    <row r="1986" spans="1:6" x14ac:dyDescent="0.2">
      <c r="A1986" s="74" t="s">
        <v>4843</v>
      </c>
      <c r="B1986" s="74" t="s">
        <v>4844</v>
      </c>
      <c r="C1986" s="76" t="s">
        <v>210</v>
      </c>
      <c r="D1986" s="78" t="s">
        <v>4845</v>
      </c>
      <c r="E1986" s="78" t="s">
        <v>4846</v>
      </c>
      <c r="F1986" s="78" t="s">
        <v>4847</v>
      </c>
    </row>
    <row r="1987" spans="1:6" x14ac:dyDescent="0.2">
      <c r="A1987" s="74" t="s">
        <v>4848</v>
      </c>
      <c r="B1987" s="74" t="s">
        <v>4849</v>
      </c>
      <c r="C1987" s="76" t="s">
        <v>210</v>
      </c>
      <c r="D1987" s="78" t="s">
        <v>4850</v>
      </c>
      <c r="E1987" s="78" t="s">
        <v>4846</v>
      </c>
      <c r="F1987" s="78" t="s">
        <v>4851</v>
      </c>
    </row>
    <row r="1988" spans="1:6" x14ac:dyDescent="0.2">
      <c r="A1988" s="59">
        <v>37.119999999999997</v>
      </c>
      <c r="B1988" s="73" t="s">
        <v>4852</v>
      </c>
      <c r="C1988" s="56"/>
      <c r="D1988" s="56"/>
      <c r="E1988" s="56"/>
      <c r="F1988" s="56"/>
    </row>
    <row r="1989" spans="1:6" ht="22.5" x14ac:dyDescent="0.2">
      <c r="A1989" s="74" t="s">
        <v>4853</v>
      </c>
      <c r="B1989" s="74" t="s">
        <v>4854</v>
      </c>
      <c r="C1989" s="76" t="s">
        <v>210</v>
      </c>
      <c r="D1989" s="78" t="s">
        <v>4855</v>
      </c>
      <c r="E1989" s="78" t="s">
        <v>343</v>
      </c>
      <c r="F1989" s="78" t="s">
        <v>4856</v>
      </c>
    </row>
    <row r="1990" spans="1:6" ht="22.5" x14ac:dyDescent="0.2">
      <c r="A1990" s="74" t="s">
        <v>4857</v>
      </c>
      <c r="B1990" s="74" t="s">
        <v>4858</v>
      </c>
      <c r="C1990" s="76" t="s">
        <v>210</v>
      </c>
      <c r="D1990" s="78" t="s">
        <v>4859</v>
      </c>
      <c r="E1990" s="78" t="s">
        <v>343</v>
      </c>
      <c r="F1990" s="78" t="s">
        <v>4860</v>
      </c>
    </row>
    <row r="1991" spans="1:6" ht="22.5" x14ac:dyDescent="0.2">
      <c r="A1991" s="74" t="s">
        <v>4861</v>
      </c>
      <c r="B1991" s="74" t="s">
        <v>4862</v>
      </c>
      <c r="C1991" s="76" t="s">
        <v>210</v>
      </c>
      <c r="D1991" s="78" t="s">
        <v>4863</v>
      </c>
      <c r="E1991" s="78" t="s">
        <v>343</v>
      </c>
      <c r="F1991" s="78" t="s">
        <v>4864</v>
      </c>
    </row>
    <row r="1992" spans="1:6" ht="22.5" x14ac:dyDescent="0.2">
      <c r="A1992" s="74" t="s">
        <v>4865</v>
      </c>
      <c r="B1992" s="74" t="s">
        <v>4866</v>
      </c>
      <c r="C1992" s="76" t="s">
        <v>210</v>
      </c>
      <c r="D1992" s="78" t="s">
        <v>4867</v>
      </c>
      <c r="E1992" s="78" t="s">
        <v>343</v>
      </c>
      <c r="F1992" s="78" t="s">
        <v>4868</v>
      </c>
    </row>
    <row r="1993" spans="1:6" ht="22.5" x14ac:dyDescent="0.2">
      <c r="A1993" s="74" t="s">
        <v>4869</v>
      </c>
      <c r="B1993" s="74" t="s">
        <v>4870</v>
      </c>
      <c r="C1993" s="76" t="s">
        <v>210</v>
      </c>
      <c r="D1993" s="78" t="s">
        <v>4871</v>
      </c>
      <c r="E1993" s="78" t="s">
        <v>343</v>
      </c>
      <c r="F1993" s="78" t="s">
        <v>4872</v>
      </c>
    </row>
    <row r="1994" spans="1:6" ht="22.5" x14ac:dyDescent="0.2">
      <c r="A1994" s="74" t="s">
        <v>4873</v>
      </c>
      <c r="B1994" s="74" t="s">
        <v>4874</v>
      </c>
      <c r="C1994" s="76" t="s">
        <v>210</v>
      </c>
      <c r="D1994" s="78" t="s">
        <v>4875</v>
      </c>
      <c r="E1994" s="78" t="s">
        <v>343</v>
      </c>
      <c r="F1994" s="78" t="s">
        <v>4876</v>
      </c>
    </row>
    <row r="1995" spans="1:6" ht="22.5" x14ac:dyDescent="0.2">
      <c r="A1995" s="74" t="s">
        <v>4877</v>
      </c>
      <c r="B1995" s="74" t="s">
        <v>4878</v>
      </c>
      <c r="C1995" s="76" t="s">
        <v>210</v>
      </c>
      <c r="D1995" s="78" t="s">
        <v>4879</v>
      </c>
      <c r="E1995" s="78" t="s">
        <v>343</v>
      </c>
      <c r="F1995" s="78" t="s">
        <v>4880</v>
      </c>
    </row>
    <row r="1996" spans="1:6" ht="22.5" x14ac:dyDescent="0.2">
      <c r="A1996" s="74" t="s">
        <v>4881</v>
      </c>
      <c r="B1996" s="74" t="s">
        <v>4882</v>
      </c>
      <c r="C1996" s="76" t="s">
        <v>210</v>
      </c>
      <c r="D1996" s="78" t="s">
        <v>4883</v>
      </c>
      <c r="E1996" s="78" t="s">
        <v>343</v>
      </c>
      <c r="F1996" s="78" t="s">
        <v>4884</v>
      </c>
    </row>
    <row r="1997" spans="1:6" ht="22.5" x14ac:dyDescent="0.2">
      <c r="A1997" s="74" t="s">
        <v>4885</v>
      </c>
      <c r="B1997" s="74" t="s">
        <v>4886</v>
      </c>
      <c r="C1997" s="76" t="s">
        <v>210</v>
      </c>
      <c r="D1997" s="78" t="s">
        <v>4887</v>
      </c>
      <c r="E1997" s="78" t="s">
        <v>267</v>
      </c>
      <c r="F1997" s="78" t="s">
        <v>4888</v>
      </c>
    </row>
    <row r="1998" spans="1:6" x14ac:dyDescent="0.2">
      <c r="A1998" s="59">
        <v>37.130000000000003</v>
      </c>
      <c r="B1998" s="73" t="s">
        <v>4889</v>
      </c>
      <c r="C1998" s="56"/>
      <c r="D1998" s="56"/>
      <c r="E1998" s="56"/>
      <c r="F1998" s="56"/>
    </row>
    <row r="1999" spans="1:6" ht="45" x14ac:dyDescent="0.2">
      <c r="A1999" s="74" t="s">
        <v>4890</v>
      </c>
      <c r="B1999" s="75" t="s">
        <v>4891</v>
      </c>
      <c r="C1999" s="76" t="s">
        <v>210</v>
      </c>
      <c r="D1999" s="78" t="s">
        <v>4892</v>
      </c>
      <c r="E1999" s="78" t="s">
        <v>4893</v>
      </c>
      <c r="F1999" s="78" t="s">
        <v>4894</v>
      </c>
    </row>
    <row r="2000" spans="1:6" ht="33.75" x14ac:dyDescent="0.2">
      <c r="A2000" s="74" t="s">
        <v>4895</v>
      </c>
      <c r="B2000" s="75" t="s">
        <v>4896</v>
      </c>
      <c r="C2000" s="76" t="s">
        <v>210</v>
      </c>
      <c r="D2000" s="78" t="s">
        <v>4897</v>
      </c>
      <c r="E2000" s="78" t="s">
        <v>4661</v>
      </c>
      <c r="F2000" s="78" t="s">
        <v>4898</v>
      </c>
    </row>
    <row r="2001" spans="1:6" ht="45" x14ac:dyDescent="0.2">
      <c r="A2001" s="74" t="s">
        <v>4899</v>
      </c>
      <c r="B2001" s="75" t="s">
        <v>4900</v>
      </c>
      <c r="C2001" s="76" t="s">
        <v>247</v>
      </c>
      <c r="D2001" s="78" t="s">
        <v>4901</v>
      </c>
      <c r="E2001" s="78" t="s">
        <v>4902</v>
      </c>
      <c r="F2001" s="78" t="s">
        <v>4903</v>
      </c>
    </row>
    <row r="2002" spans="1:6" ht="45" x14ac:dyDescent="0.2">
      <c r="A2002" s="74" t="s">
        <v>4904</v>
      </c>
      <c r="B2002" s="75" t="s">
        <v>4905</v>
      </c>
      <c r="C2002" s="76" t="s">
        <v>210</v>
      </c>
      <c r="D2002" s="78" t="s">
        <v>4906</v>
      </c>
      <c r="E2002" s="78" t="s">
        <v>328</v>
      </c>
      <c r="F2002" s="78" t="s">
        <v>4907</v>
      </c>
    </row>
    <row r="2003" spans="1:6" ht="45" x14ac:dyDescent="0.2">
      <c r="A2003" s="74" t="s">
        <v>4908</v>
      </c>
      <c r="B2003" s="75" t="s">
        <v>4909</v>
      </c>
      <c r="C2003" s="76" t="s">
        <v>210</v>
      </c>
      <c r="D2003" s="78" t="s">
        <v>4910</v>
      </c>
      <c r="E2003" s="78" t="s">
        <v>328</v>
      </c>
      <c r="F2003" s="78" t="s">
        <v>4911</v>
      </c>
    </row>
    <row r="2004" spans="1:6" ht="33.75" x14ac:dyDescent="0.2">
      <c r="A2004" s="74" t="s">
        <v>4912</v>
      </c>
      <c r="B2004" s="74" t="s">
        <v>4913</v>
      </c>
      <c r="C2004" s="76" t="s">
        <v>210</v>
      </c>
      <c r="D2004" s="78" t="s">
        <v>304</v>
      </c>
      <c r="E2004" s="78" t="s">
        <v>330</v>
      </c>
      <c r="F2004" s="78" t="s">
        <v>4914</v>
      </c>
    </row>
    <row r="2005" spans="1:6" ht="33.75" x14ac:dyDescent="0.2">
      <c r="A2005" s="74" t="s">
        <v>4915</v>
      </c>
      <c r="B2005" s="74" t="s">
        <v>4916</v>
      </c>
      <c r="C2005" s="76" t="s">
        <v>210</v>
      </c>
      <c r="D2005" s="78" t="s">
        <v>4917</v>
      </c>
      <c r="E2005" s="78" t="s">
        <v>330</v>
      </c>
      <c r="F2005" s="78" t="s">
        <v>4918</v>
      </c>
    </row>
    <row r="2006" spans="1:6" ht="33.75" x14ac:dyDescent="0.2">
      <c r="A2006" s="74" t="s">
        <v>4919</v>
      </c>
      <c r="B2006" s="74" t="s">
        <v>4920</v>
      </c>
      <c r="C2006" s="76" t="s">
        <v>210</v>
      </c>
      <c r="D2006" s="78" t="s">
        <v>4921</v>
      </c>
      <c r="E2006" s="78" t="s">
        <v>338</v>
      </c>
      <c r="F2006" s="78" t="s">
        <v>4922</v>
      </c>
    </row>
    <row r="2007" spans="1:6" ht="33.75" x14ac:dyDescent="0.2">
      <c r="A2007" s="74" t="s">
        <v>4923</v>
      </c>
      <c r="B2007" s="74" t="s">
        <v>4924</v>
      </c>
      <c r="C2007" s="76" t="s">
        <v>210</v>
      </c>
      <c r="D2007" s="78" t="s">
        <v>4925</v>
      </c>
      <c r="E2007" s="78" t="s">
        <v>338</v>
      </c>
      <c r="F2007" s="78" t="s">
        <v>4926</v>
      </c>
    </row>
    <row r="2008" spans="1:6" ht="33.75" x14ac:dyDescent="0.2">
      <c r="A2008" s="74" t="s">
        <v>4927</v>
      </c>
      <c r="B2008" s="74" t="s">
        <v>4928</v>
      </c>
      <c r="C2008" s="76" t="s">
        <v>210</v>
      </c>
      <c r="D2008" s="78" t="s">
        <v>4929</v>
      </c>
      <c r="E2008" s="78" t="s">
        <v>4930</v>
      </c>
      <c r="F2008" s="78" t="s">
        <v>4931</v>
      </c>
    </row>
    <row r="2009" spans="1:6" ht="33.75" x14ac:dyDescent="0.2">
      <c r="A2009" s="74" t="s">
        <v>4932</v>
      </c>
      <c r="B2009" s="74" t="s">
        <v>4933</v>
      </c>
      <c r="C2009" s="76" t="s">
        <v>210</v>
      </c>
      <c r="D2009" s="78" t="s">
        <v>4934</v>
      </c>
      <c r="E2009" s="78" t="s">
        <v>4930</v>
      </c>
      <c r="F2009" s="78" t="s">
        <v>4935</v>
      </c>
    </row>
    <row r="2010" spans="1:6" ht="56.25" x14ac:dyDescent="0.2">
      <c r="A2010" s="74" t="s">
        <v>4936</v>
      </c>
      <c r="B2010" s="75" t="s">
        <v>4937</v>
      </c>
      <c r="C2010" s="76" t="s">
        <v>210</v>
      </c>
      <c r="D2010" s="78" t="s">
        <v>4938</v>
      </c>
      <c r="E2010" s="78" t="s">
        <v>328</v>
      </c>
      <c r="F2010" s="78" t="s">
        <v>4939</v>
      </c>
    </row>
    <row r="2011" spans="1:6" ht="56.25" x14ac:dyDescent="0.2">
      <c r="A2011" s="74" t="s">
        <v>4940</v>
      </c>
      <c r="B2011" s="75" t="s">
        <v>4941</v>
      </c>
      <c r="C2011" s="76" t="s">
        <v>210</v>
      </c>
      <c r="D2011" s="78" t="s">
        <v>4942</v>
      </c>
      <c r="E2011" s="78" t="s">
        <v>328</v>
      </c>
      <c r="F2011" s="78" t="s">
        <v>4943</v>
      </c>
    </row>
    <row r="2012" spans="1:6" ht="56.25" x14ac:dyDescent="0.2">
      <c r="A2012" s="74" t="s">
        <v>4944</v>
      </c>
      <c r="B2012" s="75" t="s">
        <v>4945</v>
      </c>
      <c r="C2012" s="76" t="s">
        <v>210</v>
      </c>
      <c r="D2012" s="78" t="s">
        <v>4946</v>
      </c>
      <c r="E2012" s="78" t="s">
        <v>335</v>
      </c>
      <c r="F2012" s="78" t="s">
        <v>4947</v>
      </c>
    </row>
    <row r="2013" spans="1:6" ht="56.25" x14ac:dyDescent="0.2">
      <c r="A2013" s="74" t="s">
        <v>4948</v>
      </c>
      <c r="B2013" s="75" t="s">
        <v>4949</v>
      </c>
      <c r="C2013" s="76" t="s">
        <v>210</v>
      </c>
      <c r="D2013" s="78" t="s">
        <v>4950</v>
      </c>
      <c r="E2013" s="78" t="s">
        <v>335</v>
      </c>
      <c r="F2013" s="78" t="s">
        <v>4951</v>
      </c>
    </row>
    <row r="2014" spans="1:6" ht="56.25" x14ac:dyDescent="0.2">
      <c r="A2014" s="74" t="s">
        <v>4952</v>
      </c>
      <c r="B2014" s="75" t="s">
        <v>4953</v>
      </c>
      <c r="C2014" s="76" t="s">
        <v>210</v>
      </c>
      <c r="D2014" s="78" t="s">
        <v>4954</v>
      </c>
      <c r="E2014" s="78" t="s">
        <v>335</v>
      </c>
      <c r="F2014" s="78" t="s">
        <v>4955</v>
      </c>
    </row>
    <row r="2015" spans="1:6" ht="56.25" x14ac:dyDescent="0.2">
      <c r="A2015" s="74" t="s">
        <v>4956</v>
      </c>
      <c r="B2015" s="75" t="s">
        <v>4957</v>
      </c>
      <c r="C2015" s="76" t="s">
        <v>210</v>
      </c>
      <c r="D2015" s="78" t="s">
        <v>4958</v>
      </c>
      <c r="E2015" s="78" t="s">
        <v>335</v>
      </c>
      <c r="F2015" s="78" t="s">
        <v>4959</v>
      </c>
    </row>
    <row r="2016" spans="1:6" ht="56.25" x14ac:dyDescent="0.2">
      <c r="A2016" s="74" t="s">
        <v>4960</v>
      </c>
      <c r="B2016" s="75" t="s">
        <v>4961</v>
      </c>
      <c r="C2016" s="76" t="s">
        <v>210</v>
      </c>
      <c r="D2016" s="78" t="s">
        <v>4962</v>
      </c>
      <c r="E2016" s="78" t="s">
        <v>335</v>
      </c>
      <c r="F2016" s="78" t="s">
        <v>4963</v>
      </c>
    </row>
    <row r="2017" spans="1:6" ht="56.25" x14ac:dyDescent="0.2">
      <c r="A2017" s="74" t="s">
        <v>4964</v>
      </c>
      <c r="B2017" s="75" t="s">
        <v>4965</v>
      </c>
      <c r="C2017" s="83" t="s">
        <v>210</v>
      </c>
      <c r="D2017" s="78" t="s">
        <v>4966</v>
      </c>
      <c r="E2017" s="78" t="s">
        <v>335</v>
      </c>
      <c r="F2017" s="78" t="s">
        <v>4967</v>
      </c>
    </row>
    <row r="2018" spans="1:6" ht="45" x14ac:dyDescent="0.2">
      <c r="A2018" s="74" t="s">
        <v>4968</v>
      </c>
      <c r="B2018" s="75" t="s">
        <v>4969</v>
      </c>
      <c r="C2018" s="83" t="s">
        <v>210</v>
      </c>
      <c r="D2018" s="78" t="s">
        <v>4970</v>
      </c>
      <c r="E2018" s="78" t="s">
        <v>335</v>
      </c>
      <c r="F2018" s="78" t="s">
        <v>4971</v>
      </c>
    </row>
    <row r="2019" spans="1:6" ht="45" x14ac:dyDescent="0.2">
      <c r="A2019" s="74" t="s">
        <v>4972</v>
      </c>
      <c r="B2019" s="75" t="s">
        <v>4973</v>
      </c>
      <c r="C2019" s="83" t="s">
        <v>210</v>
      </c>
      <c r="D2019" s="78" t="s">
        <v>4974</v>
      </c>
      <c r="E2019" s="78" t="s">
        <v>343</v>
      </c>
      <c r="F2019" s="78" t="s">
        <v>4975</v>
      </c>
    </row>
    <row r="2020" spans="1:6" ht="45" x14ac:dyDescent="0.2">
      <c r="A2020" s="74" t="s">
        <v>4976</v>
      </c>
      <c r="B2020" s="75" t="s">
        <v>4977</v>
      </c>
      <c r="C2020" s="83" t="s">
        <v>210</v>
      </c>
      <c r="D2020" s="78" t="s">
        <v>4978</v>
      </c>
      <c r="E2020" s="78" t="s">
        <v>343</v>
      </c>
      <c r="F2020" s="78" t="s">
        <v>4979</v>
      </c>
    </row>
    <row r="2021" spans="1:6" ht="45" x14ac:dyDescent="0.2">
      <c r="A2021" s="74" t="s">
        <v>4980</v>
      </c>
      <c r="B2021" s="75" t="s">
        <v>4981</v>
      </c>
      <c r="C2021" s="83" t="s">
        <v>210</v>
      </c>
      <c r="D2021" s="78" t="s">
        <v>4982</v>
      </c>
      <c r="E2021" s="78" t="s">
        <v>343</v>
      </c>
      <c r="F2021" s="78" t="s">
        <v>4983</v>
      </c>
    </row>
    <row r="2022" spans="1:6" ht="45" x14ac:dyDescent="0.2">
      <c r="A2022" s="74" t="s">
        <v>4984</v>
      </c>
      <c r="B2022" s="75" t="s">
        <v>4985</v>
      </c>
      <c r="C2022" s="83" t="s">
        <v>210</v>
      </c>
      <c r="D2022" s="78" t="s">
        <v>4986</v>
      </c>
      <c r="E2022" s="78" t="s">
        <v>343</v>
      </c>
      <c r="F2022" s="78" t="s">
        <v>4987</v>
      </c>
    </row>
    <row r="2023" spans="1:6" ht="33.75" x14ac:dyDescent="0.2">
      <c r="A2023" s="74" t="s">
        <v>4988</v>
      </c>
      <c r="B2023" s="74" t="s">
        <v>4989</v>
      </c>
      <c r="C2023" s="83" t="s">
        <v>210</v>
      </c>
      <c r="D2023" s="78" t="s">
        <v>631</v>
      </c>
      <c r="E2023" s="78" t="s">
        <v>343</v>
      </c>
      <c r="F2023" s="78" t="s">
        <v>4990</v>
      </c>
    </row>
    <row r="2024" spans="1:6" ht="33.75" x14ac:dyDescent="0.2">
      <c r="A2024" s="74" t="s">
        <v>4991</v>
      </c>
      <c r="B2024" s="74" t="s">
        <v>4992</v>
      </c>
      <c r="C2024" s="83" t="s">
        <v>210</v>
      </c>
      <c r="D2024" s="78" t="s">
        <v>4993</v>
      </c>
      <c r="E2024" s="78" t="s">
        <v>343</v>
      </c>
      <c r="F2024" s="78" t="s">
        <v>4994</v>
      </c>
    </row>
    <row r="2025" spans="1:6" ht="45" x14ac:dyDescent="0.2">
      <c r="A2025" s="74" t="s">
        <v>4995</v>
      </c>
      <c r="B2025" s="75" t="s">
        <v>4996</v>
      </c>
      <c r="C2025" s="83" t="s">
        <v>210</v>
      </c>
      <c r="D2025" s="78" t="s">
        <v>4997</v>
      </c>
      <c r="E2025" s="78" t="s">
        <v>343</v>
      </c>
      <c r="F2025" s="78" t="s">
        <v>4998</v>
      </c>
    </row>
    <row r="2026" spans="1:6" ht="45" x14ac:dyDescent="0.2">
      <c r="A2026" s="74" t="s">
        <v>4999</v>
      </c>
      <c r="B2026" s="75" t="s">
        <v>5000</v>
      </c>
      <c r="C2026" s="83" t="s">
        <v>210</v>
      </c>
      <c r="D2026" s="78" t="s">
        <v>1938</v>
      </c>
      <c r="E2026" s="78" t="s">
        <v>343</v>
      </c>
      <c r="F2026" s="78" t="s">
        <v>5001</v>
      </c>
    </row>
    <row r="2027" spans="1:6" ht="33.75" x14ac:dyDescent="0.2">
      <c r="A2027" s="74" t="s">
        <v>5002</v>
      </c>
      <c r="B2027" s="74" t="s">
        <v>5003</v>
      </c>
      <c r="C2027" s="83" t="s">
        <v>210</v>
      </c>
      <c r="D2027" s="78" t="s">
        <v>5004</v>
      </c>
      <c r="E2027" s="78" t="s">
        <v>343</v>
      </c>
      <c r="F2027" s="78" t="s">
        <v>5005</v>
      </c>
    </row>
    <row r="2028" spans="1:6" ht="45" x14ac:dyDescent="0.2">
      <c r="A2028" s="74" t="s">
        <v>5006</v>
      </c>
      <c r="B2028" s="75" t="s">
        <v>5007</v>
      </c>
      <c r="C2028" s="83" t="s">
        <v>210</v>
      </c>
      <c r="D2028" s="78" t="s">
        <v>5008</v>
      </c>
      <c r="E2028" s="78" t="s">
        <v>343</v>
      </c>
      <c r="F2028" s="78" t="s">
        <v>5009</v>
      </c>
    </row>
    <row r="2029" spans="1:6" ht="56.25" x14ac:dyDescent="0.2">
      <c r="A2029" s="74" t="s">
        <v>5010</v>
      </c>
      <c r="B2029" s="75" t="s">
        <v>5011</v>
      </c>
      <c r="C2029" s="83" t="s">
        <v>210</v>
      </c>
      <c r="D2029" s="78" t="s">
        <v>5012</v>
      </c>
      <c r="E2029" s="78" t="s">
        <v>335</v>
      </c>
      <c r="F2029" s="78" t="s">
        <v>5013</v>
      </c>
    </row>
    <row r="2030" spans="1:6" ht="56.25" x14ac:dyDescent="0.2">
      <c r="A2030" s="74" t="s">
        <v>5014</v>
      </c>
      <c r="B2030" s="75" t="s">
        <v>5015</v>
      </c>
      <c r="C2030" s="83" t="s">
        <v>210</v>
      </c>
      <c r="D2030" s="78" t="s">
        <v>5016</v>
      </c>
      <c r="E2030" s="78" t="s">
        <v>335</v>
      </c>
      <c r="F2030" s="78" t="s">
        <v>5017</v>
      </c>
    </row>
    <row r="2031" spans="1:6" ht="45" x14ac:dyDescent="0.2">
      <c r="A2031" s="74" t="s">
        <v>5018</v>
      </c>
      <c r="B2031" s="75" t="s">
        <v>5019</v>
      </c>
      <c r="C2031" s="83" t="s">
        <v>210</v>
      </c>
      <c r="D2031" s="78" t="s">
        <v>5020</v>
      </c>
      <c r="E2031" s="78" t="s">
        <v>328</v>
      </c>
      <c r="F2031" s="78" t="s">
        <v>5021</v>
      </c>
    </row>
    <row r="2032" spans="1:6" x14ac:dyDescent="0.2">
      <c r="A2032" s="59">
        <v>37.14</v>
      </c>
      <c r="B2032" s="73" t="s">
        <v>5022</v>
      </c>
      <c r="C2032" s="56"/>
      <c r="D2032" s="56"/>
      <c r="E2032" s="56"/>
      <c r="F2032" s="56"/>
    </row>
    <row r="2033" spans="1:6" ht="45" x14ac:dyDescent="0.2">
      <c r="A2033" s="74" t="s">
        <v>5023</v>
      </c>
      <c r="B2033" s="75" t="s">
        <v>5024</v>
      </c>
      <c r="C2033" s="83" t="s">
        <v>210</v>
      </c>
      <c r="D2033" s="78" t="s">
        <v>5025</v>
      </c>
      <c r="E2033" s="78" t="s">
        <v>328</v>
      </c>
      <c r="F2033" s="78" t="s">
        <v>5026</v>
      </c>
    </row>
    <row r="2034" spans="1:6" ht="56.25" x14ac:dyDescent="0.2">
      <c r="A2034" s="74" t="s">
        <v>5027</v>
      </c>
      <c r="B2034" s="75" t="s">
        <v>5028</v>
      </c>
      <c r="C2034" s="83" t="s">
        <v>210</v>
      </c>
      <c r="D2034" s="78" t="s">
        <v>5029</v>
      </c>
      <c r="E2034" s="78" t="s">
        <v>5030</v>
      </c>
      <c r="F2034" s="78" t="s">
        <v>5031</v>
      </c>
    </row>
    <row r="2035" spans="1:6" ht="56.25" x14ac:dyDescent="0.2">
      <c r="A2035" s="74" t="s">
        <v>5032</v>
      </c>
      <c r="B2035" s="75" t="s">
        <v>5033</v>
      </c>
      <c r="C2035" s="83" t="s">
        <v>210</v>
      </c>
      <c r="D2035" s="78" t="s">
        <v>5034</v>
      </c>
      <c r="E2035" s="78" t="s">
        <v>5030</v>
      </c>
      <c r="F2035" s="78" t="s">
        <v>5035</v>
      </c>
    </row>
    <row r="2036" spans="1:6" ht="56.25" x14ac:dyDescent="0.2">
      <c r="A2036" s="74" t="s">
        <v>5036</v>
      </c>
      <c r="B2036" s="75" t="s">
        <v>5037</v>
      </c>
      <c r="C2036" s="83" t="s">
        <v>210</v>
      </c>
      <c r="D2036" s="78" t="s">
        <v>5038</v>
      </c>
      <c r="E2036" s="78" t="s">
        <v>328</v>
      </c>
      <c r="F2036" s="78" t="s">
        <v>5039</v>
      </c>
    </row>
    <row r="2037" spans="1:6" ht="56.25" x14ac:dyDescent="0.2">
      <c r="A2037" s="74" t="s">
        <v>5040</v>
      </c>
      <c r="B2037" s="75" t="s">
        <v>5041</v>
      </c>
      <c r="C2037" s="83" t="s">
        <v>210</v>
      </c>
      <c r="D2037" s="78" t="s">
        <v>5042</v>
      </c>
      <c r="E2037" s="78" t="s">
        <v>4846</v>
      </c>
      <c r="F2037" s="78" t="s">
        <v>5043</v>
      </c>
    </row>
    <row r="2038" spans="1:6" ht="56.25" x14ac:dyDescent="0.2">
      <c r="A2038" s="74" t="s">
        <v>5044</v>
      </c>
      <c r="B2038" s="75" t="s">
        <v>5045</v>
      </c>
      <c r="C2038" s="83" t="s">
        <v>210</v>
      </c>
      <c r="D2038" s="78" t="s">
        <v>5046</v>
      </c>
      <c r="E2038" s="78" t="s">
        <v>324</v>
      </c>
      <c r="F2038" s="78" t="s">
        <v>5047</v>
      </c>
    </row>
    <row r="2039" spans="1:6" ht="56.25" x14ac:dyDescent="0.2">
      <c r="A2039" s="74" t="s">
        <v>5048</v>
      </c>
      <c r="B2039" s="75" t="s">
        <v>5049</v>
      </c>
      <c r="C2039" s="83" t="s">
        <v>210</v>
      </c>
      <c r="D2039" s="78" t="s">
        <v>5050</v>
      </c>
      <c r="E2039" s="78" t="s">
        <v>324</v>
      </c>
      <c r="F2039" s="78" t="s">
        <v>5051</v>
      </c>
    </row>
    <row r="2040" spans="1:6" ht="56.25" x14ac:dyDescent="0.2">
      <c r="A2040" s="74" t="s">
        <v>5052</v>
      </c>
      <c r="B2040" s="75" t="s">
        <v>5053</v>
      </c>
      <c r="C2040" s="83" t="s">
        <v>210</v>
      </c>
      <c r="D2040" s="78" t="s">
        <v>5054</v>
      </c>
      <c r="E2040" s="78" t="s">
        <v>5030</v>
      </c>
      <c r="F2040" s="78" t="s">
        <v>5055</v>
      </c>
    </row>
    <row r="2041" spans="1:6" ht="56.25" x14ac:dyDescent="0.2">
      <c r="A2041" s="74" t="s">
        <v>5056</v>
      </c>
      <c r="B2041" s="75" t="s">
        <v>5057</v>
      </c>
      <c r="C2041" s="83" t="s">
        <v>210</v>
      </c>
      <c r="D2041" s="78" t="s">
        <v>5058</v>
      </c>
      <c r="E2041" s="78" t="s">
        <v>5030</v>
      </c>
      <c r="F2041" s="78" t="s">
        <v>5059</v>
      </c>
    </row>
    <row r="2042" spans="1:6" ht="56.25" x14ac:dyDescent="0.2">
      <c r="A2042" s="74" t="s">
        <v>5060</v>
      </c>
      <c r="B2042" s="75" t="s">
        <v>5061</v>
      </c>
      <c r="C2042" s="83" t="s">
        <v>210</v>
      </c>
      <c r="D2042" s="78" t="s">
        <v>5062</v>
      </c>
      <c r="E2042" s="78" t="s">
        <v>5030</v>
      </c>
      <c r="F2042" s="78" t="s">
        <v>5063</v>
      </c>
    </row>
    <row r="2043" spans="1:6" ht="56.25" x14ac:dyDescent="0.2">
      <c r="A2043" s="74" t="s">
        <v>5064</v>
      </c>
      <c r="B2043" s="75" t="s">
        <v>5065</v>
      </c>
      <c r="C2043" s="83" t="s">
        <v>210</v>
      </c>
      <c r="D2043" s="78" t="s">
        <v>5066</v>
      </c>
      <c r="E2043" s="78" t="s">
        <v>328</v>
      </c>
      <c r="F2043" s="78" t="s">
        <v>5067</v>
      </c>
    </row>
    <row r="2044" spans="1:6" ht="56.25" x14ac:dyDescent="0.2">
      <c r="A2044" s="74" t="s">
        <v>5068</v>
      </c>
      <c r="B2044" s="75" t="s">
        <v>5069</v>
      </c>
      <c r="C2044" s="83" t="s">
        <v>210</v>
      </c>
      <c r="D2044" s="78" t="s">
        <v>5070</v>
      </c>
      <c r="E2044" s="78" t="s">
        <v>4846</v>
      </c>
      <c r="F2044" s="78" t="s">
        <v>5071</v>
      </c>
    </row>
    <row r="2045" spans="1:6" ht="56.25" x14ac:dyDescent="0.2">
      <c r="A2045" s="74" t="s">
        <v>5072</v>
      </c>
      <c r="B2045" s="75" t="s">
        <v>5073</v>
      </c>
      <c r="C2045" s="76" t="s">
        <v>210</v>
      </c>
      <c r="D2045" s="78" t="s">
        <v>5074</v>
      </c>
      <c r="E2045" s="78" t="s">
        <v>5030</v>
      </c>
      <c r="F2045" s="78" t="s">
        <v>5075</v>
      </c>
    </row>
    <row r="2046" spans="1:6" ht="56.25" x14ac:dyDescent="0.2">
      <c r="A2046" s="74" t="s">
        <v>5076</v>
      </c>
      <c r="B2046" s="75" t="s">
        <v>5077</v>
      </c>
      <c r="C2046" s="76" t="s">
        <v>210</v>
      </c>
      <c r="D2046" s="78" t="s">
        <v>5078</v>
      </c>
      <c r="E2046" s="78" t="s">
        <v>5030</v>
      </c>
      <c r="F2046" s="78" t="s">
        <v>5079</v>
      </c>
    </row>
    <row r="2047" spans="1:6" ht="56.25" x14ac:dyDescent="0.2">
      <c r="A2047" s="74" t="s">
        <v>5080</v>
      </c>
      <c r="B2047" s="75" t="s">
        <v>5081</v>
      </c>
      <c r="C2047" s="76" t="s">
        <v>210</v>
      </c>
      <c r="D2047" s="78" t="s">
        <v>5082</v>
      </c>
      <c r="E2047" s="78" t="s">
        <v>328</v>
      </c>
      <c r="F2047" s="78" t="s">
        <v>5083</v>
      </c>
    </row>
    <row r="2048" spans="1:6" ht="56.25" x14ac:dyDescent="0.2">
      <c r="A2048" s="74" t="s">
        <v>5084</v>
      </c>
      <c r="B2048" s="75" t="s">
        <v>5085</v>
      </c>
      <c r="C2048" s="76" t="s">
        <v>210</v>
      </c>
      <c r="D2048" s="78" t="s">
        <v>5086</v>
      </c>
      <c r="E2048" s="78" t="s">
        <v>4846</v>
      </c>
      <c r="F2048" s="78" t="s">
        <v>5087</v>
      </c>
    </row>
    <row r="2049" spans="1:6" ht="45" x14ac:dyDescent="0.2">
      <c r="A2049" s="74" t="s">
        <v>5088</v>
      </c>
      <c r="B2049" s="75" t="s">
        <v>5089</v>
      </c>
      <c r="C2049" s="76" t="s">
        <v>210</v>
      </c>
      <c r="D2049" s="78" t="s">
        <v>5090</v>
      </c>
      <c r="E2049" s="78" t="s">
        <v>4846</v>
      </c>
      <c r="F2049" s="78" t="s">
        <v>5091</v>
      </c>
    </row>
    <row r="2050" spans="1:6" ht="45" x14ac:dyDescent="0.2">
      <c r="A2050" s="74" t="s">
        <v>5092</v>
      </c>
      <c r="B2050" s="75" t="s">
        <v>5093</v>
      </c>
      <c r="C2050" s="76" t="s">
        <v>210</v>
      </c>
      <c r="D2050" s="78" t="s">
        <v>5094</v>
      </c>
      <c r="E2050" s="78" t="s">
        <v>324</v>
      </c>
      <c r="F2050" s="78" t="s">
        <v>5095</v>
      </c>
    </row>
    <row r="2051" spans="1:6" ht="45" x14ac:dyDescent="0.2">
      <c r="A2051" s="74" t="s">
        <v>5096</v>
      </c>
      <c r="B2051" s="75" t="s">
        <v>5097</v>
      </c>
      <c r="C2051" s="76" t="s">
        <v>210</v>
      </c>
      <c r="D2051" s="78" t="s">
        <v>5098</v>
      </c>
      <c r="E2051" s="78" t="s">
        <v>5099</v>
      </c>
      <c r="F2051" s="78" t="s">
        <v>5100</v>
      </c>
    </row>
    <row r="2052" spans="1:6" ht="45" x14ac:dyDescent="0.2">
      <c r="A2052" s="74" t="s">
        <v>5101</v>
      </c>
      <c r="B2052" s="75" t="s">
        <v>5102</v>
      </c>
      <c r="C2052" s="76" t="s">
        <v>210</v>
      </c>
      <c r="D2052" s="78" t="s">
        <v>5103</v>
      </c>
      <c r="E2052" s="78" t="s">
        <v>5104</v>
      </c>
      <c r="F2052" s="78" t="s">
        <v>5105</v>
      </c>
    </row>
    <row r="2053" spans="1:6" ht="22.5" x14ac:dyDescent="0.2">
      <c r="A2053" s="74" t="s">
        <v>5106</v>
      </c>
      <c r="B2053" s="74" t="s">
        <v>5107</v>
      </c>
      <c r="C2053" s="76" t="s">
        <v>210</v>
      </c>
      <c r="D2053" s="78" t="s">
        <v>5108</v>
      </c>
      <c r="E2053" s="78" t="s">
        <v>343</v>
      </c>
      <c r="F2053" s="78" t="s">
        <v>5109</v>
      </c>
    </row>
    <row r="2054" spans="1:6" ht="33.75" x14ac:dyDescent="0.2">
      <c r="A2054" s="74" t="s">
        <v>5110</v>
      </c>
      <c r="B2054" s="74" t="s">
        <v>5111</v>
      </c>
      <c r="C2054" s="76" t="s">
        <v>210</v>
      </c>
      <c r="D2054" s="78" t="s">
        <v>5112</v>
      </c>
      <c r="E2054" s="78" t="s">
        <v>5030</v>
      </c>
      <c r="F2054" s="78" t="s">
        <v>5113</v>
      </c>
    </row>
    <row r="2055" spans="1:6" x14ac:dyDescent="0.2">
      <c r="A2055" s="59">
        <v>37.15</v>
      </c>
      <c r="B2055" s="73" t="s">
        <v>5114</v>
      </c>
      <c r="C2055" s="56"/>
      <c r="D2055" s="56"/>
      <c r="E2055" s="56"/>
      <c r="F2055" s="56"/>
    </row>
    <row r="2056" spans="1:6" ht="33.75" x14ac:dyDescent="0.2">
      <c r="A2056" s="74" t="s">
        <v>5115</v>
      </c>
      <c r="B2056" s="75" t="s">
        <v>5116</v>
      </c>
      <c r="C2056" s="76" t="s">
        <v>210</v>
      </c>
      <c r="D2056" s="78" t="s">
        <v>5117</v>
      </c>
      <c r="E2056" s="78" t="s">
        <v>5118</v>
      </c>
      <c r="F2056" s="78" t="s">
        <v>5119</v>
      </c>
    </row>
    <row r="2057" spans="1:6" ht="33.75" x14ac:dyDescent="0.2">
      <c r="A2057" s="74" t="s">
        <v>5120</v>
      </c>
      <c r="B2057" s="75" t="s">
        <v>5121</v>
      </c>
      <c r="C2057" s="76" t="s">
        <v>210</v>
      </c>
      <c r="D2057" s="78" t="s">
        <v>5122</v>
      </c>
      <c r="E2057" s="78" t="s">
        <v>5118</v>
      </c>
      <c r="F2057" s="78" t="s">
        <v>5123</v>
      </c>
    </row>
    <row r="2058" spans="1:6" ht="45" x14ac:dyDescent="0.2">
      <c r="A2058" s="74" t="s">
        <v>5124</v>
      </c>
      <c r="B2058" s="75" t="s">
        <v>5125</v>
      </c>
      <c r="C2058" s="76" t="s">
        <v>210</v>
      </c>
      <c r="D2058" s="78" t="s">
        <v>5126</v>
      </c>
      <c r="E2058" s="78" t="s">
        <v>5127</v>
      </c>
      <c r="F2058" s="78" t="s">
        <v>5128</v>
      </c>
    </row>
    <row r="2059" spans="1:6" ht="45" x14ac:dyDescent="0.2">
      <c r="A2059" s="74" t="s">
        <v>5129</v>
      </c>
      <c r="B2059" s="75" t="s">
        <v>5130</v>
      </c>
      <c r="C2059" s="76" t="s">
        <v>210</v>
      </c>
      <c r="D2059" s="78" t="s">
        <v>5131</v>
      </c>
      <c r="E2059" s="78" t="s">
        <v>5127</v>
      </c>
      <c r="F2059" s="78" t="s">
        <v>5132</v>
      </c>
    </row>
    <row r="2060" spans="1:6" ht="45" x14ac:dyDescent="0.2">
      <c r="A2060" s="74" t="s">
        <v>5133</v>
      </c>
      <c r="B2060" s="75" t="s">
        <v>5134</v>
      </c>
      <c r="C2060" s="76" t="s">
        <v>210</v>
      </c>
      <c r="D2060" s="78" t="s">
        <v>5135</v>
      </c>
      <c r="E2060" s="78" t="s">
        <v>5127</v>
      </c>
      <c r="F2060" s="78" t="s">
        <v>5136</v>
      </c>
    </row>
    <row r="2061" spans="1:6" ht="33.75" x14ac:dyDescent="0.2">
      <c r="A2061" s="74" t="s">
        <v>5137</v>
      </c>
      <c r="B2061" s="74" t="s">
        <v>5138</v>
      </c>
      <c r="C2061" s="76" t="s">
        <v>210</v>
      </c>
      <c r="D2061" s="78" t="s">
        <v>5139</v>
      </c>
      <c r="E2061" s="78" t="s">
        <v>5118</v>
      </c>
      <c r="F2061" s="78" t="s">
        <v>5140</v>
      </c>
    </row>
    <row r="2062" spans="1:6" ht="45" x14ac:dyDescent="0.2">
      <c r="A2062" s="74" t="s">
        <v>5141</v>
      </c>
      <c r="B2062" s="75" t="s">
        <v>5142</v>
      </c>
      <c r="C2062" s="76" t="s">
        <v>210</v>
      </c>
      <c r="D2062" s="78" t="s">
        <v>5143</v>
      </c>
      <c r="E2062" s="78" t="s">
        <v>5118</v>
      </c>
      <c r="F2062" s="78" t="s">
        <v>5144</v>
      </c>
    </row>
    <row r="2063" spans="1:6" x14ac:dyDescent="0.2">
      <c r="A2063" s="59">
        <v>37.159999999999997</v>
      </c>
      <c r="B2063" s="73" t="s">
        <v>5145</v>
      </c>
      <c r="C2063" s="56"/>
      <c r="D2063" s="56"/>
      <c r="E2063" s="56"/>
      <c r="F2063" s="56"/>
    </row>
    <row r="2064" spans="1:6" ht="45" x14ac:dyDescent="0.2">
      <c r="A2064" s="74" t="s">
        <v>5146</v>
      </c>
      <c r="B2064" s="75" t="s">
        <v>5147</v>
      </c>
      <c r="C2064" s="76" t="s">
        <v>5148</v>
      </c>
      <c r="D2064" s="78" t="s">
        <v>5149</v>
      </c>
      <c r="E2064" s="78" t="s">
        <v>224</v>
      </c>
      <c r="F2064" s="78" t="s">
        <v>5150</v>
      </c>
    </row>
    <row r="2065" spans="1:6" ht="22.5" x14ac:dyDescent="0.2">
      <c r="A2065" s="59">
        <v>37.17</v>
      </c>
      <c r="B2065" s="73" t="s">
        <v>5151</v>
      </c>
      <c r="C2065" s="56"/>
      <c r="D2065" s="56"/>
      <c r="E2065" s="56"/>
      <c r="F2065" s="56"/>
    </row>
    <row r="2066" spans="1:6" ht="22.5" x14ac:dyDescent="0.2">
      <c r="A2066" s="74" t="s">
        <v>5152</v>
      </c>
      <c r="B2066" s="74" t="s">
        <v>5153</v>
      </c>
      <c r="C2066" s="76" t="s">
        <v>210</v>
      </c>
      <c r="D2066" s="78" t="s">
        <v>5154</v>
      </c>
      <c r="E2066" s="78" t="s">
        <v>331</v>
      </c>
      <c r="F2066" s="78" t="s">
        <v>5155</v>
      </c>
    </row>
    <row r="2067" spans="1:6" ht="22.5" x14ac:dyDescent="0.2">
      <c r="A2067" s="74" t="s">
        <v>5156</v>
      </c>
      <c r="B2067" s="74" t="s">
        <v>5157</v>
      </c>
      <c r="C2067" s="76" t="s">
        <v>210</v>
      </c>
      <c r="D2067" s="78" t="s">
        <v>5158</v>
      </c>
      <c r="E2067" s="78" t="s">
        <v>331</v>
      </c>
      <c r="F2067" s="78" t="s">
        <v>5159</v>
      </c>
    </row>
    <row r="2068" spans="1:6" ht="22.5" x14ac:dyDescent="0.2">
      <c r="A2068" s="74" t="s">
        <v>5160</v>
      </c>
      <c r="B2068" s="74" t="s">
        <v>5161</v>
      </c>
      <c r="C2068" s="76" t="s">
        <v>210</v>
      </c>
      <c r="D2068" s="78" t="s">
        <v>5162</v>
      </c>
      <c r="E2068" s="78" t="s">
        <v>331</v>
      </c>
      <c r="F2068" s="78" t="s">
        <v>5163</v>
      </c>
    </row>
    <row r="2069" spans="1:6" ht="22.5" x14ac:dyDescent="0.2">
      <c r="A2069" s="74" t="s">
        <v>5164</v>
      </c>
      <c r="B2069" s="74" t="s">
        <v>5165</v>
      </c>
      <c r="C2069" s="76" t="s">
        <v>210</v>
      </c>
      <c r="D2069" s="78" t="s">
        <v>5166</v>
      </c>
      <c r="E2069" s="78" t="s">
        <v>331</v>
      </c>
      <c r="F2069" s="78" t="s">
        <v>5167</v>
      </c>
    </row>
    <row r="2070" spans="1:6" ht="22.5" x14ac:dyDescent="0.2">
      <c r="A2070" s="74" t="s">
        <v>5168</v>
      </c>
      <c r="B2070" s="74" t="s">
        <v>5169</v>
      </c>
      <c r="C2070" s="76" t="s">
        <v>210</v>
      </c>
      <c r="D2070" s="78" t="s">
        <v>5170</v>
      </c>
      <c r="E2070" s="78" t="s">
        <v>331</v>
      </c>
      <c r="F2070" s="78" t="s">
        <v>5171</v>
      </c>
    </row>
    <row r="2071" spans="1:6" ht="22.5" x14ac:dyDescent="0.2">
      <c r="A2071" s="74" t="s">
        <v>5172</v>
      </c>
      <c r="B2071" s="74" t="s">
        <v>5173</v>
      </c>
      <c r="C2071" s="76" t="s">
        <v>210</v>
      </c>
      <c r="D2071" s="78" t="s">
        <v>5174</v>
      </c>
      <c r="E2071" s="78" t="s">
        <v>331</v>
      </c>
      <c r="F2071" s="78" t="s">
        <v>5175</v>
      </c>
    </row>
    <row r="2072" spans="1:6" ht="22.5" x14ac:dyDescent="0.2">
      <c r="A2072" s="74" t="s">
        <v>5176</v>
      </c>
      <c r="B2072" s="74" t="s">
        <v>5177</v>
      </c>
      <c r="C2072" s="76" t="s">
        <v>210</v>
      </c>
      <c r="D2072" s="78" t="s">
        <v>5178</v>
      </c>
      <c r="E2072" s="78" t="s">
        <v>331</v>
      </c>
      <c r="F2072" s="78" t="s">
        <v>5179</v>
      </c>
    </row>
    <row r="2073" spans="1:6" ht="22.5" x14ac:dyDescent="0.2">
      <c r="A2073" s="74" t="s">
        <v>5180</v>
      </c>
      <c r="B2073" s="74" t="s">
        <v>5181</v>
      </c>
      <c r="C2073" s="76" t="s">
        <v>210</v>
      </c>
      <c r="D2073" s="78" t="s">
        <v>5182</v>
      </c>
      <c r="E2073" s="78" t="s">
        <v>331</v>
      </c>
      <c r="F2073" s="78" t="s">
        <v>5183</v>
      </c>
    </row>
    <row r="2074" spans="1:6" ht="22.5" x14ac:dyDescent="0.2">
      <c r="A2074" s="74" t="s">
        <v>5184</v>
      </c>
      <c r="B2074" s="74" t="s">
        <v>5185</v>
      </c>
      <c r="C2074" s="76" t="s">
        <v>210</v>
      </c>
      <c r="D2074" s="78" t="s">
        <v>5186</v>
      </c>
      <c r="E2074" s="78" t="s">
        <v>331</v>
      </c>
      <c r="F2074" s="78" t="s">
        <v>5187</v>
      </c>
    </row>
    <row r="2075" spans="1:6" x14ac:dyDescent="0.2">
      <c r="A2075" s="59">
        <v>37.18</v>
      </c>
      <c r="B2075" s="73" t="s">
        <v>5188</v>
      </c>
      <c r="C2075" s="56"/>
      <c r="D2075" s="56"/>
      <c r="E2075" s="56"/>
      <c r="F2075" s="56"/>
    </row>
    <row r="2076" spans="1:6" ht="45" x14ac:dyDescent="0.2">
      <c r="A2076" s="74" t="s">
        <v>5189</v>
      </c>
      <c r="B2076" s="75" t="s">
        <v>5190</v>
      </c>
      <c r="C2076" s="76" t="s">
        <v>210</v>
      </c>
      <c r="D2076" s="78" t="s">
        <v>5191</v>
      </c>
      <c r="E2076" s="78" t="s">
        <v>5192</v>
      </c>
      <c r="F2076" s="78" t="s">
        <v>5193</v>
      </c>
    </row>
    <row r="2077" spans="1:6" ht="45" x14ac:dyDescent="0.2">
      <c r="A2077" s="74" t="s">
        <v>5194</v>
      </c>
      <c r="B2077" s="75" t="s">
        <v>5195</v>
      </c>
      <c r="C2077" s="76" t="s">
        <v>210</v>
      </c>
      <c r="D2077" s="78" t="s">
        <v>5196</v>
      </c>
      <c r="E2077" s="78" t="s">
        <v>5192</v>
      </c>
      <c r="F2077" s="78" t="s">
        <v>5197</v>
      </c>
    </row>
    <row r="2078" spans="1:6" ht="45" x14ac:dyDescent="0.2">
      <c r="A2078" s="74" t="s">
        <v>5198</v>
      </c>
      <c r="B2078" s="75" t="s">
        <v>5199</v>
      </c>
      <c r="C2078" s="76" t="s">
        <v>210</v>
      </c>
      <c r="D2078" s="78" t="s">
        <v>5200</v>
      </c>
      <c r="E2078" s="78" t="s">
        <v>5192</v>
      </c>
      <c r="F2078" s="78" t="s">
        <v>5201</v>
      </c>
    </row>
    <row r="2079" spans="1:6" x14ac:dyDescent="0.2">
      <c r="A2079" s="59">
        <v>37.19</v>
      </c>
      <c r="B2079" s="73" t="s">
        <v>5202</v>
      </c>
      <c r="C2079" s="56"/>
      <c r="D2079" s="56"/>
      <c r="E2079" s="56"/>
      <c r="F2079" s="56"/>
    </row>
    <row r="2080" spans="1:6" ht="22.5" x14ac:dyDescent="0.2">
      <c r="A2080" s="74" t="s">
        <v>5203</v>
      </c>
      <c r="B2080" s="74" t="s">
        <v>5204</v>
      </c>
      <c r="C2080" s="76" t="s">
        <v>210</v>
      </c>
      <c r="D2080" s="78" t="s">
        <v>5205</v>
      </c>
      <c r="E2080" s="78" t="s">
        <v>5192</v>
      </c>
      <c r="F2080" s="78" t="s">
        <v>5206</v>
      </c>
    </row>
    <row r="2081" spans="1:6" ht="22.5" x14ac:dyDescent="0.2">
      <c r="A2081" s="74" t="s">
        <v>5207</v>
      </c>
      <c r="B2081" s="74" t="s">
        <v>5208</v>
      </c>
      <c r="C2081" s="83" t="s">
        <v>210</v>
      </c>
      <c r="D2081" s="78" t="s">
        <v>5209</v>
      </c>
      <c r="E2081" s="78" t="s">
        <v>5192</v>
      </c>
      <c r="F2081" s="78" t="s">
        <v>5210</v>
      </c>
    </row>
    <row r="2082" spans="1:6" ht="22.5" x14ac:dyDescent="0.2">
      <c r="A2082" s="74" t="s">
        <v>5211</v>
      </c>
      <c r="B2082" s="74" t="s">
        <v>5212</v>
      </c>
      <c r="C2082" s="83" t="s">
        <v>210</v>
      </c>
      <c r="D2082" s="78" t="s">
        <v>5213</v>
      </c>
      <c r="E2082" s="78" t="s">
        <v>5192</v>
      </c>
      <c r="F2082" s="78" t="s">
        <v>5214</v>
      </c>
    </row>
    <row r="2083" spans="1:6" ht="22.5" x14ac:dyDescent="0.2">
      <c r="A2083" s="74" t="s">
        <v>5215</v>
      </c>
      <c r="B2083" s="74" t="s">
        <v>5216</v>
      </c>
      <c r="C2083" s="83" t="s">
        <v>210</v>
      </c>
      <c r="D2083" s="78" t="s">
        <v>5217</v>
      </c>
      <c r="E2083" s="78" t="s">
        <v>5192</v>
      </c>
      <c r="F2083" s="78" t="s">
        <v>5218</v>
      </c>
    </row>
    <row r="2084" spans="1:6" ht="22.5" x14ac:dyDescent="0.2">
      <c r="A2084" s="74" t="s">
        <v>5219</v>
      </c>
      <c r="B2084" s="74" t="s">
        <v>5220</v>
      </c>
      <c r="C2084" s="83" t="s">
        <v>210</v>
      </c>
      <c r="D2084" s="78" t="s">
        <v>5221</v>
      </c>
      <c r="E2084" s="78" t="s">
        <v>5192</v>
      </c>
      <c r="F2084" s="78" t="s">
        <v>5222</v>
      </c>
    </row>
    <row r="2085" spans="1:6" ht="22.5" x14ac:dyDescent="0.2">
      <c r="A2085" s="59">
        <v>37.200000000000003</v>
      </c>
      <c r="B2085" s="73" t="s">
        <v>5223</v>
      </c>
      <c r="C2085" s="56"/>
      <c r="D2085" s="56"/>
      <c r="E2085" s="56"/>
      <c r="F2085" s="56"/>
    </row>
    <row r="2086" spans="1:6" ht="22.5" x14ac:dyDescent="0.2">
      <c r="A2086" s="74" t="s">
        <v>5224</v>
      </c>
      <c r="B2086" s="74" t="s">
        <v>5225</v>
      </c>
      <c r="C2086" s="83" t="s">
        <v>210</v>
      </c>
      <c r="D2086" s="78" t="s">
        <v>5226</v>
      </c>
      <c r="E2086" s="78" t="s">
        <v>327</v>
      </c>
      <c r="F2086" s="78" t="s">
        <v>5227</v>
      </c>
    </row>
    <row r="2087" spans="1:6" ht="22.5" x14ac:dyDescent="0.2">
      <c r="A2087" s="74" t="s">
        <v>5228</v>
      </c>
      <c r="B2087" s="74" t="s">
        <v>5229</v>
      </c>
      <c r="C2087" s="83" t="s">
        <v>210</v>
      </c>
      <c r="D2087" s="78" t="s">
        <v>5230</v>
      </c>
      <c r="E2087" s="78" t="s">
        <v>267</v>
      </c>
      <c r="F2087" s="78" t="s">
        <v>5231</v>
      </c>
    </row>
    <row r="2088" spans="1:6" x14ac:dyDescent="0.2">
      <c r="A2088" s="74" t="s">
        <v>5232</v>
      </c>
      <c r="B2088" s="74" t="s">
        <v>5233</v>
      </c>
      <c r="C2088" s="83" t="s">
        <v>210</v>
      </c>
      <c r="D2088" s="78" t="s">
        <v>5234</v>
      </c>
      <c r="E2088" s="78" t="s">
        <v>327</v>
      </c>
      <c r="F2088" s="78" t="s">
        <v>5235</v>
      </c>
    </row>
    <row r="2089" spans="1:6" ht="45" x14ac:dyDescent="0.2">
      <c r="A2089" s="74" t="s">
        <v>5236</v>
      </c>
      <c r="B2089" s="75" t="s">
        <v>5237</v>
      </c>
      <c r="C2089" s="83" t="s">
        <v>210</v>
      </c>
      <c r="D2089" s="77"/>
      <c r="E2089" s="78" t="s">
        <v>326</v>
      </c>
      <c r="F2089" s="78" t="s">
        <v>326</v>
      </c>
    </row>
    <row r="2090" spans="1:6" ht="33.75" x14ac:dyDescent="0.2">
      <c r="A2090" s="74" t="s">
        <v>5238</v>
      </c>
      <c r="B2090" s="74" t="s">
        <v>5239</v>
      </c>
      <c r="C2090" s="83" t="s">
        <v>211</v>
      </c>
      <c r="D2090" s="77"/>
      <c r="E2090" s="78" t="s">
        <v>342</v>
      </c>
      <c r="F2090" s="78" t="s">
        <v>342</v>
      </c>
    </row>
    <row r="2091" spans="1:6" ht="33.75" x14ac:dyDescent="0.2">
      <c r="A2091" s="74" t="s">
        <v>5240</v>
      </c>
      <c r="B2091" s="74" t="s">
        <v>5241</v>
      </c>
      <c r="C2091" s="83" t="s">
        <v>211</v>
      </c>
      <c r="D2091" s="77"/>
      <c r="E2091" s="78" t="s">
        <v>344</v>
      </c>
      <c r="F2091" s="78" t="s">
        <v>344</v>
      </c>
    </row>
    <row r="2092" spans="1:6" ht="45" x14ac:dyDescent="0.2">
      <c r="A2092" s="74" t="s">
        <v>5242</v>
      </c>
      <c r="B2092" s="75" t="s">
        <v>5243</v>
      </c>
      <c r="C2092" s="83" t="s">
        <v>210</v>
      </c>
      <c r="D2092" s="78" t="s">
        <v>5244</v>
      </c>
      <c r="E2092" s="78" t="s">
        <v>250</v>
      </c>
      <c r="F2092" s="78" t="s">
        <v>5245</v>
      </c>
    </row>
    <row r="2093" spans="1:6" ht="22.5" x14ac:dyDescent="0.2">
      <c r="A2093" s="74" t="s">
        <v>5246</v>
      </c>
      <c r="B2093" s="74" t="s">
        <v>5247</v>
      </c>
      <c r="C2093" s="83" t="s">
        <v>210</v>
      </c>
      <c r="D2093" s="78" t="s">
        <v>5248</v>
      </c>
      <c r="E2093" s="78" t="s">
        <v>268</v>
      </c>
      <c r="F2093" s="78" t="s">
        <v>5249</v>
      </c>
    </row>
    <row r="2094" spans="1:6" ht="33.75" x14ac:dyDescent="0.2">
      <c r="A2094" s="74" t="s">
        <v>5250</v>
      </c>
      <c r="B2094" s="74" t="s">
        <v>5251</v>
      </c>
      <c r="C2094" s="83" t="s">
        <v>211</v>
      </c>
      <c r="D2094" s="78" t="s">
        <v>5252</v>
      </c>
      <c r="E2094" s="78" t="s">
        <v>342</v>
      </c>
      <c r="F2094" s="78" t="s">
        <v>5253</v>
      </c>
    </row>
    <row r="2095" spans="1:6" ht="45" x14ac:dyDescent="0.2">
      <c r="A2095" s="74" t="s">
        <v>5254</v>
      </c>
      <c r="B2095" s="75" t="s">
        <v>5255</v>
      </c>
      <c r="C2095" s="83" t="s">
        <v>210</v>
      </c>
      <c r="D2095" s="78" t="s">
        <v>5256</v>
      </c>
      <c r="E2095" s="78" t="s">
        <v>5257</v>
      </c>
      <c r="F2095" s="78" t="s">
        <v>5258</v>
      </c>
    </row>
    <row r="2096" spans="1:6" ht="45" x14ac:dyDescent="0.2">
      <c r="A2096" s="74" t="s">
        <v>5259</v>
      </c>
      <c r="B2096" s="75" t="s">
        <v>5260</v>
      </c>
      <c r="C2096" s="83" t="s">
        <v>210</v>
      </c>
      <c r="D2096" s="78" t="s">
        <v>5261</v>
      </c>
      <c r="E2096" s="78" t="s">
        <v>5257</v>
      </c>
      <c r="F2096" s="78" t="s">
        <v>5262</v>
      </c>
    </row>
    <row r="2097" spans="1:6" ht="45" x14ac:dyDescent="0.2">
      <c r="A2097" s="74" t="s">
        <v>5263</v>
      </c>
      <c r="B2097" s="75" t="s">
        <v>5264</v>
      </c>
      <c r="C2097" s="83" t="s">
        <v>210</v>
      </c>
      <c r="D2097" s="78" t="s">
        <v>5265</v>
      </c>
      <c r="E2097" s="78" t="s">
        <v>5257</v>
      </c>
      <c r="F2097" s="78" t="s">
        <v>5266</v>
      </c>
    </row>
    <row r="2098" spans="1:6" ht="22.5" x14ac:dyDescent="0.2">
      <c r="A2098" s="74" t="s">
        <v>5267</v>
      </c>
      <c r="B2098" s="74" t="s">
        <v>5268</v>
      </c>
      <c r="C2098" s="83" t="s">
        <v>210</v>
      </c>
      <c r="D2098" s="78" t="s">
        <v>5269</v>
      </c>
      <c r="E2098" s="78" t="s">
        <v>326</v>
      </c>
      <c r="F2098" s="78" t="s">
        <v>5270</v>
      </c>
    </row>
    <row r="2099" spans="1:6" x14ac:dyDescent="0.2">
      <c r="A2099" s="59">
        <v>37.21</v>
      </c>
      <c r="B2099" s="73" t="s">
        <v>5271</v>
      </c>
      <c r="C2099" s="56"/>
      <c r="D2099" s="56"/>
      <c r="E2099" s="56"/>
      <c r="F2099" s="56"/>
    </row>
    <row r="2100" spans="1:6" ht="45" x14ac:dyDescent="0.2">
      <c r="A2100" s="74" t="s">
        <v>5272</v>
      </c>
      <c r="B2100" s="75" t="s">
        <v>5273</v>
      </c>
      <c r="C2100" s="83" t="s">
        <v>210</v>
      </c>
      <c r="D2100" s="78" t="s">
        <v>5274</v>
      </c>
      <c r="E2100" s="78" t="s">
        <v>326</v>
      </c>
      <c r="F2100" s="78" t="s">
        <v>5275</v>
      </c>
    </row>
    <row r="2101" spans="1:6" x14ac:dyDescent="0.2">
      <c r="A2101" s="59">
        <v>37.22</v>
      </c>
      <c r="B2101" s="73" t="s">
        <v>5276</v>
      </c>
      <c r="C2101" s="56"/>
      <c r="D2101" s="56"/>
      <c r="E2101" s="56"/>
      <c r="F2101" s="56"/>
    </row>
    <row r="2102" spans="1:6" ht="33.75" x14ac:dyDescent="0.2">
      <c r="A2102" s="74" t="s">
        <v>5277</v>
      </c>
      <c r="B2102" s="74" t="s">
        <v>5278</v>
      </c>
      <c r="C2102" s="83" t="s">
        <v>210</v>
      </c>
      <c r="D2102" s="78" t="s">
        <v>5279</v>
      </c>
      <c r="E2102" s="78" t="s">
        <v>5192</v>
      </c>
      <c r="F2102" s="78" t="s">
        <v>5280</v>
      </c>
    </row>
    <row r="2103" spans="1:6" x14ac:dyDescent="0.2">
      <c r="A2103" s="59">
        <v>37.24</v>
      </c>
      <c r="B2103" s="73" t="s">
        <v>5281</v>
      </c>
      <c r="C2103" s="56"/>
      <c r="D2103" s="56"/>
      <c r="E2103" s="56"/>
      <c r="F2103" s="56"/>
    </row>
    <row r="2104" spans="1:6" ht="45" x14ac:dyDescent="0.2">
      <c r="A2104" s="74" t="s">
        <v>5282</v>
      </c>
      <c r="B2104" s="75" t="s">
        <v>5283</v>
      </c>
      <c r="C2104" s="83" t="s">
        <v>210</v>
      </c>
      <c r="D2104" s="78" t="s">
        <v>5284</v>
      </c>
      <c r="E2104" s="78" t="s">
        <v>5285</v>
      </c>
      <c r="F2104" s="78" t="s">
        <v>5286</v>
      </c>
    </row>
    <row r="2105" spans="1:6" ht="45" x14ac:dyDescent="0.2">
      <c r="A2105" s="74" t="s">
        <v>5287</v>
      </c>
      <c r="B2105" s="75" t="s">
        <v>5288</v>
      </c>
      <c r="C2105" s="83" t="s">
        <v>210</v>
      </c>
      <c r="D2105" s="78" t="s">
        <v>5289</v>
      </c>
      <c r="E2105" s="78" t="s">
        <v>5285</v>
      </c>
      <c r="F2105" s="78" t="s">
        <v>5290</v>
      </c>
    </row>
    <row r="2106" spans="1:6" ht="45" x14ac:dyDescent="0.2">
      <c r="A2106" s="74" t="s">
        <v>5291</v>
      </c>
      <c r="B2106" s="75" t="s">
        <v>5292</v>
      </c>
      <c r="C2106" s="83" t="s">
        <v>210</v>
      </c>
      <c r="D2106" s="78" t="s">
        <v>5293</v>
      </c>
      <c r="E2106" s="78" t="s">
        <v>5285</v>
      </c>
      <c r="F2106" s="78" t="s">
        <v>5294</v>
      </c>
    </row>
    <row r="2107" spans="1:6" ht="56.25" x14ac:dyDescent="0.2">
      <c r="A2107" s="79" t="s">
        <v>5295</v>
      </c>
      <c r="B2107" s="74" t="s">
        <v>5296</v>
      </c>
      <c r="C2107" s="84" t="s">
        <v>210</v>
      </c>
      <c r="D2107" s="81" t="s">
        <v>5297</v>
      </c>
      <c r="E2107" s="81" t="s">
        <v>5298</v>
      </c>
      <c r="F2107" s="81" t="s">
        <v>5299</v>
      </c>
    </row>
    <row r="2108" spans="1:6" ht="56.25" x14ac:dyDescent="0.2">
      <c r="A2108" s="79" t="s">
        <v>5300</v>
      </c>
      <c r="B2108" s="74" t="s">
        <v>5301</v>
      </c>
      <c r="C2108" s="84" t="s">
        <v>210</v>
      </c>
      <c r="D2108" s="81" t="s">
        <v>5302</v>
      </c>
      <c r="E2108" s="81" t="s">
        <v>5298</v>
      </c>
      <c r="F2108" s="81" t="s">
        <v>5303</v>
      </c>
    </row>
    <row r="2109" spans="1:6" ht="56.25" x14ac:dyDescent="0.2">
      <c r="A2109" s="79" t="s">
        <v>5304</v>
      </c>
      <c r="B2109" s="74" t="s">
        <v>5305</v>
      </c>
      <c r="C2109" s="84" t="s">
        <v>210</v>
      </c>
      <c r="D2109" s="81" t="s">
        <v>5306</v>
      </c>
      <c r="E2109" s="81" t="s">
        <v>5298</v>
      </c>
      <c r="F2109" s="81" t="s">
        <v>5307</v>
      </c>
    </row>
    <row r="2110" spans="1:6" ht="67.5" x14ac:dyDescent="0.2">
      <c r="A2110" s="79" t="s">
        <v>5308</v>
      </c>
      <c r="B2110" s="75" t="s">
        <v>5309</v>
      </c>
      <c r="C2110" s="84" t="s">
        <v>210</v>
      </c>
      <c r="D2110" s="81" t="s">
        <v>5310</v>
      </c>
      <c r="E2110" s="81" t="s">
        <v>5298</v>
      </c>
      <c r="F2110" s="81" t="s">
        <v>5311</v>
      </c>
    </row>
    <row r="2111" spans="1:6" x14ac:dyDescent="0.2">
      <c r="A2111" s="59">
        <v>37.25</v>
      </c>
      <c r="B2111" s="73" t="s">
        <v>5312</v>
      </c>
      <c r="C2111" s="56"/>
      <c r="D2111" s="56"/>
      <c r="E2111" s="56"/>
      <c r="F2111" s="56"/>
    </row>
    <row r="2112" spans="1:6" ht="56.25" x14ac:dyDescent="0.2">
      <c r="A2112" s="74" t="s">
        <v>5313</v>
      </c>
      <c r="B2112" s="75" t="s">
        <v>5314</v>
      </c>
      <c r="C2112" s="83" t="s">
        <v>210</v>
      </c>
      <c r="D2112" s="78" t="s">
        <v>5315</v>
      </c>
      <c r="E2112" s="78" t="s">
        <v>5316</v>
      </c>
      <c r="F2112" s="78" t="s">
        <v>5317</v>
      </c>
    </row>
    <row r="2113" spans="1:6" ht="56.25" x14ac:dyDescent="0.2">
      <c r="A2113" s="74" t="s">
        <v>5318</v>
      </c>
      <c r="B2113" s="75" t="s">
        <v>5319</v>
      </c>
      <c r="C2113" s="83" t="s">
        <v>210</v>
      </c>
      <c r="D2113" s="78" t="s">
        <v>5320</v>
      </c>
      <c r="E2113" s="78" t="s">
        <v>5316</v>
      </c>
      <c r="F2113" s="78" t="s">
        <v>5321</v>
      </c>
    </row>
    <row r="2114" spans="1:6" ht="56.25" x14ac:dyDescent="0.2">
      <c r="A2114" s="74" t="s">
        <v>5322</v>
      </c>
      <c r="B2114" s="75" t="s">
        <v>5323</v>
      </c>
      <c r="C2114" s="76" t="s">
        <v>210</v>
      </c>
      <c r="D2114" s="78" t="s">
        <v>5324</v>
      </c>
      <c r="E2114" s="78" t="s">
        <v>5316</v>
      </c>
      <c r="F2114" s="78" t="s">
        <v>5325</v>
      </c>
    </row>
    <row r="2115" spans="1:6" ht="56.25" x14ac:dyDescent="0.2">
      <c r="A2115" s="79" t="s">
        <v>5326</v>
      </c>
      <c r="B2115" s="74" t="s">
        <v>5327</v>
      </c>
      <c r="C2115" s="80" t="s">
        <v>210</v>
      </c>
      <c r="D2115" s="81" t="s">
        <v>5328</v>
      </c>
      <c r="E2115" s="81" t="s">
        <v>5316</v>
      </c>
      <c r="F2115" s="81" t="s">
        <v>5329</v>
      </c>
    </row>
    <row r="2116" spans="1:6" ht="56.25" x14ac:dyDescent="0.2">
      <c r="A2116" s="79" t="s">
        <v>5330</v>
      </c>
      <c r="B2116" s="74" t="s">
        <v>5331</v>
      </c>
      <c r="C2116" s="80" t="s">
        <v>210</v>
      </c>
      <c r="D2116" s="81" t="s">
        <v>5332</v>
      </c>
      <c r="E2116" s="81" t="s">
        <v>5316</v>
      </c>
      <c r="F2116" s="81" t="s">
        <v>5333</v>
      </c>
    </row>
    <row r="2117" spans="1:6" ht="56.25" x14ac:dyDescent="0.2">
      <c r="A2117" s="74" t="s">
        <v>5334</v>
      </c>
      <c r="B2117" s="75" t="s">
        <v>5335</v>
      </c>
      <c r="C2117" s="76" t="s">
        <v>247</v>
      </c>
      <c r="D2117" s="78" t="s">
        <v>5336</v>
      </c>
      <c r="E2117" s="78" t="s">
        <v>5104</v>
      </c>
      <c r="F2117" s="78" t="s">
        <v>5337</v>
      </c>
    </row>
    <row r="2118" spans="1:6" ht="33.75" x14ac:dyDescent="0.2">
      <c r="A2118" s="58">
        <v>38</v>
      </c>
      <c r="B2118" s="73" t="s">
        <v>5338</v>
      </c>
      <c r="C2118" s="57"/>
      <c r="D2118" s="57"/>
      <c r="E2118" s="57"/>
      <c r="F2118" s="57"/>
    </row>
    <row r="2119" spans="1:6" ht="22.5" x14ac:dyDescent="0.2">
      <c r="A2119" s="59">
        <v>38.01</v>
      </c>
      <c r="B2119" s="73" t="s">
        <v>5339</v>
      </c>
      <c r="C2119" s="56"/>
      <c r="D2119" s="56"/>
      <c r="E2119" s="56"/>
      <c r="F2119" s="56"/>
    </row>
    <row r="2120" spans="1:6" ht="22.5" x14ac:dyDescent="0.2">
      <c r="A2120" s="74" t="s">
        <v>5340</v>
      </c>
      <c r="B2120" s="74" t="s">
        <v>5341</v>
      </c>
      <c r="C2120" s="76" t="s">
        <v>228</v>
      </c>
      <c r="D2120" s="78" t="s">
        <v>5342</v>
      </c>
      <c r="E2120" s="78" t="s">
        <v>326</v>
      </c>
      <c r="F2120" s="78" t="s">
        <v>5343</v>
      </c>
    </row>
    <row r="2121" spans="1:6" ht="22.5" x14ac:dyDescent="0.2">
      <c r="A2121" s="74" t="s">
        <v>5344</v>
      </c>
      <c r="B2121" s="74" t="s">
        <v>5345</v>
      </c>
      <c r="C2121" s="76" t="s">
        <v>228</v>
      </c>
      <c r="D2121" s="78" t="s">
        <v>301</v>
      </c>
      <c r="E2121" s="78" t="s">
        <v>338</v>
      </c>
      <c r="F2121" s="78" t="s">
        <v>5346</v>
      </c>
    </row>
    <row r="2122" spans="1:6" ht="22.5" x14ac:dyDescent="0.2">
      <c r="A2122" s="74" t="s">
        <v>5347</v>
      </c>
      <c r="B2122" s="74" t="s">
        <v>5348</v>
      </c>
      <c r="C2122" s="76" t="s">
        <v>228</v>
      </c>
      <c r="D2122" s="78" t="s">
        <v>5349</v>
      </c>
      <c r="E2122" s="78" t="s">
        <v>5350</v>
      </c>
      <c r="F2122" s="78" t="s">
        <v>5351</v>
      </c>
    </row>
    <row r="2123" spans="1:6" ht="22.5" x14ac:dyDescent="0.2">
      <c r="A2123" s="74" t="s">
        <v>5352</v>
      </c>
      <c r="B2123" s="74" t="s">
        <v>5353</v>
      </c>
      <c r="C2123" s="76" t="s">
        <v>228</v>
      </c>
      <c r="D2123" s="78" t="s">
        <v>5354</v>
      </c>
      <c r="E2123" s="78" t="s">
        <v>5030</v>
      </c>
      <c r="F2123" s="78" t="s">
        <v>5355</v>
      </c>
    </row>
    <row r="2124" spans="1:6" ht="22.5" x14ac:dyDescent="0.2">
      <c r="A2124" s="74" t="s">
        <v>5356</v>
      </c>
      <c r="B2124" s="74" t="s">
        <v>5357</v>
      </c>
      <c r="C2124" s="76" t="s">
        <v>228</v>
      </c>
      <c r="D2124" s="78" t="s">
        <v>4438</v>
      </c>
      <c r="E2124" s="78" t="s">
        <v>4930</v>
      </c>
      <c r="F2124" s="78" t="s">
        <v>5358</v>
      </c>
    </row>
    <row r="2125" spans="1:6" ht="22.5" x14ac:dyDescent="0.2">
      <c r="A2125" s="74" t="s">
        <v>5359</v>
      </c>
      <c r="B2125" s="74" t="s">
        <v>5360</v>
      </c>
      <c r="C2125" s="76" t="s">
        <v>228</v>
      </c>
      <c r="D2125" s="78" t="s">
        <v>4930</v>
      </c>
      <c r="E2125" s="78" t="s">
        <v>328</v>
      </c>
      <c r="F2125" s="78" t="s">
        <v>5361</v>
      </c>
    </row>
    <row r="2126" spans="1:6" ht="22.5" x14ac:dyDescent="0.2">
      <c r="A2126" s="74" t="s">
        <v>5362</v>
      </c>
      <c r="B2126" s="74" t="s">
        <v>5363</v>
      </c>
      <c r="C2126" s="76" t="s">
        <v>228</v>
      </c>
      <c r="D2126" s="78" t="s">
        <v>5364</v>
      </c>
      <c r="E2126" s="78" t="s">
        <v>1087</v>
      </c>
      <c r="F2126" s="78" t="s">
        <v>5365</v>
      </c>
    </row>
    <row r="2127" spans="1:6" ht="22.5" x14ac:dyDescent="0.2">
      <c r="A2127" s="74" t="s">
        <v>5366</v>
      </c>
      <c r="B2127" s="74" t="s">
        <v>5367</v>
      </c>
      <c r="C2127" s="76" t="s">
        <v>228</v>
      </c>
      <c r="D2127" s="78" t="s">
        <v>5368</v>
      </c>
      <c r="E2127" s="78" t="s">
        <v>1092</v>
      </c>
      <c r="F2127" s="78" t="s">
        <v>5369</v>
      </c>
    </row>
    <row r="2128" spans="1:6" ht="45" x14ac:dyDescent="0.2">
      <c r="A2128" s="59">
        <v>38.04</v>
      </c>
      <c r="B2128" s="60" t="s">
        <v>5370</v>
      </c>
      <c r="C2128" s="57"/>
      <c r="D2128" s="57"/>
      <c r="E2128" s="57"/>
      <c r="F2128" s="57"/>
    </row>
    <row r="2129" spans="1:6" ht="22.5" x14ac:dyDescent="0.2">
      <c r="A2129" s="74" t="s">
        <v>5371</v>
      </c>
      <c r="B2129" s="74" t="s">
        <v>5372</v>
      </c>
      <c r="C2129" s="76" t="s">
        <v>228</v>
      </c>
      <c r="D2129" s="78" t="s">
        <v>297</v>
      </c>
      <c r="E2129" s="78" t="s">
        <v>338</v>
      </c>
      <c r="F2129" s="78" t="s">
        <v>5373</v>
      </c>
    </row>
    <row r="2130" spans="1:6" ht="22.5" x14ac:dyDescent="0.2">
      <c r="A2130" s="74" t="s">
        <v>5374</v>
      </c>
      <c r="B2130" s="74" t="s">
        <v>5375</v>
      </c>
      <c r="C2130" s="76" t="s">
        <v>228</v>
      </c>
      <c r="D2130" s="78" t="s">
        <v>290</v>
      </c>
      <c r="E2130" s="78" t="s">
        <v>5350</v>
      </c>
      <c r="F2130" s="78" t="s">
        <v>5376</v>
      </c>
    </row>
    <row r="2131" spans="1:6" ht="33.75" x14ac:dyDescent="0.2">
      <c r="A2131" s="74" t="s">
        <v>5377</v>
      </c>
      <c r="B2131" s="74" t="s">
        <v>5378</v>
      </c>
      <c r="C2131" s="76" t="s">
        <v>228</v>
      </c>
      <c r="D2131" s="78" t="s">
        <v>5379</v>
      </c>
      <c r="E2131" s="78" t="s">
        <v>5030</v>
      </c>
      <c r="F2131" s="78" t="s">
        <v>5380</v>
      </c>
    </row>
    <row r="2132" spans="1:6" ht="33.75" x14ac:dyDescent="0.2">
      <c r="A2132" s="74" t="s">
        <v>5381</v>
      </c>
      <c r="B2132" s="74" t="s">
        <v>5382</v>
      </c>
      <c r="C2132" s="76" t="s">
        <v>228</v>
      </c>
      <c r="D2132" s="78" t="s">
        <v>5383</v>
      </c>
      <c r="E2132" s="78" t="s">
        <v>4930</v>
      </c>
      <c r="F2132" s="78" t="s">
        <v>5384</v>
      </c>
    </row>
    <row r="2133" spans="1:6" ht="22.5" x14ac:dyDescent="0.2">
      <c r="A2133" s="74" t="s">
        <v>5385</v>
      </c>
      <c r="B2133" s="74" t="s">
        <v>5386</v>
      </c>
      <c r="C2133" s="76" t="s">
        <v>228</v>
      </c>
      <c r="D2133" s="78" t="s">
        <v>5387</v>
      </c>
      <c r="E2133" s="78" t="s">
        <v>328</v>
      </c>
      <c r="F2133" s="78" t="s">
        <v>5388</v>
      </c>
    </row>
    <row r="2134" spans="1:6" ht="33.75" x14ac:dyDescent="0.2">
      <c r="A2134" s="74" t="s">
        <v>5389</v>
      </c>
      <c r="B2134" s="74" t="s">
        <v>5390</v>
      </c>
      <c r="C2134" s="76" t="s">
        <v>228</v>
      </c>
      <c r="D2134" s="78" t="s">
        <v>5391</v>
      </c>
      <c r="E2134" s="78" t="s">
        <v>4846</v>
      </c>
      <c r="F2134" s="78" t="s">
        <v>5392</v>
      </c>
    </row>
    <row r="2135" spans="1:6" ht="22.5" x14ac:dyDescent="0.2">
      <c r="A2135" s="74" t="s">
        <v>5393</v>
      </c>
      <c r="B2135" s="74" t="s">
        <v>5394</v>
      </c>
      <c r="C2135" s="76" t="s">
        <v>228</v>
      </c>
      <c r="D2135" s="78" t="s">
        <v>5395</v>
      </c>
      <c r="E2135" s="78" t="s">
        <v>324</v>
      </c>
      <c r="F2135" s="78" t="s">
        <v>5396</v>
      </c>
    </row>
    <row r="2136" spans="1:6" ht="22.5" x14ac:dyDescent="0.2">
      <c r="A2136" s="74" t="s">
        <v>5397</v>
      </c>
      <c r="B2136" s="74" t="s">
        <v>5398</v>
      </c>
      <c r="C2136" s="76" t="s">
        <v>228</v>
      </c>
      <c r="D2136" s="78" t="s">
        <v>5399</v>
      </c>
      <c r="E2136" s="78" t="s">
        <v>5099</v>
      </c>
      <c r="F2136" s="78" t="s">
        <v>5400</v>
      </c>
    </row>
    <row r="2137" spans="1:6" ht="33.75" x14ac:dyDescent="0.2">
      <c r="A2137" s="59">
        <v>38.049999999999997</v>
      </c>
      <c r="B2137" s="73" t="s">
        <v>5401</v>
      </c>
      <c r="C2137" s="57"/>
      <c r="D2137" s="57"/>
      <c r="E2137" s="57"/>
      <c r="F2137" s="57"/>
    </row>
    <row r="2138" spans="1:6" ht="33.75" x14ac:dyDescent="0.2">
      <c r="A2138" s="74" t="s">
        <v>5402</v>
      </c>
      <c r="B2138" s="75" t="s">
        <v>5403</v>
      </c>
      <c r="C2138" s="76" t="s">
        <v>228</v>
      </c>
      <c r="D2138" s="78" t="s">
        <v>5404</v>
      </c>
      <c r="E2138" s="78" t="s">
        <v>338</v>
      </c>
      <c r="F2138" s="78" t="s">
        <v>5405</v>
      </c>
    </row>
    <row r="2139" spans="1:6" ht="33.75" x14ac:dyDescent="0.2">
      <c r="A2139" s="74" t="s">
        <v>5406</v>
      </c>
      <c r="B2139" s="74" t="s">
        <v>5407</v>
      </c>
      <c r="C2139" s="76" t="s">
        <v>228</v>
      </c>
      <c r="D2139" s="78" t="s">
        <v>5408</v>
      </c>
      <c r="E2139" s="78" t="s">
        <v>5350</v>
      </c>
      <c r="F2139" s="78" t="s">
        <v>5409</v>
      </c>
    </row>
    <row r="2140" spans="1:6" ht="33.75" x14ac:dyDescent="0.2">
      <c r="A2140" s="74" t="s">
        <v>5410</v>
      </c>
      <c r="B2140" s="75" t="s">
        <v>5411</v>
      </c>
      <c r="C2140" s="76" t="s">
        <v>228</v>
      </c>
      <c r="D2140" s="78" t="s">
        <v>5412</v>
      </c>
      <c r="E2140" s="78" t="s">
        <v>5030</v>
      </c>
      <c r="F2140" s="78" t="s">
        <v>5413</v>
      </c>
    </row>
    <row r="2141" spans="1:6" ht="33.75" x14ac:dyDescent="0.2">
      <c r="A2141" s="74" t="s">
        <v>5414</v>
      </c>
      <c r="B2141" s="75" t="s">
        <v>5415</v>
      </c>
      <c r="C2141" s="76" t="s">
        <v>228</v>
      </c>
      <c r="D2141" s="78" t="s">
        <v>5416</v>
      </c>
      <c r="E2141" s="78" t="s">
        <v>4930</v>
      </c>
      <c r="F2141" s="78" t="s">
        <v>5417</v>
      </c>
    </row>
    <row r="2142" spans="1:6" ht="33.75" x14ac:dyDescent="0.2">
      <c r="A2142" s="74" t="s">
        <v>5418</v>
      </c>
      <c r="B2142" s="74" t="s">
        <v>5419</v>
      </c>
      <c r="C2142" s="76" t="s">
        <v>228</v>
      </c>
      <c r="D2142" s="78" t="s">
        <v>5420</v>
      </c>
      <c r="E2142" s="78" t="s">
        <v>328</v>
      </c>
      <c r="F2142" s="78" t="s">
        <v>5421</v>
      </c>
    </row>
    <row r="2143" spans="1:6" ht="33.75" x14ac:dyDescent="0.2">
      <c r="A2143" s="74" t="s">
        <v>5422</v>
      </c>
      <c r="B2143" s="75" t="s">
        <v>5423</v>
      </c>
      <c r="C2143" s="76" t="s">
        <v>228</v>
      </c>
      <c r="D2143" s="78" t="s">
        <v>5424</v>
      </c>
      <c r="E2143" s="78" t="s">
        <v>4846</v>
      </c>
      <c r="F2143" s="78" t="s">
        <v>5425</v>
      </c>
    </row>
    <row r="2144" spans="1:6" ht="33.75" x14ac:dyDescent="0.2">
      <c r="A2144" s="74" t="s">
        <v>5426</v>
      </c>
      <c r="B2144" s="74" t="s">
        <v>5427</v>
      </c>
      <c r="C2144" s="76" t="s">
        <v>228</v>
      </c>
      <c r="D2144" s="78" t="s">
        <v>5428</v>
      </c>
      <c r="E2144" s="78" t="s">
        <v>324</v>
      </c>
      <c r="F2144" s="78" t="s">
        <v>5429</v>
      </c>
    </row>
    <row r="2145" spans="1:6" ht="33.75" x14ac:dyDescent="0.2">
      <c r="A2145" s="74" t="s">
        <v>5430</v>
      </c>
      <c r="B2145" s="74" t="s">
        <v>5431</v>
      </c>
      <c r="C2145" s="76" t="s">
        <v>228</v>
      </c>
      <c r="D2145" s="78" t="s">
        <v>5432</v>
      </c>
      <c r="E2145" s="78" t="s">
        <v>5099</v>
      </c>
      <c r="F2145" s="78" t="s">
        <v>5433</v>
      </c>
    </row>
    <row r="2146" spans="1:6" ht="45" x14ac:dyDescent="0.2">
      <c r="A2146" s="59">
        <v>38.06</v>
      </c>
      <c r="B2146" s="60" t="s">
        <v>5434</v>
      </c>
      <c r="C2146" s="57"/>
      <c r="D2146" s="57"/>
      <c r="E2146" s="57"/>
      <c r="F2146" s="57"/>
    </row>
    <row r="2147" spans="1:6" ht="33.75" x14ac:dyDescent="0.2">
      <c r="A2147" s="74" t="s">
        <v>5435</v>
      </c>
      <c r="B2147" s="75" t="s">
        <v>5436</v>
      </c>
      <c r="C2147" s="76" t="s">
        <v>228</v>
      </c>
      <c r="D2147" s="78" t="s">
        <v>1123</v>
      </c>
      <c r="E2147" s="78" t="s">
        <v>326</v>
      </c>
      <c r="F2147" s="78" t="s">
        <v>540</v>
      </c>
    </row>
    <row r="2148" spans="1:6" ht="33.75" x14ac:dyDescent="0.2">
      <c r="A2148" s="74" t="s">
        <v>5437</v>
      </c>
      <c r="B2148" s="75" t="s">
        <v>5438</v>
      </c>
      <c r="C2148" s="76" t="s">
        <v>228</v>
      </c>
      <c r="D2148" s="78" t="s">
        <v>5439</v>
      </c>
      <c r="E2148" s="78" t="s">
        <v>338</v>
      </c>
      <c r="F2148" s="78" t="s">
        <v>5440</v>
      </c>
    </row>
    <row r="2149" spans="1:6" ht="33.75" x14ac:dyDescent="0.2">
      <c r="A2149" s="74" t="s">
        <v>5441</v>
      </c>
      <c r="B2149" s="74" t="s">
        <v>5442</v>
      </c>
      <c r="C2149" s="76" t="s">
        <v>228</v>
      </c>
      <c r="D2149" s="78" t="s">
        <v>3544</v>
      </c>
      <c r="E2149" s="78" t="s">
        <v>5350</v>
      </c>
      <c r="F2149" s="78" t="s">
        <v>5443</v>
      </c>
    </row>
    <row r="2150" spans="1:6" ht="33.75" x14ac:dyDescent="0.2">
      <c r="A2150" s="74" t="s">
        <v>5444</v>
      </c>
      <c r="B2150" s="75" t="s">
        <v>5445</v>
      </c>
      <c r="C2150" s="76" t="s">
        <v>228</v>
      </c>
      <c r="D2150" s="78" t="s">
        <v>5446</v>
      </c>
      <c r="E2150" s="78" t="s">
        <v>5030</v>
      </c>
      <c r="F2150" s="78" t="s">
        <v>430</v>
      </c>
    </row>
    <row r="2151" spans="1:6" ht="33.75" x14ac:dyDescent="0.2">
      <c r="A2151" s="74" t="s">
        <v>5447</v>
      </c>
      <c r="B2151" s="75" t="s">
        <v>5448</v>
      </c>
      <c r="C2151" s="76" t="s">
        <v>228</v>
      </c>
      <c r="D2151" s="78" t="s">
        <v>5449</v>
      </c>
      <c r="E2151" s="78" t="s">
        <v>4930</v>
      </c>
      <c r="F2151" s="78" t="s">
        <v>5450</v>
      </c>
    </row>
    <row r="2152" spans="1:6" ht="33.75" x14ac:dyDescent="0.2">
      <c r="A2152" s="74" t="s">
        <v>5451</v>
      </c>
      <c r="B2152" s="74" t="s">
        <v>5452</v>
      </c>
      <c r="C2152" s="76" t="s">
        <v>228</v>
      </c>
      <c r="D2152" s="78" t="s">
        <v>5453</v>
      </c>
      <c r="E2152" s="78" t="s">
        <v>328</v>
      </c>
      <c r="F2152" s="78" t="s">
        <v>5454</v>
      </c>
    </row>
    <row r="2153" spans="1:6" ht="33.75" x14ac:dyDescent="0.2">
      <c r="A2153" s="74" t="s">
        <v>5455</v>
      </c>
      <c r="B2153" s="75" t="s">
        <v>5456</v>
      </c>
      <c r="C2153" s="76" t="s">
        <v>228</v>
      </c>
      <c r="D2153" s="78" t="s">
        <v>4281</v>
      </c>
      <c r="E2153" s="78" t="s">
        <v>4846</v>
      </c>
      <c r="F2153" s="78" t="s">
        <v>5457</v>
      </c>
    </row>
    <row r="2154" spans="1:6" ht="33.75" x14ac:dyDescent="0.2">
      <c r="A2154" s="74" t="s">
        <v>5458</v>
      </c>
      <c r="B2154" s="74" t="s">
        <v>5459</v>
      </c>
      <c r="C2154" s="76" t="s">
        <v>228</v>
      </c>
      <c r="D2154" s="78" t="s">
        <v>5460</v>
      </c>
      <c r="E2154" s="78" t="s">
        <v>324</v>
      </c>
      <c r="F2154" s="78" t="s">
        <v>5461</v>
      </c>
    </row>
    <row r="2155" spans="1:6" ht="33.75" x14ac:dyDescent="0.2">
      <c r="A2155" s="74" t="s">
        <v>5462</v>
      </c>
      <c r="B2155" s="74" t="s">
        <v>5463</v>
      </c>
      <c r="C2155" s="76" t="s">
        <v>228</v>
      </c>
      <c r="D2155" s="78" t="s">
        <v>5464</v>
      </c>
      <c r="E2155" s="78" t="s">
        <v>5099</v>
      </c>
      <c r="F2155" s="78" t="s">
        <v>5465</v>
      </c>
    </row>
    <row r="2156" spans="1:6" x14ac:dyDescent="0.2">
      <c r="A2156" s="59">
        <v>38.07</v>
      </c>
      <c r="B2156" s="73" t="s">
        <v>5466</v>
      </c>
      <c r="C2156" s="56"/>
      <c r="D2156" s="56"/>
      <c r="E2156" s="56"/>
      <c r="F2156" s="56"/>
    </row>
    <row r="2157" spans="1:6" ht="22.5" x14ac:dyDescent="0.2">
      <c r="A2157" s="74" t="s">
        <v>5467</v>
      </c>
      <c r="B2157" s="74" t="s">
        <v>5468</v>
      </c>
      <c r="C2157" s="76" t="s">
        <v>247</v>
      </c>
      <c r="D2157" s="78" t="s">
        <v>4883</v>
      </c>
      <c r="E2157" s="78" t="s">
        <v>331</v>
      </c>
      <c r="F2157" s="78" t="s">
        <v>5469</v>
      </c>
    </row>
    <row r="2158" spans="1:6" ht="22.5" x14ac:dyDescent="0.2">
      <c r="A2158" s="74" t="s">
        <v>5470</v>
      </c>
      <c r="B2158" s="74" t="s">
        <v>5471</v>
      </c>
      <c r="C2158" s="76" t="s">
        <v>228</v>
      </c>
      <c r="D2158" s="78" t="s">
        <v>5472</v>
      </c>
      <c r="E2158" s="78" t="s">
        <v>267</v>
      </c>
      <c r="F2158" s="78" t="s">
        <v>415</v>
      </c>
    </row>
    <row r="2159" spans="1:6" x14ac:dyDescent="0.2">
      <c r="A2159" s="74" t="s">
        <v>5473</v>
      </c>
      <c r="B2159" s="74" t="s">
        <v>5474</v>
      </c>
      <c r="C2159" s="76" t="s">
        <v>210</v>
      </c>
      <c r="D2159" s="78" t="s">
        <v>5475</v>
      </c>
      <c r="E2159" s="78" t="s">
        <v>327</v>
      </c>
      <c r="F2159" s="78" t="s">
        <v>275</v>
      </c>
    </row>
    <row r="2160" spans="1:6" ht="22.5" x14ac:dyDescent="0.2">
      <c r="A2160" s="74" t="s">
        <v>5476</v>
      </c>
      <c r="B2160" s="74" t="s">
        <v>5477</v>
      </c>
      <c r="C2160" s="76" t="s">
        <v>210</v>
      </c>
      <c r="D2160" s="78" t="s">
        <v>5478</v>
      </c>
      <c r="E2160" s="78" t="s">
        <v>3250</v>
      </c>
      <c r="F2160" s="78" t="s">
        <v>5479</v>
      </c>
    </row>
    <row r="2161" spans="1:6" ht="22.5" x14ac:dyDescent="0.2">
      <c r="A2161" s="74" t="s">
        <v>5480</v>
      </c>
      <c r="B2161" s="74" t="s">
        <v>5481</v>
      </c>
      <c r="C2161" s="76" t="s">
        <v>210</v>
      </c>
      <c r="D2161" s="78" t="s">
        <v>3951</v>
      </c>
      <c r="E2161" s="78" t="s">
        <v>3250</v>
      </c>
      <c r="F2161" s="78" t="s">
        <v>5482</v>
      </c>
    </row>
    <row r="2162" spans="1:6" x14ac:dyDescent="0.2">
      <c r="A2162" s="74" t="s">
        <v>5483</v>
      </c>
      <c r="B2162" s="74" t="s">
        <v>5484</v>
      </c>
      <c r="C2162" s="76" t="s">
        <v>210</v>
      </c>
      <c r="D2162" s="78" t="s">
        <v>1244</v>
      </c>
      <c r="E2162" s="78" t="s">
        <v>327</v>
      </c>
      <c r="F2162" s="78" t="s">
        <v>3346</v>
      </c>
    </row>
    <row r="2163" spans="1:6" ht="22.5" x14ac:dyDescent="0.2">
      <c r="A2163" s="74" t="s">
        <v>5485</v>
      </c>
      <c r="B2163" s="74" t="s">
        <v>5486</v>
      </c>
      <c r="C2163" s="76" t="s">
        <v>228</v>
      </c>
      <c r="D2163" s="78" t="s">
        <v>292</v>
      </c>
      <c r="E2163" s="78" t="s">
        <v>330</v>
      </c>
      <c r="F2163" s="78" t="s">
        <v>5487</v>
      </c>
    </row>
    <row r="2164" spans="1:6" ht="33.75" x14ac:dyDescent="0.2">
      <c r="A2164" s="74" t="s">
        <v>5488</v>
      </c>
      <c r="B2164" s="74" t="s">
        <v>5489</v>
      </c>
      <c r="C2164" s="76" t="s">
        <v>228</v>
      </c>
      <c r="D2164" s="78" t="s">
        <v>309</v>
      </c>
      <c r="E2164" s="78" t="s">
        <v>5490</v>
      </c>
      <c r="F2164" s="78" t="s">
        <v>5491</v>
      </c>
    </row>
    <row r="2165" spans="1:6" ht="33.75" x14ac:dyDescent="0.2">
      <c r="A2165" s="74" t="s">
        <v>5492</v>
      </c>
      <c r="B2165" s="74" t="s">
        <v>5493</v>
      </c>
      <c r="C2165" s="76" t="s">
        <v>228</v>
      </c>
      <c r="D2165" s="78" t="s">
        <v>5494</v>
      </c>
      <c r="E2165" s="78" t="s">
        <v>5490</v>
      </c>
      <c r="F2165" s="78" t="s">
        <v>5495</v>
      </c>
    </row>
    <row r="2166" spans="1:6" ht="33.75" x14ac:dyDescent="0.2">
      <c r="A2166" s="74" t="s">
        <v>5496</v>
      </c>
      <c r="B2166" s="74" t="s">
        <v>5497</v>
      </c>
      <c r="C2166" s="76" t="s">
        <v>228</v>
      </c>
      <c r="D2166" s="78" t="s">
        <v>5498</v>
      </c>
      <c r="E2166" s="78" t="s">
        <v>5490</v>
      </c>
      <c r="F2166" s="78" t="s">
        <v>417</v>
      </c>
    </row>
    <row r="2167" spans="1:6" ht="33.75" x14ac:dyDescent="0.2">
      <c r="A2167" s="74" t="s">
        <v>5499</v>
      </c>
      <c r="B2167" s="74" t="s">
        <v>5500</v>
      </c>
      <c r="C2167" s="76" t="s">
        <v>228</v>
      </c>
      <c r="D2167" s="78" t="s">
        <v>5501</v>
      </c>
      <c r="E2167" s="78" t="s">
        <v>331</v>
      </c>
      <c r="F2167" s="78" t="s">
        <v>5502</v>
      </c>
    </row>
    <row r="2168" spans="1:6" ht="33.75" x14ac:dyDescent="0.2">
      <c r="A2168" s="74" t="s">
        <v>5503</v>
      </c>
      <c r="B2168" s="74" t="s">
        <v>5504</v>
      </c>
      <c r="C2168" s="76" t="s">
        <v>228</v>
      </c>
      <c r="D2168" s="78" t="s">
        <v>5505</v>
      </c>
      <c r="E2168" s="78" t="s">
        <v>331</v>
      </c>
      <c r="F2168" s="78" t="s">
        <v>5506</v>
      </c>
    </row>
    <row r="2169" spans="1:6" ht="22.5" x14ac:dyDescent="0.2">
      <c r="A2169" s="74" t="s">
        <v>5507</v>
      </c>
      <c r="B2169" s="74" t="s">
        <v>5508</v>
      </c>
      <c r="C2169" s="76" t="s">
        <v>228</v>
      </c>
      <c r="D2169" s="78" t="s">
        <v>5509</v>
      </c>
      <c r="E2169" s="78" t="s">
        <v>331</v>
      </c>
      <c r="F2169" s="78" t="s">
        <v>5510</v>
      </c>
    </row>
    <row r="2170" spans="1:6" ht="45" x14ac:dyDescent="0.2">
      <c r="A2170" s="74" t="s">
        <v>5511</v>
      </c>
      <c r="B2170" s="75" t="s">
        <v>5512</v>
      </c>
      <c r="C2170" s="76" t="s">
        <v>228</v>
      </c>
      <c r="D2170" s="78" t="s">
        <v>5513</v>
      </c>
      <c r="E2170" s="78" t="s">
        <v>330</v>
      </c>
      <c r="F2170" s="78" t="s">
        <v>5514</v>
      </c>
    </row>
    <row r="2171" spans="1:6" ht="45" x14ac:dyDescent="0.2">
      <c r="A2171" s="74" t="s">
        <v>5515</v>
      </c>
      <c r="B2171" s="75" t="s">
        <v>5516</v>
      </c>
      <c r="C2171" s="76" t="s">
        <v>228</v>
      </c>
      <c r="D2171" s="78" t="s">
        <v>5517</v>
      </c>
      <c r="E2171" s="78" t="s">
        <v>332</v>
      </c>
      <c r="F2171" s="78" t="s">
        <v>5518</v>
      </c>
    </row>
    <row r="2172" spans="1:6" ht="45" x14ac:dyDescent="0.2">
      <c r="A2172" s="74" t="s">
        <v>5519</v>
      </c>
      <c r="B2172" s="75" t="s">
        <v>5520</v>
      </c>
      <c r="C2172" s="76" t="s">
        <v>228</v>
      </c>
      <c r="D2172" s="78" t="s">
        <v>5521</v>
      </c>
      <c r="E2172" s="78" t="s">
        <v>325</v>
      </c>
      <c r="F2172" s="78" t="s">
        <v>5522</v>
      </c>
    </row>
    <row r="2173" spans="1:6" ht="33.75" x14ac:dyDescent="0.2">
      <c r="A2173" s="74" t="s">
        <v>5523</v>
      </c>
      <c r="B2173" s="75" t="s">
        <v>5524</v>
      </c>
      <c r="C2173" s="76" t="s">
        <v>210</v>
      </c>
      <c r="D2173" s="78" t="s">
        <v>5525</v>
      </c>
      <c r="E2173" s="78" t="s">
        <v>250</v>
      </c>
      <c r="F2173" s="78" t="s">
        <v>5526</v>
      </c>
    </row>
    <row r="2174" spans="1:6" ht="33.75" x14ac:dyDescent="0.2">
      <c r="A2174" s="74" t="s">
        <v>5527</v>
      </c>
      <c r="B2174" s="75" t="s">
        <v>5528</v>
      </c>
      <c r="C2174" s="76" t="s">
        <v>210</v>
      </c>
      <c r="D2174" s="78" t="s">
        <v>5529</v>
      </c>
      <c r="E2174" s="78" t="s">
        <v>250</v>
      </c>
      <c r="F2174" s="78" t="s">
        <v>5530</v>
      </c>
    </row>
    <row r="2175" spans="1:6" ht="33.75" x14ac:dyDescent="0.2">
      <c r="A2175" s="74" t="s">
        <v>5531</v>
      </c>
      <c r="B2175" s="75" t="s">
        <v>5532</v>
      </c>
      <c r="C2175" s="76" t="s">
        <v>210</v>
      </c>
      <c r="D2175" s="78" t="s">
        <v>5533</v>
      </c>
      <c r="E2175" s="78" t="s">
        <v>250</v>
      </c>
      <c r="F2175" s="78" t="s">
        <v>5534</v>
      </c>
    </row>
    <row r="2176" spans="1:6" ht="22.5" x14ac:dyDescent="0.2">
      <c r="A2176" s="59">
        <v>38.1</v>
      </c>
      <c r="B2176" s="73" t="s">
        <v>5535</v>
      </c>
      <c r="C2176" s="56"/>
      <c r="D2176" s="56"/>
      <c r="E2176" s="56"/>
      <c r="F2176" s="56"/>
    </row>
    <row r="2177" spans="1:6" ht="33.75" x14ac:dyDescent="0.2">
      <c r="A2177" s="74" t="s">
        <v>5536</v>
      </c>
      <c r="B2177" s="74" t="s">
        <v>5537</v>
      </c>
      <c r="C2177" s="76" t="s">
        <v>228</v>
      </c>
      <c r="D2177" s="78" t="s">
        <v>5538</v>
      </c>
      <c r="E2177" s="78" t="s">
        <v>330</v>
      </c>
      <c r="F2177" s="78" t="s">
        <v>5539</v>
      </c>
    </row>
    <row r="2178" spans="1:6" ht="33.75" x14ac:dyDescent="0.2">
      <c r="A2178" s="74" t="s">
        <v>5540</v>
      </c>
      <c r="B2178" s="74" t="s">
        <v>5541</v>
      </c>
      <c r="C2178" s="76" t="s">
        <v>228</v>
      </c>
      <c r="D2178" s="78" t="s">
        <v>5542</v>
      </c>
      <c r="E2178" s="78" t="s">
        <v>330</v>
      </c>
      <c r="F2178" s="78" t="s">
        <v>5284</v>
      </c>
    </row>
    <row r="2179" spans="1:6" ht="45" x14ac:dyDescent="0.2">
      <c r="A2179" s="74" t="s">
        <v>5543</v>
      </c>
      <c r="B2179" s="75" t="s">
        <v>5544</v>
      </c>
      <c r="C2179" s="76" t="s">
        <v>210</v>
      </c>
      <c r="D2179" s="78" t="s">
        <v>5545</v>
      </c>
      <c r="E2179" s="78" t="s">
        <v>3653</v>
      </c>
      <c r="F2179" s="78" t="s">
        <v>5546</v>
      </c>
    </row>
    <row r="2180" spans="1:6" ht="45" x14ac:dyDescent="0.2">
      <c r="A2180" s="74" t="s">
        <v>5547</v>
      </c>
      <c r="B2180" s="75" t="s">
        <v>5548</v>
      </c>
      <c r="C2180" s="76" t="s">
        <v>210</v>
      </c>
      <c r="D2180" s="78" t="s">
        <v>5549</v>
      </c>
      <c r="E2180" s="78" t="s">
        <v>338</v>
      </c>
      <c r="F2180" s="78" t="s">
        <v>5550</v>
      </c>
    </row>
    <row r="2181" spans="1:6" ht="45" x14ac:dyDescent="0.2">
      <c r="A2181" s="74" t="s">
        <v>5551</v>
      </c>
      <c r="B2181" s="75" t="s">
        <v>5552</v>
      </c>
      <c r="C2181" s="76" t="s">
        <v>210</v>
      </c>
      <c r="D2181" s="78" t="s">
        <v>5553</v>
      </c>
      <c r="E2181" s="78" t="s">
        <v>338</v>
      </c>
      <c r="F2181" s="78" t="s">
        <v>5554</v>
      </c>
    </row>
    <row r="2182" spans="1:6" ht="33.75" x14ac:dyDescent="0.2">
      <c r="A2182" s="74" t="s">
        <v>5555</v>
      </c>
      <c r="B2182" s="74" t="s">
        <v>5556</v>
      </c>
      <c r="C2182" s="76" t="s">
        <v>210</v>
      </c>
      <c r="D2182" s="78" t="s">
        <v>5557</v>
      </c>
      <c r="E2182" s="78" t="s">
        <v>5558</v>
      </c>
      <c r="F2182" s="78" t="s">
        <v>5559</v>
      </c>
    </row>
    <row r="2183" spans="1:6" ht="33.75" x14ac:dyDescent="0.2">
      <c r="A2183" s="74" t="s">
        <v>5560</v>
      </c>
      <c r="B2183" s="74" t="s">
        <v>5561</v>
      </c>
      <c r="C2183" s="76" t="s">
        <v>210</v>
      </c>
      <c r="D2183" s="78" t="s">
        <v>5562</v>
      </c>
      <c r="E2183" s="78" t="s">
        <v>5558</v>
      </c>
      <c r="F2183" s="78" t="s">
        <v>5563</v>
      </c>
    </row>
    <row r="2184" spans="1:6" ht="33.75" x14ac:dyDescent="0.2">
      <c r="A2184" s="74" t="s">
        <v>5564</v>
      </c>
      <c r="B2184" s="74" t="s">
        <v>5565</v>
      </c>
      <c r="C2184" s="76" t="s">
        <v>210</v>
      </c>
      <c r="D2184" s="78" t="s">
        <v>5566</v>
      </c>
      <c r="E2184" s="78" t="s">
        <v>5558</v>
      </c>
      <c r="F2184" s="78" t="s">
        <v>5567</v>
      </c>
    </row>
    <row r="2185" spans="1:6" ht="22.5" x14ac:dyDescent="0.2">
      <c r="A2185" s="74" t="s">
        <v>5568</v>
      </c>
      <c r="B2185" s="74" t="s">
        <v>5569</v>
      </c>
      <c r="C2185" s="76" t="s">
        <v>210</v>
      </c>
      <c r="D2185" s="78" t="s">
        <v>331</v>
      </c>
      <c r="E2185" s="78" t="s">
        <v>254</v>
      </c>
      <c r="F2185" s="78" t="s">
        <v>5570</v>
      </c>
    </row>
    <row r="2186" spans="1:6" x14ac:dyDescent="0.2">
      <c r="A2186" s="59">
        <v>38.119999999999997</v>
      </c>
      <c r="B2186" s="73" t="s">
        <v>5571</v>
      </c>
      <c r="C2186" s="56"/>
      <c r="D2186" s="56"/>
      <c r="E2186" s="56"/>
      <c r="F2186" s="56"/>
    </row>
    <row r="2187" spans="1:6" ht="45" x14ac:dyDescent="0.2">
      <c r="A2187" s="74" t="s">
        <v>5572</v>
      </c>
      <c r="B2187" s="75" t="s">
        <v>5573</v>
      </c>
      <c r="C2187" s="76" t="s">
        <v>228</v>
      </c>
      <c r="D2187" s="78" t="s">
        <v>5574</v>
      </c>
      <c r="E2187" s="78" t="s">
        <v>330</v>
      </c>
      <c r="F2187" s="78" t="s">
        <v>5575</v>
      </c>
    </row>
    <row r="2188" spans="1:6" ht="45" x14ac:dyDescent="0.2">
      <c r="A2188" s="74" t="s">
        <v>5576</v>
      </c>
      <c r="B2188" s="75" t="s">
        <v>5577</v>
      </c>
      <c r="C2188" s="76" t="s">
        <v>228</v>
      </c>
      <c r="D2188" s="78" t="s">
        <v>5578</v>
      </c>
      <c r="E2188" s="78" t="s">
        <v>330</v>
      </c>
      <c r="F2188" s="78" t="s">
        <v>5579</v>
      </c>
    </row>
    <row r="2189" spans="1:6" ht="45" x14ac:dyDescent="0.2">
      <c r="A2189" s="74" t="s">
        <v>5580</v>
      </c>
      <c r="B2189" s="75" t="s">
        <v>5581</v>
      </c>
      <c r="C2189" s="76" t="s">
        <v>228</v>
      </c>
      <c r="D2189" s="78" t="s">
        <v>5582</v>
      </c>
      <c r="E2189" s="78" t="s">
        <v>330</v>
      </c>
      <c r="F2189" s="78" t="s">
        <v>5583</v>
      </c>
    </row>
    <row r="2190" spans="1:6" ht="45" x14ac:dyDescent="0.2">
      <c r="A2190" s="74" t="s">
        <v>5584</v>
      </c>
      <c r="B2190" s="75" t="s">
        <v>5585</v>
      </c>
      <c r="C2190" s="76" t="s">
        <v>228</v>
      </c>
      <c r="D2190" s="78" t="s">
        <v>5586</v>
      </c>
      <c r="E2190" s="78" t="s">
        <v>330</v>
      </c>
      <c r="F2190" s="78" t="s">
        <v>5587</v>
      </c>
    </row>
    <row r="2191" spans="1:6" ht="45" x14ac:dyDescent="0.2">
      <c r="A2191" s="74" t="s">
        <v>5588</v>
      </c>
      <c r="B2191" s="75" t="s">
        <v>5589</v>
      </c>
      <c r="C2191" s="76" t="s">
        <v>228</v>
      </c>
      <c r="D2191" s="78" t="s">
        <v>5590</v>
      </c>
      <c r="E2191" s="78" t="s">
        <v>330</v>
      </c>
      <c r="F2191" s="78" t="s">
        <v>5591</v>
      </c>
    </row>
    <row r="2192" spans="1:6" ht="22.5" x14ac:dyDescent="0.2">
      <c r="A2192" s="59">
        <v>38.130000000000003</v>
      </c>
      <c r="B2192" s="73" t="s">
        <v>5592</v>
      </c>
      <c r="C2192" s="56"/>
      <c r="D2192" s="56"/>
      <c r="E2192" s="56"/>
      <c r="F2192" s="56"/>
    </row>
    <row r="2193" spans="1:6" ht="45" x14ac:dyDescent="0.2">
      <c r="A2193" s="74" t="s">
        <v>5593</v>
      </c>
      <c r="B2193" s="75" t="s">
        <v>5594</v>
      </c>
      <c r="C2193" s="76" t="s">
        <v>228</v>
      </c>
      <c r="D2193" s="78" t="s">
        <v>285</v>
      </c>
      <c r="E2193" s="78" t="s">
        <v>250</v>
      </c>
      <c r="F2193" s="78" t="s">
        <v>5595</v>
      </c>
    </row>
    <row r="2194" spans="1:6" ht="45" x14ac:dyDescent="0.2">
      <c r="A2194" s="74" t="s">
        <v>5596</v>
      </c>
      <c r="B2194" s="75" t="s">
        <v>5597</v>
      </c>
      <c r="C2194" s="76" t="s">
        <v>228</v>
      </c>
      <c r="D2194" s="78" t="s">
        <v>5598</v>
      </c>
      <c r="E2194" s="78" t="s">
        <v>250</v>
      </c>
      <c r="F2194" s="78" t="s">
        <v>5599</v>
      </c>
    </row>
    <row r="2195" spans="1:6" ht="45" x14ac:dyDescent="0.2">
      <c r="A2195" s="74" t="s">
        <v>5600</v>
      </c>
      <c r="B2195" s="75" t="s">
        <v>5601</v>
      </c>
      <c r="C2195" s="76" t="s">
        <v>228</v>
      </c>
      <c r="D2195" s="78" t="s">
        <v>5602</v>
      </c>
      <c r="E2195" s="78" t="s">
        <v>250</v>
      </c>
      <c r="F2195" s="78" t="s">
        <v>5603</v>
      </c>
    </row>
    <row r="2196" spans="1:6" ht="45" x14ac:dyDescent="0.2">
      <c r="A2196" s="74" t="s">
        <v>5604</v>
      </c>
      <c r="B2196" s="75" t="s">
        <v>5605</v>
      </c>
      <c r="C2196" s="76" t="s">
        <v>228</v>
      </c>
      <c r="D2196" s="78" t="s">
        <v>5606</v>
      </c>
      <c r="E2196" s="78" t="s">
        <v>250</v>
      </c>
      <c r="F2196" s="78" t="s">
        <v>5607</v>
      </c>
    </row>
    <row r="2197" spans="1:6" ht="45" x14ac:dyDescent="0.2">
      <c r="A2197" s="74" t="s">
        <v>5608</v>
      </c>
      <c r="B2197" s="75" t="s">
        <v>5609</v>
      </c>
      <c r="C2197" s="76" t="s">
        <v>228</v>
      </c>
      <c r="D2197" s="78" t="s">
        <v>594</v>
      </c>
      <c r="E2197" s="78" t="s">
        <v>250</v>
      </c>
      <c r="F2197" s="78" t="s">
        <v>5610</v>
      </c>
    </row>
    <row r="2198" spans="1:6" ht="45" x14ac:dyDescent="0.2">
      <c r="A2198" s="74" t="s">
        <v>5611</v>
      </c>
      <c r="B2198" s="75" t="s">
        <v>5612</v>
      </c>
      <c r="C2198" s="76" t="s">
        <v>228</v>
      </c>
      <c r="D2198" s="78" t="s">
        <v>5613</v>
      </c>
      <c r="E2198" s="78" t="s">
        <v>250</v>
      </c>
      <c r="F2198" s="78" t="s">
        <v>5614</v>
      </c>
    </row>
    <row r="2199" spans="1:6" ht="45" x14ac:dyDescent="0.2">
      <c r="A2199" s="74" t="s">
        <v>5615</v>
      </c>
      <c r="B2199" s="75" t="s">
        <v>5616</v>
      </c>
      <c r="C2199" s="76" t="s">
        <v>228</v>
      </c>
      <c r="D2199" s="78" t="s">
        <v>5617</v>
      </c>
      <c r="E2199" s="78" t="s">
        <v>250</v>
      </c>
      <c r="F2199" s="78" t="s">
        <v>5618</v>
      </c>
    </row>
    <row r="2200" spans="1:6" x14ac:dyDescent="0.2">
      <c r="A2200" s="59">
        <v>38.15</v>
      </c>
      <c r="B2200" s="73" t="s">
        <v>5619</v>
      </c>
      <c r="C2200" s="56"/>
      <c r="D2200" s="56"/>
      <c r="E2200" s="56"/>
      <c r="F2200" s="56"/>
    </row>
    <row r="2201" spans="1:6" ht="22.5" x14ac:dyDescent="0.2">
      <c r="A2201" s="74" t="s">
        <v>5620</v>
      </c>
      <c r="B2201" s="74" t="s">
        <v>5621</v>
      </c>
      <c r="C2201" s="76" t="s">
        <v>228</v>
      </c>
      <c r="D2201" s="78" t="s">
        <v>5622</v>
      </c>
      <c r="E2201" s="78" t="s">
        <v>332</v>
      </c>
      <c r="F2201" s="78" t="s">
        <v>5623</v>
      </c>
    </row>
    <row r="2202" spans="1:6" ht="22.5" x14ac:dyDescent="0.2">
      <c r="A2202" s="74" t="s">
        <v>5624</v>
      </c>
      <c r="B2202" s="74" t="s">
        <v>5625</v>
      </c>
      <c r="C2202" s="76" t="s">
        <v>228</v>
      </c>
      <c r="D2202" s="78" t="s">
        <v>4226</v>
      </c>
      <c r="E2202" s="78" t="s">
        <v>332</v>
      </c>
      <c r="F2202" s="78" t="s">
        <v>5626</v>
      </c>
    </row>
    <row r="2203" spans="1:6" ht="22.5" x14ac:dyDescent="0.2">
      <c r="A2203" s="74" t="s">
        <v>5627</v>
      </c>
      <c r="B2203" s="74" t="s">
        <v>5628</v>
      </c>
      <c r="C2203" s="76" t="s">
        <v>228</v>
      </c>
      <c r="D2203" s="78" t="s">
        <v>5629</v>
      </c>
      <c r="E2203" s="78" t="s">
        <v>332</v>
      </c>
      <c r="F2203" s="78" t="s">
        <v>5630</v>
      </c>
    </row>
    <row r="2204" spans="1:6" ht="22.5" x14ac:dyDescent="0.2">
      <c r="A2204" s="74" t="s">
        <v>5631</v>
      </c>
      <c r="B2204" s="74" t="s">
        <v>5632</v>
      </c>
      <c r="C2204" s="76" t="s">
        <v>210</v>
      </c>
      <c r="D2204" s="78" t="s">
        <v>5633</v>
      </c>
      <c r="E2204" s="78" t="s">
        <v>5634</v>
      </c>
      <c r="F2204" s="78" t="s">
        <v>5635</v>
      </c>
    </row>
    <row r="2205" spans="1:6" ht="22.5" x14ac:dyDescent="0.2">
      <c r="A2205" s="74" t="s">
        <v>5636</v>
      </c>
      <c r="B2205" s="74" t="s">
        <v>5637</v>
      </c>
      <c r="C2205" s="76" t="s">
        <v>210</v>
      </c>
      <c r="D2205" s="78" t="s">
        <v>5638</v>
      </c>
      <c r="E2205" s="78" t="s">
        <v>5634</v>
      </c>
      <c r="F2205" s="78" t="s">
        <v>1356</v>
      </c>
    </row>
    <row r="2206" spans="1:6" ht="22.5" x14ac:dyDescent="0.2">
      <c r="A2206" s="74" t="s">
        <v>5639</v>
      </c>
      <c r="B2206" s="74" t="s">
        <v>5640</v>
      </c>
      <c r="C2206" s="76" t="s">
        <v>210</v>
      </c>
      <c r="D2206" s="78" t="s">
        <v>5099</v>
      </c>
      <c r="E2206" s="78" t="s">
        <v>5634</v>
      </c>
      <c r="F2206" s="78" t="s">
        <v>5641</v>
      </c>
    </row>
    <row r="2207" spans="1:6" ht="22.5" x14ac:dyDescent="0.2">
      <c r="A2207" s="74" t="s">
        <v>5642</v>
      </c>
      <c r="B2207" s="74" t="s">
        <v>5643</v>
      </c>
      <c r="C2207" s="76" t="s">
        <v>210</v>
      </c>
      <c r="D2207" s="78" t="s">
        <v>5644</v>
      </c>
      <c r="E2207" s="78" t="s">
        <v>5634</v>
      </c>
      <c r="F2207" s="78" t="s">
        <v>5645</v>
      </c>
    </row>
    <row r="2208" spans="1:6" ht="22.5" x14ac:dyDescent="0.2">
      <c r="A2208" s="74" t="s">
        <v>5646</v>
      </c>
      <c r="B2208" s="74" t="s">
        <v>5647</v>
      </c>
      <c r="C2208" s="76" t="s">
        <v>210</v>
      </c>
      <c r="D2208" s="78" t="s">
        <v>5648</v>
      </c>
      <c r="E2208" s="78" t="s">
        <v>5634</v>
      </c>
      <c r="F2208" s="78" t="s">
        <v>5649</v>
      </c>
    </row>
    <row r="2209" spans="1:6" ht="22.5" x14ac:dyDescent="0.2">
      <c r="A2209" s="74" t="s">
        <v>5650</v>
      </c>
      <c r="B2209" s="74" t="s">
        <v>5651</v>
      </c>
      <c r="C2209" s="76" t="s">
        <v>210</v>
      </c>
      <c r="D2209" s="78" t="s">
        <v>5652</v>
      </c>
      <c r="E2209" s="78" t="s">
        <v>5634</v>
      </c>
      <c r="F2209" s="78" t="s">
        <v>5653</v>
      </c>
    </row>
    <row r="2210" spans="1:6" x14ac:dyDescent="0.2">
      <c r="A2210" s="59">
        <v>38.159999999999997</v>
      </c>
      <c r="B2210" s="73" t="s">
        <v>5654</v>
      </c>
      <c r="C2210" s="56"/>
      <c r="D2210" s="56"/>
      <c r="E2210" s="56"/>
      <c r="F2210" s="56"/>
    </row>
    <row r="2211" spans="1:6" ht="22.5" x14ac:dyDescent="0.2">
      <c r="A2211" s="74" t="s">
        <v>5655</v>
      </c>
      <c r="B2211" s="74" t="s">
        <v>5656</v>
      </c>
      <c r="C2211" s="76" t="s">
        <v>228</v>
      </c>
      <c r="D2211" s="78" t="s">
        <v>5657</v>
      </c>
      <c r="E2211" s="78" t="s">
        <v>330</v>
      </c>
      <c r="F2211" s="78" t="s">
        <v>5658</v>
      </c>
    </row>
    <row r="2212" spans="1:6" ht="45" x14ac:dyDescent="0.2">
      <c r="A2212" s="74" t="s">
        <v>5659</v>
      </c>
      <c r="B2212" s="75" t="s">
        <v>5660</v>
      </c>
      <c r="C2212" s="76" t="s">
        <v>210</v>
      </c>
      <c r="D2212" s="78" t="s">
        <v>5661</v>
      </c>
      <c r="E2212" s="78" t="s">
        <v>326</v>
      </c>
      <c r="F2212" s="78" t="s">
        <v>5662</v>
      </c>
    </row>
    <row r="2213" spans="1:6" ht="33.75" x14ac:dyDescent="0.2">
      <c r="A2213" s="74" t="s">
        <v>5663</v>
      </c>
      <c r="B2213" s="74" t="s">
        <v>5664</v>
      </c>
      <c r="C2213" s="76" t="s">
        <v>210</v>
      </c>
      <c r="D2213" s="78" t="s">
        <v>5665</v>
      </c>
      <c r="E2213" s="78" t="s">
        <v>326</v>
      </c>
      <c r="F2213" s="78" t="s">
        <v>5666</v>
      </c>
    </row>
    <row r="2214" spans="1:6" ht="56.25" x14ac:dyDescent="0.2">
      <c r="A2214" s="79" t="s">
        <v>5667</v>
      </c>
      <c r="B2214" s="74" t="s">
        <v>5668</v>
      </c>
      <c r="C2214" s="80" t="s">
        <v>210</v>
      </c>
      <c r="D2214" s="81" t="s">
        <v>5669</v>
      </c>
      <c r="E2214" s="81" t="s">
        <v>5558</v>
      </c>
      <c r="F2214" s="81" t="s">
        <v>5670</v>
      </c>
    </row>
    <row r="2215" spans="1:6" ht="45" x14ac:dyDescent="0.2">
      <c r="A2215" s="74" t="s">
        <v>5671</v>
      </c>
      <c r="B2215" s="75" t="s">
        <v>5672</v>
      </c>
      <c r="C2215" s="76" t="s">
        <v>210</v>
      </c>
      <c r="D2215" s="78" t="s">
        <v>5673</v>
      </c>
      <c r="E2215" s="78" t="s">
        <v>326</v>
      </c>
      <c r="F2215" s="78" t="s">
        <v>5674</v>
      </c>
    </row>
    <row r="2216" spans="1:6" ht="56.25" x14ac:dyDescent="0.2">
      <c r="A2216" s="79" t="s">
        <v>5675</v>
      </c>
      <c r="B2216" s="74" t="s">
        <v>5676</v>
      </c>
      <c r="C2216" s="80" t="s">
        <v>210</v>
      </c>
      <c r="D2216" s="81" t="s">
        <v>5677</v>
      </c>
      <c r="E2216" s="81" t="s">
        <v>5558</v>
      </c>
      <c r="F2216" s="81" t="s">
        <v>865</v>
      </c>
    </row>
    <row r="2217" spans="1:6" ht="45" x14ac:dyDescent="0.2">
      <c r="A2217" s="74" t="s">
        <v>5678</v>
      </c>
      <c r="B2217" s="75" t="s">
        <v>5679</v>
      </c>
      <c r="C2217" s="76" t="s">
        <v>210</v>
      </c>
      <c r="D2217" s="78" t="s">
        <v>5680</v>
      </c>
      <c r="E2217" s="78" t="s">
        <v>327</v>
      </c>
      <c r="F2217" s="78" t="s">
        <v>5681</v>
      </c>
    </row>
    <row r="2218" spans="1:6" ht="22.5" x14ac:dyDescent="0.2">
      <c r="A2218" s="74" t="s">
        <v>5682</v>
      </c>
      <c r="B2218" s="74" t="s">
        <v>5683</v>
      </c>
      <c r="C2218" s="76" t="s">
        <v>228</v>
      </c>
      <c r="D2218" s="78" t="s">
        <v>5684</v>
      </c>
      <c r="E2218" s="78" t="s">
        <v>330</v>
      </c>
      <c r="F2218" s="78" t="s">
        <v>5685</v>
      </c>
    </row>
    <row r="2219" spans="1:6" ht="45" x14ac:dyDescent="0.2">
      <c r="A2219" s="74" t="s">
        <v>5686</v>
      </c>
      <c r="B2219" s="75" t="s">
        <v>5687</v>
      </c>
      <c r="C2219" s="76" t="s">
        <v>210</v>
      </c>
      <c r="D2219" s="78" t="s">
        <v>5688</v>
      </c>
      <c r="E2219" s="78" t="s">
        <v>326</v>
      </c>
      <c r="F2219" s="78" t="s">
        <v>5689</v>
      </c>
    </row>
    <row r="2220" spans="1:6" ht="45" x14ac:dyDescent="0.2">
      <c r="A2220" s="74" t="s">
        <v>5690</v>
      </c>
      <c r="B2220" s="75" t="s">
        <v>5691</v>
      </c>
      <c r="C2220" s="76" t="s">
        <v>210</v>
      </c>
      <c r="D2220" s="78" t="s">
        <v>5342</v>
      </c>
      <c r="E2220" s="78" t="s">
        <v>327</v>
      </c>
      <c r="F2220" s="78" t="s">
        <v>5692</v>
      </c>
    </row>
    <row r="2221" spans="1:6" ht="45" x14ac:dyDescent="0.2">
      <c r="A2221" s="74" t="s">
        <v>5693</v>
      </c>
      <c r="B2221" s="75" t="s">
        <v>5694</v>
      </c>
      <c r="C2221" s="76" t="s">
        <v>210</v>
      </c>
      <c r="D2221" s="78" t="s">
        <v>5695</v>
      </c>
      <c r="E2221" s="78" t="s">
        <v>326</v>
      </c>
      <c r="F2221" s="78" t="s">
        <v>5696</v>
      </c>
    </row>
    <row r="2222" spans="1:6" ht="45" x14ac:dyDescent="0.2">
      <c r="A2222" s="74" t="s">
        <v>5697</v>
      </c>
      <c r="B2222" s="75" t="s">
        <v>5698</v>
      </c>
      <c r="C2222" s="76" t="s">
        <v>210</v>
      </c>
      <c r="D2222" s="78" t="s">
        <v>5699</v>
      </c>
      <c r="E2222" s="78" t="s">
        <v>326</v>
      </c>
      <c r="F2222" s="78" t="s">
        <v>5700</v>
      </c>
    </row>
    <row r="2223" spans="1:6" ht="56.25" x14ac:dyDescent="0.2">
      <c r="A2223" s="74" t="s">
        <v>5701</v>
      </c>
      <c r="B2223" s="75" t="s">
        <v>5702</v>
      </c>
      <c r="C2223" s="76" t="s">
        <v>210</v>
      </c>
      <c r="D2223" s="78" t="s">
        <v>5703</v>
      </c>
      <c r="E2223" s="78" t="s">
        <v>5704</v>
      </c>
      <c r="F2223" s="78" t="s">
        <v>5705</v>
      </c>
    </row>
    <row r="2224" spans="1:6" ht="33.75" x14ac:dyDescent="0.2">
      <c r="A2224" s="74" t="s">
        <v>5706</v>
      </c>
      <c r="B2224" s="74" t="s">
        <v>5707</v>
      </c>
      <c r="C2224" s="76" t="s">
        <v>210</v>
      </c>
      <c r="D2224" s="78" t="s">
        <v>5708</v>
      </c>
      <c r="E2224" s="78" t="s">
        <v>326</v>
      </c>
      <c r="F2224" s="78" t="s">
        <v>5709</v>
      </c>
    </row>
    <row r="2225" spans="1:6" ht="22.5" x14ac:dyDescent="0.2">
      <c r="A2225" s="59">
        <v>38.19</v>
      </c>
      <c r="B2225" s="73" t="s">
        <v>5710</v>
      </c>
      <c r="C2225" s="56"/>
      <c r="D2225" s="56"/>
      <c r="E2225" s="56"/>
      <c r="F2225" s="56"/>
    </row>
    <row r="2226" spans="1:6" ht="33.75" x14ac:dyDescent="0.2">
      <c r="A2226" s="74" t="s">
        <v>5711</v>
      </c>
      <c r="B2226" s="74" t="s">
        <v>5712</v>
      </c>
      <c r="C2226" s="76" t="s">
        <v>228</v>
      </c>
      <c r="D2226" s="78" t="s">
        <v>5713</v>
      </c>
      <c r="E2226" s="78" t="s">
        <v>330</v>
      </c>
      <c r="F2226" s="78" t="s">
        <v>5714</v>
      </c>
    </row>
    <row r="2227" spans="1:6" ht="33.75" x14ac:dyDescent="0.2">
      <c r="A2227" s="74" t="s">
        <v>5715</v>
      </c>
      <c r="B2227" s="74" t="s">
        <v>5716</v>
      </c>
      <c r="C2227" s="76" t="s">
        <v>228</v>
      </c>
      <c r="D2227" s="78" t="s">
        <v>5717</v>
      </c>
      <c r="E2227" s="78" t="s">
        <v>330</v>
      </c>
      <c r="F2227" s="78" t="s">
        <v>2004</v>
      </c>
    </row>
    <row r="2228" spans="1:6" ht="33.75" x14ac:dyDescent="0.2">
      <c r="A2228" s="74" t="s">
        <v>5718</v>
      </c>
      <c r="B2228" s="74" t="s">
        <v>5719</v>
      </c>
      <c r="C2228" s="76" t="s">
        <v>228</v>
      </c>
      <c r="D2228" s="78" t="s">
        <v>5720</v>
      </c>
      <c r="E2228" s="78" t="s">
        <v>330</v>
      </c>
      <c r="F2228" s="78" t="s">
        <v>5721</v>
      </c>
    </row>
    <row r="2229" spans="1:6" ht="45" x14ac:dyDescent="0.2">
      <c r="A2229" s="74" t="s">
        <v>5722</v>
      </c>
      <c r="B2229" s="75" t="s">
        <v>5723</v>
      </c>
      <c r="C2229" s="76" t="s">
        <v>228</v>
      </c>
      <c r="D2229" s="78" t="s">
        <v>5724</v>
      </c>
      <c r="E2229" s="78" t="s">
        <v>330</v>
      </c>
      <c r="F2229" s="78" t="s">
        <v>5725</v>
      </c>
    </row>
    <row r="2230" spans="1:6" ht="45" x14ac:dyDescent="0.2">
      <c r="A2230" s="74" t="s">
        <v>5726</v>
      </c>
      <c r="B2230" s="75" t="s">
        <v>5727</v>
      </c>
      <c r="C2230" s="76" t="s">
        <v>228</v>
      </c>
      <c r="D2230" s="78" t="s">
        <v>5728</v>
      </c>
      <c r="E2230" s="78" t="s">
        <v>330</v>
      </c>
      <c r="F2230" s="78" t="s">
        <v>5729</v>
      </c>
    </row>
    <row r="2231" spans="1:6" ht="22.5" x14ac:dyDescent="0.2">
      <c r="A2231" s="59">
        <v>38.200000000000003</v>
      </c>
      <c r="B2231" s="73" t="s">
        <v>5730</v>
      </c>
      <c r="C2231" s="56"/>
      <c r="D2231" s="56"/>
      <c r="E2231" s="56"/>
      <c r="F2231" s="56"/>
    </row>
    <row r="2232" spans="1:6" ht="22.5" x14ac:dyDescent="0.2">
      <c r="A2232" s="74" t="s">
        <v>5731</v>
      </c>
      <c r="B2232" s="74" t="s">
        <v>5732</v>
      </c>
      <c r="C2232" s="76" t="s">
        <v>228</v>
      </c>
      <c r="D2232" s="82"/>
      <c r="E2232" s="78" t="s">
        <v>331</v>
      </c>
      <c r="F2232" s="78" t="s">
        <v>331</v>
      </c>
    </row>
    <row r="2233" spans="1:6" x14ac:dyDescent="0.2">
      <c r="A2233" s="74" t="s">
        <v>5733</v>
      </c>
      <c r="B2233" s="74" t="s">
        <v>5734</v>
      </c>
      <c r="C2233" s="76" t="s">
        <v>228</v>
      </c>
      <c r="D2233" s="82"/>
      <c r="E2233" s="78" t="s">
        <v>325</v>
      </c>
      <c r="F2233" s="78" t="s">
        <v>325</v>
      </c>
    </row>
    <row r="2234" spans="1:6" ht="22.5" x14ac:dyDescent="0.2">
      <c r="A2234" s="74" t="s">
        <v>5735</v>
      </c>
      <c r="B2234" s="74" t="s">
        <v>5736</v>
      </c>
      <c r="C2234" s="76" t="s">
        <v>210</v>
      </c>
      <c r="D2234" s="82"/>
      <c r="E2234" s="78" t="s">
        <v>330</v>
      </c>
      <c r="F2234" s="78" t="s">
        <v>330</v>
      </c>
    </row>
    <row r="2235" spans="1:6" x14ac:dyDescent="0.2">
      <c r="A2235" s="74" t="s">
        <v>5737</v>
      </c>
      <c r="B2235" s="74" t="s">
        <v>5738</v>
      </c>
      <c r="C2235" s="76" t="s">
        <v>228</v>
      </c>
      <c r="D2235" s="82"/>
      <c r="E2235" s="78" t="s">
        <v>328</v>
      </c>
      <c r="F2235" s="78" t="s">
        <v>328</v>
      </c>
    </row>
    <row r="2236" spans="1:6" x14ac:dyDescent="0.2">
      <c r="A2236" s="59">
        <v>38.21</v>
      </c>
      <c r="B2236" s="73" t="s">
        <v>5739</v>
      </c>
      <c r="C2236" s="56"/>
      <c r="D2236" s="56"/>
      <c r="E2236" s="56"/>
      <c r="F2236" s="56"/>
    </row>
    <row r="2237" spans="1:6" ht="33.75" x14ac:dyDescent="0.2">
      <c r="A2237" s="74" t="s">
        <v>5740</v>
      </c>
      <c r="B2237" s="74" t="s">
        <v>5741</v>
      </c>
      <c r="C2237" s="76" t="s">
        <v>228</v>
      </c>
      <c r="D2237" s="78" t="s">
        <v>2287</v>
      </c>
      <c r="E2237" s="78" t="s">
        <v>326</v>
      </c>
      <c r="F2237" s="78" t="s">
        <v>5742</v>
      </c>
    </row>
    <row r="2238" spans="1:6" ht="33.75" x14ac:dyDescent="0.2">
      <c r="A2238" s="74" t="s">
        <v>5743</v>
      </c>
      <c r="B2238" s="74" t="s">
        <v>5744</v>
      </c>
      <c r="C2238" s="76" t="s">
        <v>228</v>
      </c>
      <c r="D2238" s="78" t="s">
        <v>5745</v>
      </c>
      <c r="E2238" s="78" t="s">
        <v>326</v>
      </c>
      <c r="F2238" s="78" t="s">
        <v>5746</v>
      </c>
    </row>
    <row r="2239" spans="1:6" ht="33.75" x14ac:dyDescent="0.2">
      <c r="A2239" s="74" t="s">
        <v>5747</v>
      </c>
      <c r="B2239" s="74" t="s">
        <v>5748</v>
      </c>
      <c r="C2239" s="76" t="s">
        <v>228</v>
      </c>
      <c r="D2239" s="78" t="s">
        <v>5749</v>
      </c>
      <c r="E2239" s="78" t="s">
        <v>326</v>
      </c>
      <c r="F2239" s="78" t="s">
        <v>5750</v>
      </c>
    </row>
    <row r="2240" spans="1:6" ht="33.75" x14ac:dyDescent="0.2">
      <c r="A2240" s="74" t="s">
        <v>5751</v>
      </c>
      <c r="B2240" s="74" t="s">
        <v>5752</v>
      </c>
      <c r="C2240" s="76" t="s">
        <v>228</v>
      </c>
      <c r="D2240" s="78" t="s">
        <v>5753</v>
      </c>
      <c r="E2240" s="78" t="s">
        <v>326</v>
      </c>
      <c r="F2240" s="78" t="s">
        <v>5754</v>
      </c>
    </row>
    <row r="2241" spans="1:6" ht="33.75" x14ac:dyDescent="0.2">
      <c r="A2241" s="74" t="s">
        <v>5755</v>
      </c>
      <c r="B2241" s="74" t="s">
        <v>5756</v>
      </c>
      <c r="C2241" s="76" t="s">
        <v>228</v>
      </c>
      <c r="D2241" s="78" t="s">
        <v>5757</v>
      </c>
      <c r="E2241" s="78" t="s">
        <v>326</v>
      </c>
      <c r="F2241" s="78" t="s">
        <v>5758</v>
      </c>
    </row>
    <row r="2242" spans="1:6" ht="33.75" x14ac:dyDescent="0.2">
      <c r="A2242" s="74" t="s">
        <v>5759</v>
      </c>
      <c r="B2242" s="74" t="s">
        <v>5760</v>
      </c>
      <c r="C2242" s="76" t="s">
        <v>228</v>
      </c>
      <c r="D2242" s="78" t="s">
        <v>5761</v>
      </c>
      <c r="E2242" s="78" t="s">
        <v>340</v>
      </c>
      <c r="F2242" s="78" t="s">
        <v>5762</v>
      </c>
    </row>
    <row r="2243" spans="1:6" ht="33.75" x14ac:dyDescent="0.2">
      <c r="A2243" s="74" t="s">
        <v>5763</v>
      </c>
      <c r="B2243" s="74" t="s">
        <v>5764</v>
      </c>
      <c r="C2243" s="76" t="s">
        <v>228</v>
      </c>
      <c r="D2243" s="78" t="s">
        <v>5765</v>
      </c>
      <c r="E2243" s="78" t="s">
        <v>340</v>
      </c>
      <c r="F2243" s="78" t="s">
        <v>5766</v>
      </c>
    </row>
    <row r="2244" spans="1:6" ht="33.75" x14ac:dyDescent="0.2">
      <c r="A2244" s="74" t="s">
        <v>5767</v>
      </c>
      <c r="B2244" s="74" t="s">
        <v>5768</v>
      </c>
      <c r="C2244" s="76" t="s">
        <v>228</v>
      </c>
      <c r="D2244" s="78" t="s">
        <v>5769</v>
      </c>
      <c r="E2244" s="78" t="s">
        <v>340</v>
      </c>
      <c r="F2244" s="78" t="s">
        <v>5770</v>
      </c>
    </row>
    <row r="2245" spans="1:6" ht="33.75" x14ac:dyDescent="0.2">
      <c r="A2245" s="74" t="s">
        <v>5771</v>
      </c>
      <c r="B2245" s="74" t="s">
        <v>5772</v>
      </c>
      <c r="C2245" s="76" t="s">
        <v>228</v>
      </c>
      <c r="D2245" s="78" t="s">
        <v>5773</v>
      </c>
      <c r="E2245" s="78" t="s">
        <v>340</v>
      </c>
      <c r="F2245" s="78" t="s">
        <v>5774</v>
      </c>
    </row>
    <row r="2246" spans="1:6" ht="33.75" x14ac:dyDescent="0.2">
      <c r="A2246" s="74" t="s">
        <v>5775</v>
      </c>
      <c r="B2246" s="74" t="s">
        <v>5776</v>
      </c>
      <c r="C2246" s="76" t="s">
        <v>228</v>
      </c>
      <c r="D2246" s="78" t="s">
        <v>487</v>
      </c>
      <c r="E2246" s="78" t="s">
        <v>328</v>
      </c>
      <c r="F2246" s="78" t="s">
        <v>5777</v>
      </c>
    </row>
    <row r="2247" spans="1:6" ht="33.75" x14ac:dyDescent="0.2">
      <c r="A2247" s="74" t="s">
        <v>5778</v>
      </c>
      <c r="B2247" s="74" t="s">
        <v>5779</v>
      </c>
      <c r="C2247" s="76" t="s">
        <v>228</v>
      </c>
      <c r="D2247" s="78" t="s">
        <v>5780</v>
      </c>
      <c r="E2247" s="78" t="s">
        <v>328</v>
      </c>
      <c r="F2247" s="78" t="s">
        <v>5781</v>
      </c>
    </row>
    <row r="2248" spans="1:6" ht="33.75" x14ac:dyDescent="0.2">
      <c r="A2248" s="74" t="s">
        <v>5782</v>
      </c>
      <c r="B2248" s="74" t="s">
        <v>5783</v>
      </c>
      <c r="C2248" s="76" t="s">
        <v>228</v>
      </c>
      <c r="D2248" s="78" t="s">
        <v>5784</v>
      </c>
      <c r="E2248" s="78" t="s">
        <v>326</v>
      </c>
      <c r="F2248" s="78" t="s">
        <v>5785</v>
      </c>
    </row>
    <row r="2249" spans="1:6" ht="33.75" x14ac:dyDescent="0.2">
      <c r="A2249" s="74" t="s">
        <v>5786</v>
      </c>
      <c r="B2249" s="74" t="s">
        <v>5787</v>
      </c>
      <c r="C2249" s="76" t="s">
        <v>228</v>
      </c>
      <c r="D2249" s="78" t="s">
        <v>5788</v>
      </c>
      <c r="E2249" s="78" t="s">
        <v>326</v>
      </c>
      <c r="F2249" s="78" t="s">
        <v>5789</v>
      </c>
    </row>
    <row r="2250" spans="1:6" ht="33.75" x14ac:dyDescent="0.2">
      <c r="A2250" s="74" t="s">
        <v>5790</v>
      </c>
      <c r="B2250" s="74" t="s">
        <v>5791</v>
      </c>
      <c r="C2250" s="76" t="s">
        <v>228</v>
      </c>
      <c r="D2250" s="78" t="s">
        <v>5792</v>
      </c>
      <c r="E2250" s="78" t="s">
        <v>326</v>
      </c>
      <c r="F2250" s="78" t="s">
        <v>5793</v>
      </c>
    </row>
    <row r="2251" spans="1:6" ht="33.75" x14ac:dyDescent="0.2">
      <c r="A2251" s="74" t="s">
        <v>5794</v>
      </c>
      <c r="B2251" s="74" t="s">
        <v>5795</v>
      </c>
      <c r="C2251" s="76" t="s">
        <v>228</v>
      </c>
      <c r="D2251" s="78" t="s">
        <v>5796</v>
      </c>
      <c r="E2251" s="78" t="s">
        <v>326</v>
      </c>
      <c r="F2251" s="78" t="s">
        <v>5797</v>
      </c>
    </row>
    <row r="2252" spans="1:6" x14ac:dyDescent="0.2">
      <c r="A2252" s="59">
        <v>38.22</v>
      </c>
      <c r="B2252" s="73" t="s">
        <v>5798</v>
      </c>
      <c r="C2252" s="56"/>
      <c r="D2252" s="56"/>
      <c r="E2252" s="56"/>
      <c r="F2252" s="56"/>
    </row>
    <row r="2253" spans="1:6" ht="33.75" x14ac:dyDescent="0.2">
      <c r="A2253" s="74" t="s">
        <v>5799</v>
      </c>
      <c r="B2253" s="74" t="s">
        <v>5800</v>
      </c>
      <c r="C2253" s="76" t="s">
        <v>228</v>
      </c>
      <c r="D2253" s="78" t="s">
        <v>5801</v>
      </c>
      <c r="E2253" s="78" t="s">
        <v>340</v>
      </c>
      <c r="F2253" s="78" t="s">
        <v>5802</v>
      </c>
    </row>
    <row r="2254" spans="1:6" ht="33.75" x14ac:dyDescent="0.2">
      <c r="A2254" s="74" t="s">
        <v>5803</v>
      </c>
      <c r="B2254" s="74" t="s">
        <v>5804</v>
      </c>
      <c r="C2254" s="76" t="s">
        <v>228</v>
      </c>
      <c r="D2254" s="78" t="s">
        <v>5805</v>
      </c>
      <c r="E2254" s="78" t="s">
        <v>340</v>
      </c>
      <c r="F2254" s="78" t="s">
        <v>5806</v>
      </c>
    </row>
    <row r="2255" spans="1:6" ht="33.75" x14ac:dyDescent="0.2">
      <c r="A2255" s="74" t="s">
        <v>5807</v>
      </c>
      <c r="B2255" s="74" t="s">
        <v>5808</v>
      </c>
      <c r="C2255" s="76" t="s">
        <v>228</v>
      </c>
      <c r="D2255" s="78" t="s">
        <v>5809</v>
      </c>
      <c r="E2255" s="78" t="s">
        <v>340</v>
      </c>
      <c r="F2255" s="78" t="s">
        <v>5810</v>
      </c>
    </row>
    <row r="2256" spans="1:6" ht="33.75" x14ac:dyDescent="0.2">
      <c r="A2256" s="74" t="s">
        <v>5811</v>
      </c>
      <c r="B2256" s="74" t="s">
        <v>5812</v>
      </c>
      <c r="C2256" s="76" t="s">
        <v>228</v>
      </c>
      <c r="D2256" s="78" t="s">
        <v>5813</v>
      </c>
      <c r="E2256" s="78" t="s">
        <v>328</v>
      </c>
      <c r="F2256" s="78" t="s">
        <v>5814</v>
      </c>
    </row>
    <row r="2257" spans="1:6" ht="33.75" x14ac:dyDescent="0.2">
      <c r="A2257" s="74" t="s">
        <v>5815</v>
      </c>
      <c r="B2257" s="74" t="s">
        <v>5816</v>
      </c>
      <c r="C2257" s="76" t="s">
        <v>228</v>
      </c>
      <c r="D2257" s="78" t="s">
        <v>5817</v>
      </c>
      <c r="E2257" s="78" t="s">
        <v>328</v>
      </c>
      <c r="F2257" s="78" t="s">
        <v>5818</v>
      </c>
    </row>
    <row r="2258" spans="1:6" ht="33.75" x14ac:dyDescent="0.2">
      <c r="A2258" s="74" t="s">
        <v>5819</v>
      </c>
      <c r="B2258" s="74" t="s">
        <v>5820</v>
      </c>
      <c r="C2258" s="76" t="s">
        <v>228</v>
      </c>
      <c r="D2258" s="78" t="s">
        <v>5821</v>
      </c>
      <c r="E2258" s="78" t="s">
        <v>267</v>
      </c>
      <c r="F2258" s="78" t="s">
        <v>5822</v>
      </c>
    </row>
    <row r="2259" spans="1:6" ht="33.75" x14ac:dyDescent="0.2">
      <c r="A2259" s="74" t="s">
        <v>5823</v>
      </c>
      <c r="B2259" s="74" t="s">
        <v>5824</v>
      </c>
      <c r="C2259" s="76" t="s">
        <v>228</v>
      </c>
      <c r="D2259" s="78" t="s">
        <v>5825</v>
      </c>
      <c r="E2259" s="78" t="s">
        <v>267</v>
      </c>
      <c r="F2259" s="78" t="s">
        <v>813</v>
      </c>
    </row>
    <row r="2260" spans="1:6" ht="33.75" x14ac:dyDescent="0.2">
      <c r="A2260" s="74" t="s">
        <v>5826</v>
      </c>
      <c r="B2260" s="74" t="s">
        <v>5827</v>
      </c>
      <c r="C2260" s="76" t="s">
        <v>228</v>
      </c>
      <c r="D2260" s="78" t="s">
        <v>5828</v>
      </c>
      <c r="E2260" s="78" t="s">
        <v>267</v>
      </c>
      <c r="F2260" s="78" t="s">
        <v>5829</v>
      </c>
    </row>
    <row r="2261" spans="1:6" ht="33.75" x14ac:dyDescent="0.2">
      <c r="A2261" s="74" t="s">
        <v>5830</v>
      </c>
      <c r="B2261" s="74" t="s">
        <v>5831</v>
      </c>
      <c r="C2261" s="76" t="s">
        <v>228</v>
      </c>
      <c r="D2261" s="78" t="s">
        <v>5832</v>
      </c>
      <c r="E2261" s="78" t="s">
        <v>267</v>
      </c>
      <c r="F2261" s="78" t="s">
        <v>5833</v>
      </c>
    </row>
    <row r="2262" spans="1:6" ht="33.75" x14ac:dyDescent="0.2">
      <c r="A2262" s="74" t="s">
        <v>5834</v>
      </c>
      <c r="B2262" s="74" t="s">
        <v>5835</v>
      </c>
      <c r="C2262" s="76" t="s">
        <v>228</v>
      </c>
      <c r="D2262" s="78" t="s">
        <v>5836</v>
      </c>
      <c r="E2262" s="78" t="s">
        <v>267</v>
      </c>
      <c r="F2262" s="78" t="s">
        <v>5837</v>
      </c>
    </row>
    <row r="2263" spans="1:6" ht="33.75" x14ac:dyDescent="0.2">
      <c r="A2263" s="74" t="s">
        <v>5838</v>
      </c>
      <c r="B2263" s="74" t="s">
        <v>5839</v>
      </c>
      <c r="C2263" s="76" t="s">
        <v>228</v>
      </c>
      <c r="D2263" s="78" t="s">
        <v>5840</v>
      </c>
      <c r="E2263" s="78" t="s">
        <v>267</v>
      </c>
      <c r="F2263" s="78" t="s">
        <v>5841</v>
      </c>
    </row>
    <row r="2264" spans="1:6" ht="33.75" x14ac:dyDescent="0.2">
      <c r="A2264" s="74" t="s">
        <v>5842</v>
      </c>
      <c r="B2264" s="74" t="s">
        <v>5843</v>
      </c>
      <c r="C2264" s="76" t="s">
        <v>228</v>
      </c>
      <c r="D2264" s="78" t="s">
        <v>5844</v>
      </c>
      <c r="E2264" s="78" t="s">
        <v>267</v>
      </c>
      <c r="F2264" s="78" t="s">
        <v>5845</v>
      </c>
    </row>
    <row r="2265" spans="1:6" x14ac:dyDescent="0.2">
      <c r="A2265" s="59">
        <v>38.229999999999997</v>
      </c>
      <c r="B2265" s="73" t="s">
        <v>5846</v>
      </c>
      <c r="C2265" s="56"/>
      <c r="D2265" s="56"/>
      <c r="E2265" s="56"/>
      <c r="F2265" s="56"/>
    </row>
    <row r="2266" spans="1:6" ht="22.5" x14ac:dyDescent="0.2">
      <c r="A2266" s="74" t="s">
        <v>5847</v>
      </c>
      <c r="B2266" s="74" t="s">
        <v>5848</v>
      </c>
      <c r="C2266" s="76" t="s">
        <v>210</v>
      </c>
      <c r="D2266" s="78" t="s">
        <v>5849</v>
      </c>
      <c r="E2266" s="78" t="s">
        <v>331</v>
      </c>
      <c r="F2266" s="78" t="s">
        <v>5850</v>
      </c>
    </row>
    <row r="2267" spans="1:6" ht="22.5" x14ac:dyDescent="0.2">
      <c r="A2267" s="74" t="s">
        <v>5851</v>
      </c>
      <c r="B2267" s="74" t="s">
        <v>5852</v>
      </c>
      <c r="C2267" s="76" t="s">
        <v>210</v>
      </c>
      <c r="D2267" s="78" t="s">
        <v>3359</v>
      </c>
      <c r="E2267" s="78" t="s">
        <v>331</v>
      </c>
      <c r="F2267" s="78" t="s">
        <v>5853</v>
      </c>
    </row>
    <row r="2268" spans="1:6" ht="22.5" x14ac:dyDescent="0.2">
      <c r="A2268" s="74" t="s">
        <v>5854</v>
      </c>
      <c r="B2268" s="74" t="s">
        <v>5855</v>
      </c>
      <c r="C2268" s="76" t="s">
        <v>210</v>
      </c>
      <c r="D2268" s="78" t="s">
        <v>5856</v>
      </c>
      <c r="E2268" s="78" t="s">
        <v>331</v>
      </c>
      <c r="F2268" s="78" t="s">
        <v>5857</v>
      </c>
    </row>
    <row r="2269" spans="1:6" ht="22.5" x14ac:dyDescent="0.2">
      <c r="A2269" s="74" t="s">
        <v>5858</v>
      </c>
      <c r="B2269" s="74" t="s">
        <v>5859</v>
      </c>
      <c r="C2269" s="76" t="s">
        <v>210</v>
      </c>
      <c r="D2269" s="78" t="s">
        <v>5860</v>
      </c>
      <c r="E2269" s="78" t="s">
        <v>331</v>
      </c>
      <c r="F2269" s="78" t="s">
        <v>1400</v>
      </c>
    </row>
    <row r="2270" spans="1:6" ht="22.5" x14ac:dyDescent="0.2">
      <c r="A2270" s="74" t="s">
        <v>5861</v>
      </c>
      <c r="B2270" s="74" t="s">
        <v>5862</v>
      </c>
      <c r="C2270" s="76" t="s">
        <v>210</v>
      </c>
      <c r="D2270" s="78" t="s">
        <v>5863</v>
      </c>
      <c r="E2270" s="78" t="s">
        <v>331</v>
      </c>
      <c r="F2270" s="78" t="s">
        <v>5864</v>
      </c>
    </row>
    <row r="2271" spans="1:6" ht="22.5" x14ac:dyDescent="0.2">
      <c r="A2271" s="74" t="s">
        <v>5865</v>
      </c>
      <c r="B2271" s="74" t="s">
        <v>5866</v>
      </c>
      <c r="C2271" s="76" t="s">
        <v>210</v>
      </c>
      <c r="D2271" s="78" t="s">
        <v>5867</v>
      </c>
      <c r="E2271" s="78" t="s">
        <v>331</v>
      </c>
      <c r="F2271" s="78" t="s">
        <v>5868</v>
      </c>
    </row>
    <row r="2272" spans="1:6" ht="22.5" x14ac:dyDescent="0.2">
      <c r="A2272" s="74" t="s">
        <v>5869</v>
      </c>
      <c r="B2272" s="74" t="s">
        <v>5870</v>
      </c>
      <c r="C2272" s="76" t="s">
        <v>210</v>
      </c>
      <c r="D2272" s="78" t="s">
        <v>321</v>
      </c>
      <c r="E2272" s="78" t="s">
        <v>331</v>
      </c>
      <c r="F2272" s="78" t="s">
        <v>5871</v>
      </c>
    </row>
    <row r="2273" spans="1:6" ht="22.5" x14ac:dyDescent="0.2">
      <c r="A2273" s="74" t="s">
        <v>5872</v>
      </c>
      <c r="B2273" s="74" t="s">
        <v>5873</v>
      </c>
      <c r="C2273" s="76" t="s">
        <v>210</v>
      </c>
      <c r="D2273" s="78" t="s">
        <v>5874</v>
      </c>
      <c r="E2273" s="78" t="s">
        <v>331</v>
      </c>
      <c r="F2273" s="78" t="s">
        <v>5875</v>
      </c>
    </row>
    <row r="2274" spans="1:6" ht="22.5" x14ac:dyDescent="0.2">
      <c r="A2274" s="74" t="s">
        <v>5876</v>
      </c>
      <c r="B2274" s="74" t="s">
        <v>5877</v>
      </c>
      <c r="C2274" s="76" t="s">
        <v>210</v>
      </c>
      <c r="D2274" s="78" t="s">
        <v>1362</v>
      </c>
      <c r="E2274" s="78" t="s">
        <v>331</v>
      </c>
      <c r="F2274" s="78" t="s">
        <v>5878</v>
      </c>
    </row>
    <row r="2275" spans="1:6" ht="22.5" x14ac:dyDescent="0.2">
      <c r="A2275" s="74" t="s">
        <v>5879</v>
      </c>
      <c r="B2275" s="74" t="s">
        <v>5880</v>
      </c>
      <c r="C2275" s="76" t="s">
        <v>210</v>
      </c>
      <c r="D2275" s="78" t="s">
        <v>5881</v>
      </c>
      <c r="E2275" s="78" t="s">
        <v>331</v>
      </c>
      <c r="F2275" s="78" t="s">
        <v>5882</v>
      </c>
    </row>
    <row r="2276" spans="1:6" ht="22.5" x14ac:dyDescent="0.2">
      <c r="A2276" s="74" t="s">
        <v>5883</v>
      </c>
      <c r="B2276" s="74" t="s">
        <v>5884</v>
      </c>
      <c r="C2276" s="76" t="s">
        <v>210</v>
      </c>
      <c r="D2276" s="78" t="s">
        <v>3991</v>
      </c>
      <c r="E2276" s="78" t="s">
        <v>331</v>
      </c>
      <c r="F2276" s="78" t="s">
        <v>5885</v>
      </c>
    </row>
    <row r="2277" spans="1:6" ht="22.5" x14ac:dyDescent="0.2">
      <c r="A2277" s="74" t="s">
        <v>5886</v>
      </c>
      <c r="B2277" s="74" t="s">
        <v>5887</v>
      </c>
      <c r="C2277" s="76" t="s">
        <v>210</v>
      </c>
      <c r="D2277" s="78" t="s">
        <v>5888</v>
      </c>
      <c r="E2277" s="78" t="s">
        <v>331</v>
      </c>
      <c r="F2277" s="78" t="s">
        <v>5889</v>
      </c>
    </row>
    <row r="2278" spans="1:6" ht="22.5" x14ac:dyDescent="0.2">
      <c r="A2278" s="74" t="s">
        <v>5890</v>
      </c>
      <c r="B2278" s="74" t="s">
        <v>5891</v>
      </c>
      <c r="C2278" s="76" t="s">
        <v>210</v>
      </c>
      <c r="D2278" s="78" t="s">
        <v>238</v>
      </c>
      <c r="E2278" s="78" t="s">
        <v>331</v>
      </c>
      <c r="F2278" s="78" t="s">
        <v>5892</v>
      </c>
    </row>
    <row r="2279" spans="1:6" ht="22.5" x14ac:dyDescent="0.2">
      <c r="A2279" s="74" t="s">
        <v>5893</v>
      </c>
      <c r="B2279" s="74" t="s">
        <v>5894</v>
      </c>
      <c r="C2279" s="76" t="s">
        <v>210</v>
      </c>
      <c r="D2279" s="78" t="s">
        <v>1114</v>
      </c>
      <c r="E2279" s="78" t="s">
        <v>331</v>
      </c>
      <c r="F2279" s="78" t="s">
        <v>5895</v>
      </c>
    </row>
    <row r="2280" spans="1:6" ht="22.5" x14ac:dyDescent="0.2">
      <c r="A2280" s="74" t="s">
        <v>5896</v>
      </c>
      <c r="B2280" s="74" t="s">
        <v>5897</v>
      </c>
      <c r="C2280" s="76" t="s">
        <v>210</v>
      </c>
      <c r="D2280" s="78" t="s">
        <v>5898</v>
      </c>
      <c r="E2280" s="78" t="s">
        <v>331</v>
      </c>
      <c r="F2280" s="78" t="s">
        <v>5899</v>
      </c>
    </row>
    <row r="2281" spans="1:6" ht="22.5" x14ac:dyDescent="0.2">
      <c r="A2281" s="74" t="s">
        <v>5900</v>
      </c>
      <c r="B2281" s="74" t="s">
        <v>5901</v>
      </c>
      <c r="C2281" s="76" t="s">
        <v>210</v>
      </c>
      <c r="D2281" s="78" t="s">
        <v>5902</v>
      </c>
      <c r="E2281" s="78" t="s">
        <v>331</v>
      </c>
      <c r="F2281" s="78" t="s">
        <v>5903</v>
      </c>
    </row>
    <row r="2282" spans="1:6" ht="22.5" x14ac:dyDescent="0.2">
      <c r="A2282" s="74" t="s">
        <v>5904</v>
      </c>
      <c r="B2282" s="74" t="s">
        <v>5905</v>
      </c>
      <c r="C2282" s="76" t="s">
        <v>210</v>
      </c>
      <c r="D2282" s="78" t="s">
        <v>5906</v>
      </c>
      <c r="E2282" s="78" t="s">
        <v>332</v>
      </c>
      <c r="F2282" s="78" t="s">
        <v>5907</v>
      </c>
    </row>
    <row r="2283" spans="1:6" ht="22.5" x14ac:dyDescent="0.2">
      <c r="A2283" s="74" t="s">
        <v>5908</v>
      </c>
      <c r="B2283" s="74" t="s">
        <v>5909</v>
      </c>
      <c r="C2283" s="76" t="s">
        <v>210</v>
      </c>
      <c r="D2283" s="78" t="s">
        <v>5910</v>
      </c>
      <c r="E2283" s="78" t="s">
        <v>332</v>
      </c>
      <c r="F2283" s="78" t="s">
        <v>5911</v>
      </c>
    </row>
    <row r="2284" spans="1:6" ht="22.5" x14ac:dyDescent="0.2">
      <c r="A2284" s="74" t="s">
        <v>5912</v>
      </c>
      <c r="B2284" s="74" t="s">
        <v>5913</v>
      </c>
      <c r="C2284" s="76" t="s">
        <v>210</v>
      </c>
      <c r="D2284" s="78" t="s">
        <v>5914</v>
      </c>
      <c r="E2284" s="78" t="s">
        <v>332</v>
      </c>
      <c r="F2284" s="78" t="s">
        <v>5915</v>
      </c>
    </row>
    <row r="2285" spans="1:6" ht="22.5" x14ac:dyDescent="0.2">
      <c r="A2285" s="58">
        <v>39</v>
      </c>
      <c r="B2285" s="73" t="s">
        <v>5916</v>
      </c>
      <c r="C2285" s="56"/>
      <c r="D2285" s="56"/>
      <c r="E2285" s="56"/>
      <c r="F2285" s="56"/>
    </row>
    <row r="2286" spans="1:6" ht="22.5" x14ac:dyDescent="0.2">
      <c r="A2286" s="59">
        <v>39.020000000000003</v>
      </c>
      <c r="B2286" s="73" t="s">
        <v>5917</v>
      </c>
      <c r="C2286" s="56"/>
      <c r="D2286" s="56"/>
      <c r="E2286" s="56"/>
      <c r="F2286" s="56"/>
    </row>
    <row r="2287" spans="1:6" ht="33.75" x14ac:dyDescent="0.2">
      <c r="A2287" s="74" t="s">
        <v>5918</v>
      </c>
      <c r="B2287" s="74" t="s">
        <v>5919</v>
      </c>
      <c r="C2287" s="76" t="s">
        <v>228</v>
      </c>
      <c r="D2287" s="78" t="s">
        <v>1425</v>
      </c>
      <c r="E2287" s="78" t="s">
        <v>250</v>
      </c>
      <c r="F2287" s="78" t="s">
        <v>273</v>
      </c>
    </row>
    <row r="2288" spans="1:6" ht="33.75" x14ac:dyDescent="0.2">
      <c r="A2288" s="74" t="s">
        <v>5920</v>
      </c>
      <c r="B2288" s="74" t="s">
        <v>5921</v>
      </c>
      <c r="C2288" s="76" t="s">
        <v>228</v>
      </c>
      <c r="D2288" s="78" t="s">
        <v>5922</v>
      </c>
      <c r="E2288" s="78" t="s">
        <v>250</v>
      </c>
      <c r="F2288" s="78" t="s">
        <v>1489</v>
      </c>
    </row>
    <row r="2289" spans="1:6" ht="33.75" x14ac:dyDescent="0.2">
      <c r="A2289" s="74" t="s">
        <v>5923</v>
      </c>
      <c r="B2289" s="74" t="s">
        <v>5924</v>
      </c>
      <c r="C2289" s="76" t="s">
        <v>228</v>
      </c>
      <c r="D2289" s="78" t="s">
        <v>5925</v>
      </c>
      <c r="E2289" s="78" t="s">
        <v>281</v>
      </c>
      <c r="F2289" s="78" t="s">
        <v>5926</v>
      </c>
    </row>
    <row r="2290" spans="1:6" ht="33.75" x14ac:dyDescent="0.2">
      <c r="A2290" s="74" t="s">
        <v>5927</v>
      </c>
      <c r="B2290" s="74" t="s">
        <v>5928</v>
      </c>
      <c r="C2290" s="76" t="s">
        <v>228</v>
      </c>
      <c r="D2290" s="78" t="s">
        <v>5929</v>
      </c>
      <c r="E2290" s="78" t="s">
        <v>5930</v>
      </c>
      <c r="F2290" s="78" t="s">
        <v>1708</v>
      </c>
    </row>
    <row r="2291" spans="1:6" ht="33.75" x14ac:dyDescent="0.2">
      <c r="A2291" s="74" t="s">
        <v>5931</v>
      </c>
      <c r="B2291" s="74" t="s">
        <v>5932</v>
      </c>
      <c r="C2291" s="76" t="s">
        <v>228</v>
      </c>
      <c r="D2291" s="78" t="s">
        <v>5933</v>
      </c>
      <c r="E2291" s="78" t="s">
        <v>272</v>
      </c>
      <c r="F2291" s="78" t="s">
        <v>5934</v>
      </c>
    </row>
    <row r="2292" spans="1:6" ht="22.5" x14ac:dyDescent="0.2">
      <c r="A2292" s="59">
        <v>39.03</v>
      </c>
      <c r="B2292" s="73" t="s">
        <v>5935</v>
      </c>
      <c r="C2292" s="56"/>
      <c r="D2292" s="56"/>
      <c r="E2292" s="56"/>
      <c r="F2292" s="56"/>
    </row>
    <row r="2293" spans="1:6" ht="33.75" x14ac:dyDescent="0.2">
      <c r="A2293" s="74" t="s">
        <v>5936</v>
      </c>
      <c r="B2293" s="74" t="s">
        <v>5937</v>
      </c>
      <c r="C2293" s="76" t="s">
        <v>228</v>
      </c>
      <c r="D2293" s="78" t="s">
        <v>384</v>
      </c>
      <c r="E2293" s="78" t="s">
        <v>250</v>
      </c>
      <c r="F2293" s="78" t="s">
        <v>5938</v>
      </c>
    </row>
    <row r="2294" spans="1:6" ht="33.75" x14ac:dyDescent="0.2">
      <c r="A2294" s="74" t="s">
        <v>5939</v>
      </c>
      <c r="B2294" s="74" t="s">
        <v>5940</v>
      </c>
      <c r="C2294" s="76" t="s">
        <v>228</v>
      </c>
      <c r="D2294" s="78" t="s">
        <v>256</v>
      </c>
      <c r="E2294" s="78" t="s">
        <v>267</v>
      </c>
      <c r="F2294" s="78" t="s">
        <v>5941</v>
      </c>
    </row>
    <row r="2295" spans="1:6" ht="33.75" x14ac:dyDescent="0.2">
      <c r="A2295" s="74" t="s">
        <v>5942</v>
      </c>
      <c r="B2295" s="74" t="s">
        <v>5943</v>
      </c>
      <c r="C2295" s="76" t="s">
        <v>228</v>
      </c>
      <c r="D2295" s="78" t="s">
        <v>5944</v>
      </c>
      <c r="E2295" s="78" t="s">
        <v>281</v>
      </c>
      <c r="F2295" s="78" t="s">
        <v>3250</v>
      </c>
    </row>
    <row r="2296" spans="1:6" ht="33.75" x14ac:dyDescent="0.2">
      <c r="A2296" s="74" t="s">
        <v>5945</v>
      </c>
      <c r="B2296" s="74" t="s">
        <v>5946</v>
      </c>
      <c r="C2296" s="76" t="s">
        <v>228</v>
      </c>
      <c r="D2296" s="78" t="s">
        <v>5947</v>
      </c>
      <c r="E2296" s="78" t="s">
        <v>5930</v>
      </c>
      <c r="F2296" s="78" t="s">
        <v>5948</v>
      </c>
    </row>
    <row r="2297" spans="1:6" ht="33.75" x14ac:dyDescent="0.2">
      <c r="A2297" s="74" t="s">
        <v>5949</v>
      </c>
      <c r="B2297" s="74" t="s">
        <v>5950</v>
      </c>
      <c r="C2297" s="76" t="s">
        <v>228</v>
      </c>
      <c r="D2297" s="78" t="s">
        <v>5951</v>
      </c>
      <c r="E2297" s="78" t="s">
        <v>272</v>
      </c>
      <c r="F2297" s="78" t="s">
        <v>854</v>
      </c>
    </row>
    <row r="2298" spans="1:6" ht="22.5" x14ac:dyDescent="0.2">
      <c r="A2298" s="59">
        <v>39.04</v>
      </c>
      <c r="B2298" s="73" t="s">
        <v>5952</v>
      </c>
      <c r="C2298" s="56"/>
      <c r="D2298" s="56"/>
      <c r="E2298" s="56"/>
      <c r="F2298" s="56"/>
    </row>
    <row r="2299" spans="1:6" ht="22.5" x14ac:dyDescent="0.2">
      <c r="A2299" s="74" t="s">
        <v>5953</v>
      </c>
      <c r="B2299" s="74" t="s">
        <v>5954</v>
      </c>
      <c r="C2299" s="76" t="s">
        <v>228</v>
      </c>
      <c r="D2299" s="78" t="s">
        <v>5955</v>
      </c>
      <c r="E2299" s="78" t="s">
        <v>267</v>
      </c>
      <c r="F2299" s="78" t="s">
        <v>5956</v>
      </c>
    </row>
    <row r="2300" spans="1:6" ht="22.5" x14ac:dyDescent="0.2">
      <c r="A2300" s="74" t="s">
        <v>5957</v>
      </c>
      <c r="B2300" s="74" t="s">
        <v>5958</v>
      </c>
      <c r="C2300" s="76" t="s">
        <v>228</v>
      </c>
      <c r="D2300" s="78" t="s">
        <v>3627</v>
      </c>
      <c r="E2300" s="78" t="s">
        <v>267</v>
      </c>
      <c r="F2300" s="78" t="s">
        <v>372</v>
      </c>
    </row>
    <row r="2301" spans="1:6" ht="22.5" x14ac:dyDescent="0.2">
      <c r="A2301" s="74" t="s">
        <v>5959</v>
      </c>
      <c r="B2301" s="74" t="s">
        <v>5960</v>
      </c>
      <c r="C2301" s="76" t="s">
        <v>228</v>
      </c>
      <c r="D2301" s="78" t="s">
        <v>5961</v>
      </c>
      <c r="E2301" s="78" t="s">
        <v>341</v>
      </c>
      <c r="F2301" s="78" t="s">
        <v>5962</v>
      </c>
    </row>
    <row r="2302" spans="1:6" ht="22.5" x14ac:dyDescent="0.2">
      <c r="A2302" s="74" t="s">
        <v>5963</v>
      </c>
      <c r="B2302" s="74" t="s">
        <v>5964</v>
      </c>
      <c r="C2302" s="76" t="s">
        <v>228</v>
      </c>
      <c r="D2302" s="78" t="s">
        <v>5965</v>
      </c>
      <c r="E2302" s="78" t="s">
        <v>327</v>
      </c>
      <c r="F2302" s="78" t="s">
        <v>5966</v>
      </c>
    </row>
    <row r="2303" spans="1:6" ht="22.5" x14ac:dyDescent="0.2">
      <c r="A2303" s="74" t="s">
        <v>5967</v>
      </c>
      <c r="B2303" s="74" t="s">
        <v>5968</v>
      </c>
      <c r="C2303" s="76" t="s">
        <v>228</v>
      </c>
      <c r="D2303" s="78" t="s">
        <v>5969</v>
      </c>
      <c r="E2303" s="78" t="s">
        <v>343</v>
      </c>
      <c r="F2303" s="78" t="s">
        <v>5970</v>
      </c>
    </row>
    <row r="2304" spans="1:6" ht="22.5" x14ac:dyDescent="0.2">
      <c r="A2304" s="74" t="s">
        <v>5971</v>
      </c>
      <c r="B2304" s="74" t="s">
        <v>5972</v>
      </c>
      <c r="C2304" s="76" t="s">
        <v>228</v>
      </c>
      <c r="D2304" s="78" t="s">
        <v>5973</v>
      </c>
      <c r="E2304" s="78" t="s">
        <v>331</v>
      </c>
      <c r="F2304" s="78" t="s">
        <v>5974</v>
      </c>
    </row>
    <row r="2305" spans="1:6" ht="22.5" x14ac:dyDescent="0.2">
      <c r="A2305" s="74" t="s">
        <v>5975</v>
      </c>
      <c r="B2305" s="74" t="s">
        <v>5976</v>
      </c>
      <c r="C2305" s="76" t="s">
        <v>228</v>
      </c>
      <c r="D2305" s="78" t="s">
        <v>5977</v>
      </c>
      <c r="E2305" s="78" t="s">
        <v>330</v>
      </c>
      <c r="F2305" s="78" t="s">
        <v>5978</v>
      </c>
    </row>
    <row r="2306" spans="1:6" ht="22.5" x14ac:dyDescent="0.2">
      <c r="A2306" s="74" t="s">
        <v>5979</v>
      </c>
      <c r="B2306" s="74" t="s">
        <v>5980</v>
      </c>
      <c r="C2306" s="76" t="s">
        <v>228</v>
      </c>
      <c r="D2306" s="78" t="s">
        <v>5981</v>
      </c>
      <c r="E2306" s="78" t="s">
        <v>329</v>
      </c>
      <c r="F2306" s="78" t="s">
        <v>5982</v>
      </c>
    </row>
    <row r="2307" spans="1:6" ht="33.75" x14ac:dyDescent="0.2">
      <c r="A2307" s="59">
        <v>39.049999999999997</v>
      </c>
      <c r="B2307" s="73" t="s">
        <v>5983</v>
      </c>
      <c r="C2307" s="56"/>
      <c r="D2307" s="56"/>
      <c r="E2307" s="56"/>
      <c r="F2307" s="56"/>
    </row>
    <row r="2308" spans="1:6" ht="33.75" x14ac:dyDescent="0.2">
      <c r="A2308" s="74" t="s">
        <v>5984</v>
      </c>
      <c r="B2308" s="74" t="s">
        <v>5985</v>
      </c>
      <c r="C2308" s="76" t="s">
        <v>228</v>
      </c>
      <c r="D2308" s="78" t="s">
        <v>5986</v>
      </c>
      <c r="E2308" s="78" t="s">
        <v>5987</v>
      </c>
      <c r="F2308" s="78" t="s">
        <v>5988</v>
      </c>
    </row>
    <row r="2309" spans="1:6" ht="33.75" x14ac:dyDescent="0.2">
      <c r="A2309" s="59">
        <v>39.06</v>
      </c>
      <c r="B2309" s="73" t="s">
        <v>5989</v>
      </c>
      <c r="C2309" s="56"/>
      <c r="D2309" s="56"/>
      <c r="E2309" s="56"/>
      <c r="F2309" s="56"/>
    </row>
    <row r="2310" spans="1:6" ht="33.75" x14ac:dyDescent="0.2">
      <c r="A2310" s="74" t="s">
        <v>5990</v>
      </c>
      <c r="B2310" s="74" t="s">
        <v>5991</v>
      </c>
      <c r="C2310" s="76" t="s">
        <v>228</v>
      </c>
      <c r="D2310" s="78" t="s">
        <v>5992</v>
      </c>
      <c r="E2310" s="78" t="s">
        <v>5993</v>
      </c>
      <c r="F2310" s="78" t="s">
        <v>5994</v>
      </c>
    </row>
    <row r="2311" spans="1:6" ht="33.75" x14ac:dyDescent="0.2">
      <c r="A2311" s="74" t="s">
        <v>5995</v>
      </c>
      <c r="B2311" s="74" t="s">
        <v>5996</v>
      </c>
      <c r="C2311" s="76" t="s">
        <v>228</v>
      </c>
      <c r="D2311" s="78" t="s">
        <v>5997</v>
      </c>
      <c r="E2311" s="78" t="s">
        <v>5998</v>
      </c>
      <c r="F2311" s="78" t="s">
        <v>5999</v>
      </c>
    </row>
    <row r="2312" spans="1:6" ht="33.75" x14ac:dyDescent="0.2">
      <c r="A2312" s="74" t="s">
        <v>6000</v>
      </c>
      <c r="B2312" s="74" t="s">
        <v>6001</v>
      </c>
      <c r="C2312" s="76" t="s">
        <v>228</v>
      </c>
      <c r="D2312" s="78" t="s">
        <v>6002</v>
      </c>
      <c r="E2312" s="78" t="s">
        <v>5987</v>
      </c>
      <c r="F2312" s="78" t="s">
        <v>6003</v>
      </c>
    </row>
    <row r="2313" spans="1:6" ht="33.75" x14ac:dyDescent="0.2">
      <c r="A2313" s="74" t="s">
        <v>6004</v>
      </c>
      <c r="B2313" s="74" t="s">
        <v>6005</v>
      </c>
      <c r="C2313" s="76" t="s">
        <v>228</v>
      </c>
      <c r="D2313" s="78" t="s">
        <v>6006</v>
      </c>
      <c r="E2313" s="78" t="s">
        <v>4072</v>
      </c>
      <c r="F2313" s="78" t="s">
        <v>6007</v>
      </c>
    </row>
    <row r="2314" spans="1:6" x14ac:dyDescent="0.2">
      <c r="A2314" s="59">
        <v>39.090000000000003</v>
      </c>
      <c r="B2314" s="73" t="s">
        <v>6008</v>
      </c>
      <c r="C2314" s="56"/>
      <c r="D2314" s="56"/>
      <c r="E2314" s="56"/>
      <c r="F2314" s="56"/>
    </row>
    <row r="2315" spans="1:6" ht="22.5" x14ac:dyDescent="0.2">
      <c r="A2315" s="74" t="s">
        <v>6009</v>
      </c>
      <c r="B2315" s="74" t="s">
        <v>6010</v>
      </c>
      <c r="C2315" s="76" t="s">
        <v>210</v>
      </c>
      <c r="D2315" s="78" t="s">
        <v>6011</v>
      </c>
      <c r="E2315" s="78" t="s">
        <v>341</v>
      </c>
      <c r="F2315" s="78" t="s">
        <v>6012</v>
      </c>
    </row>
    <row r="2316" spans="1:6" ht="22.5" x14ac:dyDescent="0.2">
      <c r="A2316" s="74" t="s">
        <v>6013</v>
      </c>
      <c r="B2316" s="74" t="s">
        <v>6014</v>
      </c>
      <c r="C2316" s="76" t="s">
        <v>210</v>
      </c>
      <c r="D2316" s="78" t="s">
        <v>6015</v>
      </c>
      <c r="E2316" s="78" t="s">
        <v>341</v>
      </c>
      <c r="F2316" s="78" t="s">
        <v>6016</v>
      </c>
    </row>
    <row r="2317" spans="1:6" ht="22.5" x14ac:dyDescent="0.2">
      <c r="A2317" s="74" t="s">
        <v>6017</v>
      </c>
      <c r="B2317" s="74" t="s">
        <v>6018</v>
      </c>
      <c r="C2317" s="76" t="s">
        <v>210</v>
      </c>
      <c r="D2317" s="78" t="s">
        <v>6019</v>
      </c>
      <c r="E2317" s="78" t="s">
        <v>341</v>
      </c>
      <c r="F2317" s="78" t="s">
        <v>6020</v>
      </c>
    </row>
    <row r="2318" spans="1:6" ht="22.5" x14ac:dyDescent="0.2">
      <c r="A2318" s="74" t="s">
        <v>6021</v>
      </c>
      <c r="B2318" s="74" t="s">
        <v>6022</v>
      </c>
      <c r="C2318" s="76" t="s">
        <v>210</v>
      </c>
      <c r="D2318" s="78" t="s">
        <v>386</v>
      </c>
      <c r="E2318" s="78" t="s">
        <v>341</v>
      </c>
      <c r="F2318" s="78" t="s">
        <v>6023</v>
      </c>
    </row>
    <row r="2319" spans="1:6" ht="22.5" x14ac:dyDescent="0.2">
      <c r="A2319" s="74" t="s">
        <v>6024</v>
      </c>
      <c r="B2319" s="74" t="s">
        <v>6025</v>
      </c>
      <c r="C2319" s="76" t="s">
        <v>210</v>
      </c>
      <c r="D2319" s="78" t="s">
        <v>6026</v>
      </c>
      <c r="E2319" s="78" t="s">
        <v>341</v>
      </c>
      <c r="F2319" s="78" t="s">
        <v>6027</v>
      </c>
    </row>
    <row r="2320" spans="1:6" ht="22.5" x14ac:dyDescent="0.2">
      <c r="A2320" s="74" t="s">
        <v>6028</v>
      </c>
      <c r="B2320" s="74" t="s">
        <v>6029</v>
      </c>
      <c r="C2320" s="76" t="s">
        <v>210</v>
      </c>
      <c r="D2320" s="78" t="s">
        <v>6030</v>
      </c>
      <c r="E2320" s="78" t="s">
        <v>341</v>
      </c>
      <c r="F2320" s="78" t="s">
        <v>6031</v>
      </c>
    </row>
    <row r="2321" spans="1:6" ht="22.5" x14ac:dyDescent="0.2">
      <c r="A2321" s="74" t="s">
        <v>6032</v>
      </c>
      <c r="B2321" s="74" t="s">
        <v>6033</v>
      </c>
      <c r="C2321" s="76" t="s">
        <v>210</v>
      </c>
      <c r="D2321" s="78" t="s">
        <v>266</v>
      </c>
      <c r="E2321" s="78" t="s">
        <v>341</v>
      </c>
      <c r="F2321" s="78" t="s">
        <v>6034</v>
      </c>
    </row>
    <row r="2322" spans="1:6" ht="22.5" x14ac:dyDescent="0.2">
      <c r="A2322" s="74" t="s">
        <v>6035</v>
      </c>
      <c r="B2322" s="74" t="s">
        <v>6036</v>
      </c>
      <c r="C2322" s="76" t="s">
        <v>210</v>
      </c>
      <c r="D2322" s="78" t="s">
        <v>6037</v>
      </c>
      <c r="E2322" s="78" t="s">
        <v>341</v>
      </c>
      <c r="F2322" s="78" t="s">
        <v>6038</v>
      </c>
    </row>
    <row r="2323" spans="1:6" ht="22.5" x14ac:dyDescent="0.2">
      <c r="A2323" s="59">
        <v>39.1</v>
      </c>
      <c r="B2323" s="73" t="s">
        <v>6039</v>
      </c>
      <c r="C2323" s="56"/>
      <c r="D2323" s="56"/>
      <c r="E2323" s="56"/>
      <c r="F2323" s="56"/>
    </row>
    <row r="2324" spans="1:6" ht="22.5" x14ac:dyDescent="0.2">
      <c r="A2324" s="74" t="s">
        <v>6040</v>
      </c>
      <c r="B2324" s="74" t="s">
        <v>6041</v>
      </c>
      <c r="C2324" s="76" t="s">
        <v>210</v>
      </c>
      <c r="D2324" s="78" t="s">
        <v>6042</v>
      </c>
      <c r="E2324" s="78" t="s">
        <v>272</v>
      </c>
      <c r="F2324" s="78" t="s">
        <v>6043</v>
      </c>
    </row>
    <row r="2325" spans="1:6" ht="33.75" x14ac:dyDescent="0.2">
      <c r="A2325" s="74" t="s">
        <v>6044</v>
      </c>
      <c r="B2325" s="74" t="s">
        <v>6045</v>
      </c>
      <c r="C2325" s="76" t="s">
        <v>210</v>
      </c>
      <c r="D2325" s="78" t="s">
        <v>6046</v>
      </c>
      <c r="E2325" s="78" t="s">
        <v>327</v>
      </c>
      <c r="F2325" s="78" t="s">
        <v>3596</v>
      </c>
    </row>
    <row r="2326" spans="1:6" ht="33.75" x14ac:dyDescent="0.2">
      <c r="A2326" s="74" t="s">
        <v>6047</v>
      </c>
      <c r="B2326" s="74" t="s">
        <v>6048</v>
      </c>
      <c r="C2326" s="76" t="s">
        <v>210</v>
      </c>
      <c r="D2326" s="78" t="s">
        <v>6049</v>
      </c>
      <c r="E2326" s="78" t="s">
        <v>327</v>
      </c>
      <c r="F2326" s="78" t="s">
        <v>6050</v>
      </c>
    </row>
    <row r="2327" spans="1:6" ht="33.75" x14ac:dyDescent="0.2">
      <c r="A2327" s="74" t="s">
        <v>6051</v>
      </c>
      <c r="B2327" s="74" t="s">
        <v>6052</v>
      </c>
      <c r="C2327" s="76" t="s">
        <v>210</v>
      </c>
      <c r="D2327" s="78" t="s">
        <v>2744</v>
      </c>
      <c r="E2327" s="78" t="s">
        <v>327</v>
      </c>
      <c r="F2327" s="78" t="s">
        <v>435</v>
      </c>
    </row>
    <row r="2328" spans="1:6" ht="33.75" x14ac:dyDescent="0.2">
      <c r="A2328" s="74" t="s">
        <v>6053</v>
      </c>
      <c r="B2328" s="74" t="s">
        <v>6054</v>
      </c>
      <c r="C2328" s="76" t="s">
        <v>210</v>
      </c>
      <c r="D2328" s="78" t="s">
        <v>415</v>
      </c>
      <c r="E2328" s="78" t="s">
        <v>327</v>
      </c>
      <c r="F2328" s="78" t="s">
        <v>6055</v>
      </c>
    </row>
    <row r="2329" spans="1:6" ht="33.75" x14ac:dyDescent="0.2">
      <c r="A2329" s="74" t="s">
        <v>6056</v>
      </c>
      <c r="B2329" s="74" t="s">
        <v>6057</v>
      </c>
      <c r="C2329" s="76" t="s">
        <v>210</v>
      </c>
      <c r="D2329" s="78" t="s">
        <v>6058</v>
      </c>
      <c r="E2329" s="78" t="s">
        <v>327</v>
      </c>
      <c r="F2329" s="78" t="s">
        <v>6059</v>
      </c>
    </row>
    <row r="2330" spans="1:6" ht="33.75" x14ac:dyDescent="0.2">
      <c r="A2330" s="74" t="s">
        <v>6060</v>
      </c>
      <c r="B2330" s="74" t="s">
        <v>6061</v>
      </c>
      <c r="C2330" s="76" t="s">
        <v>210</v>
      </c>
      <c r="D2330" s="78" t="s">
        <v>6062</v>
      </c>
      <c r="E2330" s="78" t="s">
        <v>327</v>
      </c>
      <c r="F2330" s="78" t="s">
        <v>6063</v>
      </c>
    </row>
    <row r="2331" spans="1:6" ht="33.75" x14ac:dyDescent="0.2">
      <c r="A2331" s="74" t="s">
        <v>6064</v>
      </c>
      <c r="B2331" s="74" t="s">
        <v>6065</v>
      </c>
      <c r="C2331" s="76" t="s">
        <v>210</v>
      </c>
      <c r="D2331" s="78" t="s">
        <v>6066</v>
      </c>
      <c r="E2331" s="78" t="s">
        <v>327</v>
      </c>
      <c r="F2331" s="78" t="s">
        <v>6067</v>
      </c>
    </row>
    <row r="2332" spans="1:6" ht="33.75" x14ac:dyDescent="0.2">
      <c r="A2332" s="74" t="s">
        <v>6068</v>
      </c>
      <c r="B2332" s="74" t="s">
        <v>6069</v>
      </c>
      <c r="C2332" s="76" t="s">
        <v>210</v>
      </c>
      <c r="D2332" s="78" t="s">
        <v>6070</v>
      </c>
      <c r="E2332" s="78" t="s">
        <v>343</v>
      </c>
      <c r="F2332" s="78" t="s">
        <v>6071</v>
      </c>
    </row>
    <row r="2333" spans="1:6" ht="33.75" x14ac:dyDescent="0.2">
      <c r="A2333" s="74" t="s">
        <v>6072</v>
      </c>
      <c r="B2333" s="74" t="s">
        <v>6073</v>
      </c>
      <c r="C2333" s="76" t="s">
        <v>210</v>
      </c>
      <c r="D2333" s="78" t="s">
        <v>363</v>
      </c>
      <c r="E2333" s="78" t="s">
        <v>343</v>
      </c>
      <c r="F2333" s="78" t="s">
        <v>6074</v>
      </c>
    </row>
    <row r="2334" spans="1:6" ht="33.75" x14ac:dyDescent="0.2">
      <c r="A2334" s="74" t="s">
        <v>6075</v>
      </c>
      <c r="B2334" s="74" t="s">
        <v>6076</v>
      </c>
      <c r="C2334" s="76" t="s">
        <v>210</v>
      </c>
      <c r="D2334" s="78" t="s">
        <v>6077</v>
      </c>
      <c r="E2334" s="78" t="s">
        <v>343</v>
      </c>
      <c r="F2334" s="78" t="s">
        <v>6078</v>
      </c>
    </row>
    <row r="2335" spans="1:6" ht="33.75" x14ac:dyDescent="0.2">
      <c r="A2335" s="74" t="s">
        <v>6079</v>
      </c>
      <c r="B2335" s="74" t="s">
        <v>6080</v>
      </c>
      <c r="C2335" s="76" t="s">
        <v>210</v>
      </c>
      <c r="D2335" s="78" t="s">
        <v>6081</v>
      </c>
      <c r="E2335" s="78" t="s">
        <v>343</v>
      </c>
      <c r="F2335" s="78" t="s">
        <v>412</v>
      </c>
    </row>
    <row r="2336" spans="1:6" x14ac:dyDescent="0.2">
      <c r="A2336" s="59">
        <v>39.11</v>
      </c>
      <c r="B2336" s="73" t="s">
        <v>6082</v>
      </c>
      <c r="C2336" s="56"/>
      <c r="D2336" s="56"/>
      <c r="E2336" s="56"/>
      <c r="F2336" s="56"/>
    </row>
    <row r="2337" spans="1:6" ht="45" x14ac:dyDescent="0.2">
      <c r="A2337" s="74" t="s">
        <v>6083</v>
      </c>
      <c r="B2337" s="75" t="s">
        <v>6084</v>
      </c>
      <c r="C2337" s="76" t="s">
        <v>228</v>
      </c>
      <c r="D2337" s="78" t="s">
        <v>6085</v>
      </c>
      <c r="E2337" s="78" t="s">
        <v>327</v>
      </c>
      <c r="F2337" s="78" t="s">
        <v>3451</v>
      </c>
    </row>
    <row r="2338" spans="1:6" ht="45" x14ac:dyDescent="0.2">
      <c r="A2338" s="74" t="s">
        <v>6086</v>
      </c>
      <c r="B2338" s="75" t="s">
        <v>6087</v>
      </c>
      <c r="C2338" s="76" t="s">
        <v>228</v>
      </c>
      <c r="D2338" s="78" t="s">
        <v>308</v>
      </c>
      <c r="E2338" s="78" t="s">
        <v>327</v>
      </c>
      <c r="F2338" s="78" t="s">
        <v>6088</v>
      </c>
    </row>
    <row r="2339" spans="1:6" ht="45" x14ac:dyDescent="0.2">
      <c r="A2339" s="74" t="s">
        <v>6089</v>
      </c>
      <c r="B2339" s="75" t="s">
        <v>6090</v>
      </c>
      <c r="C2339" s="76" t="s">
        <v>228</v>
      </c>
      <c r="D2339" s="78" t="s">
        <v>6091</v>
      </c>
      <c r="E2339" s="78" t="s">
        <v>327</v>
      </c>
      <c r="F2339" s="78" t="s">
        <v>5899</v>
      </c>
    </row>
    <row r="2340" spans="1:6" ht="22.5" x14ac:dyDescent="0.2">
      <c r="A2340" s="74" t="s">
        <v>6092</v>
      </c>
      <c r="B2340" s="74" t="s">
        <v>6093</v>
      </c>
      <c r="C2340" s="76" t="s">
        <v>228</v>
      </c>
      <c r="D2340" s="78" t="s">
        <v>6094</v>
      </c>
      <c r="E2340" s="78" t="s">
        <v>272</v>
      </c>
      <c r="F2340" s="78" t="s">
        <v>268</v>
      </c>
    </row>
    <row r="2341" spans="1:6" ht="22.5" x14ac:dyDescent="0.2">
      <c r="A2341" s="74" t="s">
        <v>6095</v>
      </c>
      <c r="B2341" s="74" t="s">
        <v>6096</v>
      </c>
      <c r="C2341" s="76" t="s">
        <v>228</v>
      </c>
      <c r="D2341" s="78" t="s">
        <v>406</v>
      </c>
      <c r="E2341" s="78" t="s">
        <v>330</v>
      </c>
      <c r="F2341" s="78" t="s">
        <v>6097</v>
      </c>
    </row>
    <row r="2342" spans="1:6" ht="45" x14ac:dyDescent="0.2">
      <c r="A2342" s="74" t="s">
        <v>6098</v>
      </c>
      <c r="B2342" s="75" t="s">
        <v>6099</v>
      </c>
      <c r="C2342" s="76" t="s">
        <v>228</v>
      </c>
      <c r="D2342" s="78" t="s">
        <v>6100</v>
      </c>
      <c r="E2342" s="78" t="s">
        <v>230</v>
      </c>
      <c r="F2342" s="78" t="s">
        <v>6101</v>
      </c>
    </row>
    <row r="2343" spans="1:6" ht="45" x14ac:dyDescent="0.2">
      <c r="A2343" s="74" t="s">
        <v>6102</v>
      </c>
      <c r="B2343" s="75" t="s">
        <v>6103</v>
      </c>
      <c r="C2343" s="76" t="s">
        <v>228</v>
      </c>
      <c r="D2343" s="78" t="s">
        <v>6104</v>
      </c>
      <c r="E2343" s="78" t="s">
        <v>341</v>
      </c>
      <c r="F2343" s="78" t="s">
        <v>6105</v>
      </c>
    </row>
    <row r="2344" spans="1:6" ht="45" x14ac:dyDescent="0.2">
      <c r="A2344" s="74" t="s">
        <v>6106</v>
      </c>
      <c r="B2344" s="75" t="s">
        <v>6107</v>
      </c>
      <c r="C2344" s="76" t="s">
        <v>228</v>
      </c>
      <c r="D2344" s="78" t="s">
        <v>1110</v>
      </c>
      <c r="E2344" s="78" t="s">
        <v>6108</v>
      </c>
      <c r="F2344" s="78" t="s">
        <v>6109</v>
      </c>
    </row>
    <row r="2345" spans="1:6" ht="45" x14ac:dyDescent="0.2">
      <c r="A2345" s="74" t="s">
        <v>6110</v>
      </c>
      <c r="B2345" s="75" t="s">
        <v>6111</v>
      </c>
      <c r="C2345" s="76" t="s">
        <v>228</v>
      </c>
      <c r="D2345" s="78" t="s">
        <v>3882</v>
      </c>
      <c r="E2345" s="78" t="s">
        <v>5472</v>
      </c>
      <c r="F2345" s="78" t="s">
        <v>3341</v>
      </c>
    </row>
    <row r="2346" spans="1:6" ht="45" x14ac:dyDescent="0.2">
      <c r="A2346" s="74" t="s">
        <v>6112</v>
      </c>
      <c r="B2346" s="75" t="s">
        <v>6113</v>
      </c>
      <c r="C2346" s="76" t="s">
        <v>228</v>
      </c>
      <c r="D2346" s="78" t="s">
        <v>6114</v>
      </c>
      <c r="E2346" s="78" t="s">
        <v>415</v>
      </c>
      <c r="F2346" s="78" t="s">
        <v>6115</v>
      </c>
    </row>
    <row r="2347" spans="1:6" ht="45" x14ac:dyDescent="0.2">
      <c r="A2347" s="74" t="s">
        <v>6116</v>
      </c>
      <c r="B2347" s="75" t="s">
        <v>6117</v>
      </c>
      <c r="C2347" s="76" t="s">
        <v>228</v>
      </c>
      <c r="D2347" s="78" t="s">
        <v>1388</v>
      </c>
      <c r="E2347" s="78" t="s">
        <v>230</v>
      </c>
      <c r="F2347" s="78" t="s">
        <v>3623</v>
      </c>
    </row>
    <row r="2348" spans="1:6" ht="45" x14ac:dyDescent="0.2">
      <c r="A2348" s="74" t="s">
        <v>6118</v>
      </c>
      <c r="B2348" s="75" t="s">
        <v>6119</v>
      </c>
      <c r="C2348" s="76" t="s">
        <v>228</v>
      </c>
      <c r="D2348" s="78" t="s">
        <v>6120</v>
      </c>
      <c r="E2348" s="78" t="s">
        <v>6108</v>
      </c>
      <c r="F2348" s="78" t="s">
        <v>6121</v>
      </c>
    </row>
    <row r="2349" spans="1:6" ht="45" x14ac:dyDescent="0.2">
      <c r="A2349" s="74" t="s">
        <v>6122</v>
      </c>
      <c r="B2349" s="75" t="s">
        <v>6123</v>
      </c>
      <c r="C2349" s="76" t="s">
        <v>228</v>
      </c>
      <c r="D2349" s="78" t="s">
        <v>6124</v>
      </c>
      <c r="E2349" s="78" t="s">
        <v>5472</v>
      </c>
      <c r="F2349" s="78" t="s">
        <v>6125</v>
      </c>
    </row>
    <row r="2350" spans="1:6" ht="45" x14ac:dyDescent="0.2">
      <c r="A2350" s="74" t="s">
        <v>6126</v>
      </c>
      <c r="B2350" s="75" t="s">
        <v>6127</v>
      </c>
      <c r="C2350" s="76" t="s">
        <v>228</v>
      </c>
      <c r="D2350" s="78" t="s">
        <v>6128</v>
      </c>
      <c r="E2350" s="78" t="s">
        <v>230</v>
      </c>
      <c r="F2350" s="78" t="s">
        <v>6129</v>
      </c>
    </row>
    <row r="2351" spans="1:6" ht="45" x14ac:dyDescent="0.2">
      <c r="A2351" s="74" t="s">
        <v>6130</v>
      </c>
      <c r="B2351" s="75" t="s">
        <v>6131</v>
      </c>
      <c r="C2351" s="76" t="s">
        <v>228</v>
      </c>
      <c r="D2351" s="78" t="s">
        <v>6132</v>
      </c>
      <c r="E2351" s="78" t="s">
        <v>6108</v>
      </c>
      <c r="F2351" s="78" t="s">
        <v>6133</v>
      </c>
    </row>
    <row r="2352" spans="1:6" ht="45" x14ac:dyDescent="0.2">
      <c r="A2352" s="74" t="s">
        <v>6134</v>
      </c>
      <c r="B2352" s="75" t="s">
        <v>6135</v>
      </c>
      <c r="C2352" s="76" t="s">
        <v>228</v>
      </c>
      <c r="D2352" s="78" t="s">
        <v>6136</v>
      </c>
      <c r="E2352" s="78" t="s">
        <v>5472</v>
      </c>
      <c r="F2352" s="78" t="s">
        <v>6137</v>
      </c>
    </row>
    <row r="2353" spans="1:6" ht="33.75" x14ac:dyDescent="0.2">
      <c r="A2353" s="59">
        <v>39.119999999999997</v>
      </c>
      <c r="B2353" s="73" t="s">
        <v>6138</v>
      </c>
      <c r="C2353" s="57"/>
      <c r="D2353" s="57"/>
      <c r="E2353" s="57"/>
      <c r="F2353" s="57"/>
    </row>
    <row r="2354" spans="1:6" ht="56.25" x14ac:dyDescent="0.2">
      <c r="A2354" s="74" t="s">
        <v>6139</v>
      </c>
      <c r="B2354" s="75" t="s">
        <v>6140</v>
      </c>
      <c r="C2354" s="76" t="s">
        <v>228</v>
      </c>
      <c r="D2354" s="78" t="s">
        <v>323</v>
      </c>
      <c r="E2354" s="78" t="s">
        <v>341</v>
      </c>
      <c r="F2354" s="78" t="s">
        <v>6141</v>
      </c>
    </row>
    <row r="2355" spans="1:6" ht="56.25" x14ac:dyDescent="0.2">
      <c r="A2355" s="74" t="s">
        <v>6142</v>
      </c>
      <c r="B2355" s="75" t="s">
        <v>6143</v>
      </c>
      <c r="C2355" s="76" t="s">
        <v>228</v>
      </c>
      <c r="D2355" s="78" t="s">
        <v>6144</v>
      </c>
      <c r="E2355" s="78" t="s">
        <v>341</v>
      </c>
      <c r="F2355" s="78" t="s">
        <v>6145</v>
      </c>
    </row>
    <row r="2356" spans="1:6" ht="56.25" x14ac:dyDescent="0.2">
      <c r="A2356" s="74" t="s">
        <v>6146</v>
      </c>
      <c r="B2356" s="75" t="s">
        <v>6147</v>
      </c>
      <c r="C2356" s="76" t="s">
        <v>228</v>
      </c>
      <c r="D2356" s="78" t="s">
        <v>6148</v>
      </c>
      <c r="E2356" s="78" t="s">
        <v>341</v>
      </c>
      <c r="F2356" s="78" t="s">
        <v>6149</v>
      </c>
    </row>
    <row r="2357" spans="1:6" ht="22.5" x14ac:dyDescent="0.2">
      <c r="A2357" s="59">
        <v>39.14</v>
      </c>
      <c r="B2357" s="73" t="s">
        <v>6150</v>
      </c>
      <c r="C2357" s="56"/>
      <c r="D2357" s="56"/>
      <c r="E2357" s="56"/>
      <c r="F2357" s="56"/>
    </row>
    <row r="2358" spans="1:6" ht="22.5" x14ac:dyDescent="0.2">
      <c r="A2358" s="74" t="s">
        <v>6151</v>
      </c>
      <c r="B2358" s="74" t="s">
        <v>6152</v>
      </c>
      <c r="C2358" s="76" t="s">
        <v>228</v>
      </c>
      <c r="D2358" s="78" t="s">
        <v>303</v>
      </c>
      <c r="E2358" s="78" t="s">
        <v>6153</v>
      </c>
      <c r="F2358" s="78" t="s">
        <v>3363</v>
      </c>
    </row>
    <row r="2359" spans="1:6" ht="22.5" x14ac:dyDescent="0.2">
      <c r="A2359" s="74" t="s">
        <v>6154</v>
      </c>
      <c r="B2359" s="74" t="s">
        <v>6155</v>
      </c>
      <c r="C2359" s="76" t="s">
        <v>228</v>
      </c>
      <c r="D2359" s="78" t="s">
        <v>6156</v>
      </c>
      <c r="E2359" s="78" t="s">
        <v>6153</v>
      </c>
      <c r="F2359" s="78" t="s">
        <v>6157</v>
      </c>
    </row>
    <row r="2360" spans="1:6" ht="22.5" x14ac:dyDescent="0.2">
      <c r="A2360" s="59">
        <v>39.15</v>
      </c>
      <c r="B2360" s="73" t="s">
        <v>6158</v>
      </c>
      <c r="C2360" s="56"/>
      <c r="D2360" s="56"/>
      <c r="E2360" s="56"/>
      <c r="F2360" s="56"/>
    </row>
    <row r="2361" spans="1:6" ht="22.5" x14ac:dyDescent="0.2">
      <c r="A2361" s="74" t="s">
        <v>6159</v>
      </c>
      <c r="B2361" s="74" t="s">
        <v>6160</v>
      </c>
      <c r="C2361" s="76" t="s">
        <v>228</v>
      </c>
      <c r="D2361" s="78" t="s">
        <v>6161</v>
      </c>
      <c r="E2361" s="78" t="s">
        <v>6153</v>
      </c>
      <c r="F2361" s="78" t="s">
        <v>3914</v>
      </c>
    </row>
    <row r="2362" spans="1:6" ht="22.5" x14ac:dyDescent="0.2">
      <c r="A2362" s="74" t="s">
        <v>6162</v>
      </c>
      <c r="B2362" s="74" t="s">
        <v>6163</v>
      </c>
      <c r="C2362" s="76" t="s">
        <v>228</v>
      </c>
      <c r="D2362" s="78" t="s">
        <v>236</v>
      </c>
      <c r="E2362" s="78" t="s">
        <v>6153</v>
      </c>
      <c r="F2362" s="78" t="s">
        <v>6164</v>
      </c>
    </row>
    <row r="2363" spans="1:6" x14ac:dyDescent="0.2">
      <c r="A2363" s="59">
        <v>39.18</v>
      </c>
      <c r="B2363" s="73" t="s">
        <v>6165</v>
      </c>
      <c r="C2363" s="56"/>
      <c r="D2363" s="56"/>
      <c r="E2363" s="56"/>
      <c r="F2363" s="56"/>
    </row>
    <row r="2364" spans="1:6" x14ac:dyDescent="0.2">
      <c r="A2364" s="74" t="s">
        <v>6166</v>
      </c>
      <c r="B2364" s="74" t="s">
        <v>6167</v>
      </c>
      <c r="C2364" s="76" t="s">
        <v>228</v>
      </c>
      <c r="D2364" s="78" t="s">
        <v>3956</v>
      </c>
      <c r="E2364" s="78" t="s">
        <v>3667</v>
      </c>
      <c r="F2364" s="78" t="s">
        <v>282</v>
      </c>
    </row>
    <row r="2365" spans="1:6" x14ac:dyDescent="0.2">
      <c r="A2365" s="74" t="s">
        <v>6168</v>
      </c>
      <c r="B2365" s="74" t="s">
        <v>6169</v>
      </c>
      <c r="C2365" s="76" t="s">
        <v>228</v>
      </c>
      <c r="D2365" s="78" t="s">
        <v>5874</v>
      </c>
      <c r="E2365" s="78" t="s">
        <v>3667</v>
      </c>
      <c r="F2365" s="78" t="s">
        <v>6170</v>
      </c>
    </row>
    <row r="2366" spans="1:6" x14ac:dyDescent="0.2">
      <c r="A2366" s="74" t="s">
        <v>6171</v>
      </c>
      <c r="B2366" s="74" t="s">
        <v>6172</v>
      </c>
      <c r="C2366" s="76" t="s">
        <v>228</v>
      </c>
      <c r="D2366" s="78" t="s">
        <v>6173</v>
      </c>
      <c r="E2366" s="78" t="s">
        <v>3986</v>
      </c>
      <c r="F2366" s="78" t="s">
        <v>6174</v>
      </c>
    </row>
    <row r="2367" spans="1:6" x14ac:dyDescent="0.2">
      <c r="A2367" s="74" t="s">
        <v>6175</v>
      </c>
      <c r="B2367" s="74" t="s">
        <v>6176</v>
      </c>
      <c r="C2367" s="76" t="s">
        <v>228</v>
      </c>
      <c r="D2367" s="78" t="s">
        <v>6177</v>
      </c>
      <c r="E2367" s="78" t="s">
        <v>3667</v>
      </c>
      <c r="F2367" s="78" t="s">
        <v>6178</v>
      </c>
    </row>
    <row r="2368" spans="1:6" x14ac:dyDescent="0.2">
      <c r="A2368" s="74" t="s">
        <v>6179</v>
      </c>
      <c r="B2368" s="74" t="s">
        <v>6180</v>
      </c>
      <c r="C2368" s="76" t="s">
        <v>228</v>
      </c>
      <c r="D2368" s="78" t="s">
        <v>229</v>
      </c>
      <c r="E2368" s="78" t="s">
        <v>3986</v>
      </c>
      <c r="F2368" s="78" t="s">
        <v>391</v>
      </c>
    </row>
    <row r="2369" spans="1:6" ht="22.5" x14ac:dyDescent="0.2">
      <c r="A2369" s="74" t="s">
        <v>6181</v>
      </c>
      <c r="B2369" s="74" t="s">
        <v>6182</v>
      </c>
      <c r="C2369" s="76" t="s">
        <v>228</v>
      </c>
      <c r="D2369" s="78" t="s">
        <v>6183</v>
      </c>
      <c r="E2369" s="78" t="s">
        <v>3667</v>
      </c>
      <c r="F2369" s="78" t="s">
        <v>6184</v>
      </c>
    </row>
    <row r="2370" spans="1:6" ht="22.5" x14ac:dyDescent="0.2">
      <c r="A2370" s="74" t="s">
        <v>6185</v>
      </c>
      <c r="B2370" s="74" t="s">
        <v>6186</v>
      </c>
      <c r="C2370" s="76" t="s">
        <v>228</v>
      </c>
      <c r="D2370" s="78" t="s">
        <v>6187</v>
      </c>
      <c r="E2370" s="78" t="s">
        <v>3667</v>
      </c>
      <c r="F2370" s="78" t="s">
        <v>6188</v>
      </c>
    </row>
    <row r="2371" spans="1:6" ht="22.5" x14ac:dyDescent="0.2">
      <c r="A2371" s="59">
        <v>39.200000000000003</v>
      </c>
      <c r="B2371" s="73" t="s">
        <v>6189</v>
      </c>
      <c r="C2371" s="56"/>
      <c r="D2371" s="56"/>
      <c r="E2371" s="56"/>
      <c r="F2371" s="56"/>
    </row>
    <row r="2372" spans="1:6" x14ac:dyDescent="0.2">
      <c r="A2372" s="74" t="s">
        <v>6190</v>
      </c>
      <c r="B2372" s="74" t="s">
        <v>6191</v>
      </c>
      <c r="C2372" s="76" t="s">
        <v>210</v>
      </c>
      <c r="D2372" s="78" t="s">
        <v>6192</v>
      </c>
      <c r="E2372" s="78" t="s">
        <v>6193</v>
      </c>
      <c r="F2372" s="78" t="s">
        <v>6194</v>
      </c>
    </row>
    <row r="2373" spans="1:6" ht="33.75" x14ac:dyDescent="0.2">
      <c r="A2373" s="74" t="s">
        <v>6195</v>
      </c>
      <c r="B2373" s="74" t="s">
        <v>6196</v>
      </c>
      <c r="C2373" s="76" t="s">
        <v>228</v>
      </c>
      <c r="D2373" s="77"/>
      <c r="E2373" s="78" t="s">
        <v>6153</v>
      </c>
      <c r="F2373" s="78" t="s">
        <v>6153</v>
      </c>
    </row>
    <row r="2374" spans="1:6" ht="45" x14ac:dyDescent="0.2">
      <c r="A2374" s="74" t="s">
        <v>6197</v>
      </c>
      <c r="B2374" s="75" t="s">
        <v>6198</v>
      </c>
      <c r="C2374" s="76" t="s">
        <v>228</v>
      </c>
      <c r="D2374" s="77"/>
      <c r="E2374" s="78" t="s">
        <v>6199</v>
      </c>
      <c r="F2374" s="78" t="s">
        <v>6199</v>
      </c>
    </row>
    <row r="2375" spans="1:6" ht="33.75" x14ac:dyDescent="0.2">
      <c r="A2375" s="59">
        <v>39.21</v>
      </c>
      <c r="B2375" s="73" t="s">
        <v>6200</v>
      </c>
      <c r="C2375" s="57"/>
      <c r="D2375" s="57"/>
      <c r="E2375" s="57"/>
      <c r="F2375" s="57"/>
    </row>
    <row r="2376" spans="1:6" ht="45" x14ac:dyDescent="0.2">
      <c r="A2376" s="74" t="s">
        <v>6201</v>
      </c>
      <c r="B2376" s="75" t="s">
        <v>6202</v>
      </c>
      <c r="C2376" s="76" t="s">
        <v>228</v>
      </c>
      <c r="D2376" s="78" t="s">
        <v>267</v>
      </c>
      <c r="E2376" s="78" t="s">
        <v>254</v>
      </c>
      <c r="F2376" s="78" t="s">
        <v>5930</v>
      </c>
    </row>
    <row r="2377" spans="1:6" ht="45" x14ac:dyDescent="0.2">
      <c r="A2377" s="74" t="s">
        <v>6203</v>
      </c>
      <c r="B2377" s="75" t="s">
        <v>6204</v>
      </c>
      <c r="C2377" s="76" t="s">
        <v>228</v>
      </c>
      <c r="D2377" s="78" t="s">
        <v>6205</v>
      </c>
      <c r="E2377" s="78" t="s">
        <v>254</v>
      </c>
      <c r="F2377" s="78" t="s">
        <v>6206</v>
      </c>
    </row>
    <row r="2378" spans="1:6" ht="45" x14ac:dyDescent="0.2">
      <c r="A2378" s="74" t="s">
        <v>6207</v>
      </c>
      <c r="B2378" s="75" t="s">
        <v>6208</v>
      </c>
      <c r="C2378" s="76" t="s">
        <v>228</v>
      </c>
      <c r="D2378" s="78" t="s">
        <v>6209</v>
      </c>
      <c r="E2378" s="78" t="s">
        <v>254</v>
      </c>
      <c r="F2378" s="78" t="s">
        <v>6210</v>
      </c>
    </row>
    <row r="2379" spans="1:6" ht="45" x14ac:dyDescent="0.2">
      <c r="A2379" s="74" t="s">
        <v>6211</v>
      </c>
      <c r="B2379" s="75" t="s">
        <v>6212</v>
      </c>
      <c r="C2379" s="76" t="s">
        <v>228</v>
      </c>
      <c r="D2379" s="78" t="s">
        <v>5472</v>
      </c>
      <c r="E2379" s="78" t="s">
        <v>254</v>
      </c>
      <c r="F2379" s="78" t="s">
        <v>3250</v>
      </c>
    </row>
    <row r="2380" spans="1:6" ht="45" x14ac:dyDescent="0.2">
      <c r="A2380" s="74" t="s">
        <v>6213</v>
      </c>
      <c r="B2380" s="75" t="s">
        <v>6214</v>
      </c>
      <c r="C2380" s="76" t="s">
        <v>228</v>
      </c>
      <c r="D2380" s="78" t="s">
        <v>6215</v>
      </c>
      <c r="E2380" s="78" t="s">
        <v>272</v>
      </c>
      <c r="F2380" s="78" t="s">
        <v>6216</v>
      </c>
    </row>
    <row r="2381" spans="1:6" ht="45" x14ac:dyDescent="0.2">
      <c r="A2381" s="74" t="s">
        <v>6217</v>
      </c>
      <c r="B2381" s="75" t="s">
        <v>6218</v>
      </c>
      <c r="C2381" s="76" t="s">
        <v>228</v>
      </c>
      <c r="D2381" s="78" t="s">
        <v>6219</v>
      </c>
      <c r="E2381" s="78" t="s">
        <v>3047</v>
      </c>
      <c r="F2381" s="78" t="s">
        <v>1234</v>
      </c>
    </row>
    <row r="2382" spans="1:6" ht="45" x14ac:dyDescent="0.2">
      <c r="A2382" s="74" t="s">
        <v>6220</v>
      </c>
      <c r="B2382" s="75" t="s">
        <v>6221</v>
      </c>
      <c r="C2382" s="76" t="s">
        <v>228</v>
      </c>
      <c r="D2382" s="78" t="s">
        <v>6222</v>
      </c>
      <c r="E2382" s="78" t="s">
        <v>341</v>
      </c>
      <c r="F2382" s="78" t="s">
        <v>6223</v>
      </c>
    </row>
    <row r="2383" spans="1:6" ht="45" x14ac:dyDescent="0.2">
      <c r="A2383" s="74" t="s">
        <v>6224</v>
      </c>
      <c r="B2383" s="75" t="s">
        <v>6225</v>
      </c>
      <c r="C2383" s="76" t="s">
        <v>228</v>
      </c>
      <c r="D2383" s="78" t="s">
        <v>4930</v>
      </c>
      <c r="E2383" s="78" t="s">
        <v>327</v>
      </c>
      <c r="F2383" s="78" t="s">
        <v>6226</v>
      </c>
    </row>
    <row r="2384" spans="1:6" ht="45" x14ac:dyDescent="0.2">
      <c r="A2384" s="74" t="s">
        <v>6227</v>
      </c>
      <c r="B2384" s="75" t="s">
        <v>6228</v>
      </c>
      <c r="C2384" s="76" t="s">
        <v>228</v>
      </c>
      <c r="D2384" s="78" t="s">
        <v>320</v>
      </c>
      <c r="E2384" s="78" t="s">
        <v>343</v>
      </c>
      <c r="F2384" s="78" t="s">
        <v>6229</v>
      </c>
    </row>
    <row r="2385" spans="1:6" ht="45" x14ac:dyDescent="0.2">
      <c r="A2385" s="74" t="s">
        <v>6230</v>
      </c>
      <c r="B2385" s="75" t="s">
        <v>6231</v>
      </c>
      <c r="C2385" s="76" t="s">
        <v>228</v>
      </c>
      <c r="D2385" s="78" t="s">
        <v>6232</v>
      </c>
      <c r="E2385" s="78" t="s">
        <v>331</v>
      </c>
      <c r="F2385" s="78" t="s">
        <v>6233</v>
      </c>
    </row>
    <row r="2386" spans="1:6" ht="45" x14ac:dyDescent="0.2">
      <c r="A2386" s="74" t="s">
        <v>6234</v>
      </c>
      <c r="B2386" s="75" t="s">
        <v>6235</v>
      </c>
      <c r="C2386" s="76" t="s">
        <v>228</v>
      </c>
      <c r="D2386" s="78" t="s">
        <v>6236</v>
      </c>
      <c r="E2386" s="78" t="s">
        <v>330</v>
      </c>
      <c r="F2386" s="78" t="s">
        <v>6237</v>
      </c>
    </row>
    <row r="2387" spans="1:6" ht="45" x14ac:dyDescent="0.2">
      <c r="A2387" s="74" t="s">
        <v>6238</v>
      </c>
      <c r="B2387" s="75" t="s">
        <v>6239</v>
      </c>
      <c r="C2387" s="76" t="s">
        <v>228</v>
      </c>
      <c r="D2387" s="78" t="s">
        <v>6240</v>
      </c>
      <c r="E2387" s="78" t="s">
        <v>332</v>
      </c>
      <c r="F2387" s="78" t="s">
        <v>6241</v>
      </c>
    </row>
    <row r="2388" spans="1:6" ht="45" x14ac:dyDescent="0.2">
      <c r="A2388" s="74" t="s">
        <v>6242</v>
      </c>
      <c r="B2388" s="75" t="s">
        <v>6243</v>
      </c>
      <c r="C2388" s="76" t="s">
        <v>228</v>
      </c>
      <c r="D2388" s="78" t="s">
        <v>6244</v>
      </c>
      <c r="E2388" s="78" t="s">
        <v>332</v>
      </c>
      <c r="F2388" s="78" t="s">
        <v>6245</v>
      </c>
    </row>
    <row r="2389" spans="1:6" ht="45" x14ac:dyDescent="0.2">
      <c r="A2389" s="74" t="s">
        <v>6246</v>
      </c>
      <c r="B2389" s="75" t="s">
        <v>6247</v>
      </c>
      <c r="C2389" s="76" t="s">
        <v>228</v>
      </c>
      <c r="D2389" s="78" t="s">
        <v>6248</v>
      </c>
      <c r="E2389" s="78" t="s">
        <v>325</v>
      </c>
      <c r="F2389" s="78" t="s">
        <v>6249</v>
      </c>
    </row>
    <row r="2390" spans="1:6" ht="45" x14ac:dyDescent="0.2">
      <c r="A2390" s="74" t="s">
        <v>6250</v>
      </c>
      <c r="B2390" s="75" t="s">
        <v>6251</v>
      </c>
      <c r="C2390" s="76" t="s">
        <v>228</v>
      </c>
      <c r="D2390" s="78" t="s">
        <v>6252</v>
      </c>
      <c r="E2390" s="78" t="s">
        <v>329</v>
      </c>
      <c r="F2390" s="78" t="s">
        <v>6253</v>
      </c>
    </row>
    <row r="2391" spans="1:6" ht="45" x14ac:dyDescent="0.2">
      <c r="A2391" s="74" t="s">
        <v>6254</v>
      </c>
      <c r="B2391" s="75" t="s">
        <v>6255</v>
      </c>
      <c r="C2391" s="76" t="s">
        <v>228</v>
      </c>
      <c r="D2391" s="78" t="s">
        <v>2143</v>
      </c>
      <c r="E2391" s="78" t="s">
        <v>250</v>
      </c>
      <c r="F2391" s="78" t="s">
        <v>6256</v>
      </c>
    </row>
    <row r="2392" spans="1:6" ht="45" x14ac:dyDescent="0.2">
      <c r="A2392" s="74" t="s">
        <v>6257</v>
      </c>
      <c r="B2392" s="75" t="s">
        <v>6258</v>
      </c>
      <c r="C2392" s="76" t="s">
        <v>228</v>
      </c>
      <c r="D2392" s="78" t="s">
        <v>6259</v>
      </c>
      <c r="E2392" s="78" t="s">
        <v>254</v>
      </c>
      <c r="F2392" s="78" t="s">
        <v>6260</v>
      </c>
    </row>
    <row r="2393" spans="1:6" ht="45" x14ac:dyDescent="0.2">
      <c r="A2393" s="74" t="s">
        <v>6261</v>
      </c>
      <c r="B2393" s="75" t="s">
        <v>6262</v>
      </c>
      <c r="C2393" s="76" t="s">
        <v>228</v>
      </c>
      <c r="D2393" s="78" t="s">
        <v>6263</v>
      </c>
      <c r="E2393" s="78" t="s">
        <v>267</v>
      </c>
      <c r="F2393" s="78" t="s">
        <v>387</v>
      </c>
    </row>
    <row r="2394" spans="1:6" ht="45" x14ac:dyDescent="0.2">
      <c r="A2394" s="74" t="s">
        <v>6264</v>
      </c>
      <c r="B2394" s="75" t="s">
        <v>6265</v>
      </c>
      <c r="C2394" s="76" t="s">
        <v>228</v>
      </c>
      <c r="D2394" s="78" t="s">
        <v>6266</v>
      </c>
      <c r="E2394" s="78" t="s">
        <v>341</v>
      </c>
      <c r="F2394" s="78" t="s">
        <v>6267</v>
      </c>
    </row>
    <row r="2395" spans="1:6" ht="45" x14ac:dyDescent="0.2">
      <c r="A2395" s="74" t="s">
        <v>6268</v>
      </c>
      <c r="B2395" s="75" t="s">
        <v>6269</v>
      </c>
      <c r="C2395" s="76" t="s">
        <v>228</v>
      </c>
      <c r="D2395" s="78" t="s">
        <v>6270</v>
      </c>
      <c r="E2395" s="78" t="s">
        <v>330</v>
      </c>
      <c r="F2395" s="78" t="s">
        <v>6271</v>
      </c>
    </row>
    <row r="2396" spans="1:6" ht="45" x14ac:dyDescent="0.2">
      <c r="A2396" s="74" t="s">
        <v>6272</v>
      </c>
      <c r="B2396" s="75" t="s">
        <v>6273</v>
      </c>
      <c r="C2396" s="76" t="s">
        <v>228</v>
      </c>
      <c r="D2396" s="78" t="s">
        <v>6274</v>
      </c>
      <c r="E2396" s="78" t="s">
        <v>325</v>
      </c>
      <c r="F2396" s="78" t="s">
        <v>6275</v>
      </c>
    </row>
    <row r="2397" spans="1:6" ht="45" x14ac:dyDescent="0.2">
      <c r="A2397" s="74" t="s">
        <v>6276</v>
      </c>
      <c r="B2397" s="75" t="s">
        <v>6277</v>
      </c>
      <c r="C2397" s="76" t="s">
        <v>228</v>
      </c>
      <c r="D2397" s="78" t="s">
        <v>6278</v>
      </c>
      <c r="E2397" s="78" t="s">
        <v>6108</v>
      </c>
      <c r="F2397" s="78" t="s">
        <v>6279</v>
      </c>
    </row>
    <row r="2398" spans="1:6" ht="33.75" x14ac:dyDescent="0.2">
      <c r="A2398" s="59">
        <v>39.24</v>
      </c>
      <c r="B2398" s="73" t="s">
        <v>6280</v>
      </c>
      <c r="C2398" s="56"/>
      <c r="D2398" s="56"/>
      <c r="E2398" s="56"/>
      <c r="F2398" s="56"/>
    </row>
    <row r="2399" spans="1:6" ht="45" x14ac:dyDescent="0.2">
      <c r="A2399" s="74" t="s">
        <v>6281</v>
      </c>
      <c r="B2399" s="75" t="s">
        <v>6282</v>
      </c>
      <c r="C2399" s="76" t="s">
        <v>228</v>
      </c>
      <c r="D2399" s="78" t="s">
        <v>6283</v>
      </c>
      <c r="E2399" s="78" t="s">
        <v>230</v>
      </c>
      <c r="F2399" s="78" t="s">
        <v>386</v>
      </c>
    </row>
    <row r="2400" spans="1:6" ht="45" x14ac:dyDescent="0.2">
      <c r="A2400" s="74" t="s">
        <v>6284</v>
      </c>
      <c r="B2400" s="75" t="s">
        <v>6285</v>
      </c>
      <c r="C2400" s="76" t="s">
        <v>228</v>
      </c>
      <c r="D2400" s="78" t="s">
        <v>6286</v>
      </c>
      <c r="E2400" s="78" t="s">
        <v>327</v>
      </c>
      <c r="F2400" s="78" t="s">
        <v>6287</v>
      </c>
    </row>
    <row r="2401" spans="1:6" ht="33.75" x14ac:dyDescent="0.2">
      <c r="A2401" s="74" t="s">
        <v>6288</v>
      </c>
      <c r="B2401" s="74" t="s">
        <v>6289</v>
      </c>
      <c r="C2401" s="76" t="s">
        <v>228</v>
      </c>
      <c r="D2401" s="78" t="s">
        <v>385</v>
      </c>
      <c r="E2401" s="78" t="s">
        <v>3250</v>
      </c>
      <c r="F2401" s="78" t="s">
        <v>6290</v>
      </c>
    </row>
    <row r="2402" spans="1:6" ht="33.75" x14ac:dyDescent="0.2">
      <c r="A2402" s="74" t="s">
        <v>6291</v>
      </c>
      <c r="B2402" s="74" t="s">
        <v>6292</v>
      </c>
      <c r="C2402" s="76" t="s">
        <v>228</v>
      </c>
      <c r="D2402" s="78" t="s">
        <v>6293</v>
      </c>
      <c r="E2402" s="78" t="s">
        <v>415</v>
      </c>
      <c r="F2402" s="78" t="s">
        <v>6294</v>
      </c>
    </row>
    <row r="2403" spans="1:6" ht="33.75" x14ac:dyDescent="0.2">
      <c r="A2403" s="74" t="s">
        <v>6295</v>
      </c>
      <c r="B2403" s="74" t="s">
        <v>6296</v>
      </c>
      <c r="C2403" s="76" t="s">
        <v>228</v>
      </c>
      <c r="D2403" s="78" t="s">
        <v>6297</v>
      </c>
      <c r="E2403" s="78" t="s">
        <v>230</v>
      </c>
      <c r="F2403" s="78" t="s">
        <v>6298</v>
      </c>
    </row>
    <row r="2404" spans="1:6" ht="33.75" x14ac:dyDescent="0.2">
      <c r="A2404" s="74" t="s">
        <v>6299</v>
      </c>
      <c r="B2404" s="74" t="s">
        <v>6300</v>
      </c>
      <c r="C2404" s="76" t="s">
        <v>228</v>
      </c>
      <c r="D2404" s="78" t="s">
        <v>6301</v>
      </c>
      <c r="E2404" s="78" t="s">
        <v>6302</v>
      </c>
      <c r="F2404" s="78" t="s">
        <v>4135</v>
      </c>
    </row>
    <row r="2405" spans="1:6" ht="33.75" x14ac:dyDescent="0.2">
      <c r="A2405" s="59">
        <v>39.25</v>
      </c>
      <c r="B2405" s="73" t="s">
        <v>6303</v>
      </c>
      <c r="C2405" s="57"/>
      <c r="D2405" s="57"/>
      <c r="E2405" s="57"/>
      <c r="F2405" s="57"/>
    </row>
    <row r="2406" spans="1:6" ht="33.75" x14ac:dyDescent="0.2">
      <c r="A2406" s="74" t="s">
        <v>6304</v>
      </c>
      <c r="B2406" s="74" t="s">
        <v>6305</v>
      </c>
      <c r="C2406" s="76" t="s">
        <v>228</v>
      </c>
      <c r="D2406" s="78" t="s">
        <v>5915</v>
      </c>
      <c r="E2406" s="78" t="s">
        <v>284</v>
      </c>
      <c r="F2406" s="78" t="s">
        <v>6306</v>
      </c>
    </row>
    <row r="2407" spans="1:6" ht="33.75" x14ac:dyDescent="0.2">
      <c r="A2407" s="74" t="s">
        <v>6307</v>
      </c>
      <c r="B2407" s="74" t="s">
        <v>6308</v>
      </c>
      <c r="C2407" s="76" t="s">
        <v>228</v>
      </c>
      <c r="D2407" s="78" t="s">
        <v>6309</v>
      </c>
      <c r="E2407" s="78" t="s">
        <v>284</v>
      </c>
      <c r="F2407" s="78" t="s">
        <v>6310</v>
      </c>
    </row>
    <row r="2408" spans="1:6" ht="45" x14ac:dyDescent="0.2">
      <c r="A2408" s="59">
        <v>39.26</v>
      </c>
      <c r="B2408" s="60" t="s">
        <v>6311</v>
      </c>
      <c r="C2408" s="57"/>
      <c r="D2408" s="57"/>
      <c r="E2408" s="57"/>
      <c r="F2408" s="57"/>
    </row>
    <row r="2409" spans="1:6" ht="56.25" x14ac:dyDescent="0.2">
      <c r="A2409" s="74" t="s">
        <v>6312</v>
      </c>
      <c r="B2409" s="75" t="s">
        <v>6313</v>
      </c>
      <c r="C2409" s="76" t="s">
        <v>228</v>
      </c>
      <c r="D2409" s="78" t="s">
        <v>6314</v>
      </c>
      <c r="E2409" s="78" t="s">
        <v>250</v>
      </c>
      <c r="F2409" s="78" t="s">
        <v>6315</v>
      </c>
    </row>
    <row r="2410" spans="1:6" ht="56.25" x14ac:dyDescent="0.2">
      <c r="A2410" s="74" t="s">
        <v>6316</v>
      </c>
      <c r="B2410" s="75" t="s">
        <v>6317</v>
      </c>
      <c r="C2410" s="76" t="s">
        <v>228</v>
      </c>
      <c r="D2410" s="78" t="s">
        <v>6318</v>
      </c>
      <c r="E2410" s="78" t="s">
        <v>267</v>
      </c>
      <c r="F2410" s="78" t="s">
        <v>1183</v>
      </c>
    </row>
    <row r="2411" spans="1:6" ht="56.25" x14ac:dyDescent="0.2">
      <c r="A2411" s="74" t="s">
        <v>6319</v>
      </c>
      <c r="B2411" s="75" t="s">
        <v>6320</v>
      </c>
      <c r="C2411" s="76" t="s">
        <v>228</v>
      </c>
      <c r="D2411" s="78" t="s">
        <v>3557</v>
      </c>
      <c r="E2411" s="78" t="s">
        <v>281</v>
      </c>
      <c r="F2411" s="78" t="s">
        <v>6321</v>
      </c>
    </row>
    <row r="2412" spans="1:6" ht="56.25" x14ac:dyDescent="0.2">
      <c r="A2412" s="74" t="s">
        <v>6322</v>
      </c>
      <c r="B2412" s="75" t="s">
        <v>6323</v>
      </c>
      <c r="C2412" s="76" t="s">
        <v>228</v>
      </c>
      <c r="D2412" s="78" t="s">
        <v>6324</v>
      </c>
      <c r="E2412" s="78" t="s">
        <v>5930</v>
      </c>
      <c r="F2412" s="78" t="s">
        <v>6141</v>
      </c>
    </row>
    <row r="2413" spans="1:6" ht="56.25" x14ac:dyDescent="0.2">
      <c r="A2413" s="74" t="s">
        <v>6325</v>
      </c>
      <c r="B2413" s="75" t="s">
        <v>6326</v>
      </c>
      <c r="C2413" s="76" t="s">
        <v>228</v>
      </c>
      <c r="D2413" s="78" t="s">
        <v>6327</v>
      </c>
      <c r="E2413" s="78" t="s">
        <v>272</v>
      </c>
      <c r="F2413" s="78" t="s">
        <v>6328</v>
      </c>
    </row>
    <row r="2414" spans="1:6" ht="56.25" x14ac:dyDescent="0.2">
      <c r="A2414" s="74" t="s">
        <v>6329</v>
      </c>
      <c r="B2414" s="75" t="s">
        <v>6330</v>
      </c>
      <c r="C2414" s="76" t="s">
        <v>228</v>
      </c>
      <c r="D2414" s="78" t="s">
        <v>432</v>
      </c>
      <c r="E2414" s="78" t="s">
        <v>3047</v>
      </c>
      <c r="F2414" s="78" t="s">
        <v>4855</v>
      </c>
    </row>
    <row r="2415" spans="1:6" ht="56.25" x14ac:dyDescent="0.2">
      <c r="A2415" s="74" t="s">
        <v>6331</v>
      </c>
      <c r="B2415" s="75" t="s">
        <v>6332</v>
      </c>
      <c r="C2415" s="76" t="s">
        <v>228</v>
      </c>
      <c r="D2415" s="78" t="s">
        <v>6333</v>
      </c>
      <c r="E2415" s="78" t="s">
        <v>341</v>
      </c>
      <c r="F2415" s="78" t="s">
        <v>6334</v>
      </c>
    </row>
    <row r="2416" spans="1:6" ht="56.25" x14ac:dyDescent="0.2">
      <c r="A2416" s="74" t="s">
        <v>6335</v>
      </c>
      <c r="B2416" s="75" t="s">
        <v>6336</v>
      </c>
      <c r="C2416" s="76" t="s">
        <v>228</v>
      </c>
      <c r="D2416" s="78" t="s">
        <v>3300</v>
      </c>
      <c r="E2416" s="78" t="s">
        <v>327</v>
      </c>
      <c r="F2416" s="78" t="s">
        <v>6337</v>
      </c>
    </row>
    <row r="2417" spans="1:6" ht="56.25" x14ac:dyDescent="0.2">
      <c r="A2417" s="74" t="s">
        <v>6338</v>
      </c>
      <c r="B2417" s="75" t="s">
        <v>6339</v>
      </c>
      <c r="C2417" s="76" t="s">
        <v>228</v>
      </c>
      <c r="D2417" s="78" t="s">
        <v>6340</v>
      </c>
      <c r="E2417" s="78" t="s">
        <v>343</v>
      </c>
      <c r="F2417" s="78" t="s">
        <v>4609</v>
      </c>
    </row>
    <row r="2418" spans="1:6" ht="56.25" x14ac:dyDescent="0.2">
      <c r="A2418" s="74" t="s">
        <v>6341</v>
      </c>
      <c r="B2418" s="75" t="s">
        <v>6342</v>
      </c>
      <c r="C2418" s="76" t="s">
        <v>228</v>
      </c>
      <c r="D2418" s="78" t="s">
        <v>6343</v>
      </c>
      <c r="E2418" s="78" t="s">
        <v>331</v>
      </c>
      <c r="F2418" s="78" t="s">
        <v>6344</v>
      </c>
    </row>
    <row r="2419" spans="1:6" ht="56.25" x14ac:dyDescent="0.2">
      <c r="A2419" s="74" t="s">
        <v>6345</v>
      </c>
      <c r="B2419" s="75" t="s">
        <v>6346</v>
      </c>
      <c r="C2419" s="76" t="s">
        <v>228</v>
      </c>
      <c r="D2419" s="78" t="s">
        <v>6347</v>
      </c>
      <c r="E2419" s="78" t="s">
        <v>330</v>
      </c>
      <c r="F2419" s="78" t="s">
        <v>6348</v>
      </c>
    </row>
    <row r="2420" spans="1:6" ht="56.25" x14ac:dyDescent="0.2">
      <c r="A2420" s="74" t="s">
        <v>6349</v>
      </c>
      <c r="B2420" s="75" t="s">
        <v>6350</v>
      </c>
      <c r="C2420" s="76" t="s">
        <v>228</v>
      </c>
      <c r="D2420" s="78" t="s">
        <v>6351</v>
      </c>
      <c r="E2420" s="78" t="s">
        <v>332</v>
      </c>
      <c r="F2420" s="78" t="s">
        <v>1600</v>
      </c>
    </row>
    <row r="2421" spans="1:6" ht="56.25" x14ac:dyDescent="0.2">
      <c r="A2421" s="74" t="s">
        <v>6352</v>
      </c>
      <c r="B2421" s="75" t="s">
        <v>6353</v>
      </c>
      <c r="C2421" s="76" t="s">
        <v>228</v>
      </c>
      <c r="D2421" s="78" t="s">
        <v>6354</v>
      </c>
      <c r="E2421" s="78" t="s">
        <v>325</v>
      </c>
      <c r="F2421" s="78" t="s">
        <v>6355</v>
      </c>
    </row>
    <row r="2422" spans="1:6" ht="56.25" x14ac:dyDescent="0.2">
      <c r="A2422" s="74" t="s">
        <v>6356</v>
      </c>
      <c r="B2422" s="75" t="s">
        <v>6357</v>
      </c>
      <c r="C2422" s="76" t="s">
        <v>228</v>
      </c>
      <c r="D2422" s="78" t="s">
        <v>6358</v>
      </c>
      <c r="E2422" s="78" t="s">
        <v>329</v>
      </c>
      <c r="F2422" s="78" t="s">
        <v>6359</v>
      </c>
    </row>
    <row r="2423" spans="1:6" ht="56.25" x14ac:dyDescent="0.2">
      <c r="A2423" s="74" t="s">
        <v>6360</v>
      </c>
      <c r="B2423" s="75" t="s">
        <v>6361</v>
      </c>
      <c r="C2423" s="76" t="s">
        <v>228</v>
      </c>
      <c r="D2423" s="78" t="s">
        <v>6362</v>
      </c>
      <c r="E2423" s="78" t="s">
        <v>326</v>
      </c>
      <c r="F2423" s="78" t="s">
        <v>6363</v>
      </c>
    </row>
    <row r="2424" spans="1:6" x14ac:dyDescent="0.2">
      <c r="A2424" s="59">
        <v>39.270000000000003</v>
      </c>
      <c r="B2424" s="73" t="s">
        <v>6364</v>
      </c>
      <c r="C2424" s="56"/>
      <c r="D2424" s="56"/>
      <c r="E2424" s="56"/>
      <c r="F2424" s="56"/>
    </row>
    <row r="2425" spans="1:6" ht="33.75" x14ac:dyDescent="0.2">
      <c r="A2425" s="74" t="s">
        <v>6365</v>
      </c>
      <c r="B2425" s="74" t="s">
        <v>6366</v>
      </c>
      <c r="C2425" s="76" t="s">
        <v>228</v>
      </c>
      <c r="D2425" s="78" t="s">
        <v>6367</v>
      </c>
      <c r="E2425" s="78" t="s">
        <v>267</v>
      </c>
      <c r="F2425" s="78" t="s">
        <v>3734</v>
      </c>
    </row>
    <row r="2426" spans="1:6" ht="22.5" x14ac:dyDescent="0.2">
      <c r="A2426" s="74" t="s">
        <v>6368</v>
      </c>
      <c r="B2426" s="74" t="s">
        <v>6369</v>
      </c>
      <c r="C2426" s="76" t="s">
        <v>228</v>
      </c>
      <c r="D2426" s="78" t="s">
        <v>6370</v>
      </c>
      <c r="E2426" s="78" t="s">
        <v>341</v>
      </c>
      <c r="F2426" s="78" t="s">
        <v>6371</v>
      </c>
    </row>
    <row r="2427" spans="1:6" ht="22.5" x14ac:dyDescent="0.2">
      <c r="A2427" s="74" t="s">
        <v>6372</v>
      </c>
      <c r="B2427" s="74" t="s">
        <v>6373</v>
      </c>
      <c r="C2427" s="76" t="s">
        <v>228</v>
      </c>
      <c r="D2427" s="78" t="s">
        <v>3337</v>
      </c>
      <c r="E2427" s="78" t="s">
        <v>341</v>
      </c>
      <c r="F2427" s="78" t="s">
        <v>6219</v>
      </c>
    </row>
    <row r="2428" spans="1:6" ht="45" x14ac:dyDescent="0.2">
      <c r="A2428" s="74" t="s">
        <v>6374</v>
      </c>
      <c r="B2428" s="75" t="s">
        <v>6375</v>
      </c>
      <c r="C2428" s="76" t="s">
        <v>228</v>
      </c>
      <c r="D2428" s="78" t="s">
        <v>6376</v>
      </c>
      <c r="E2428" s="78" t="s">
        <v>341</v>
      </c>
      <c r="F2428" s="78" t="s">
        <v>6377</v>
      </c>
    </row>
    <row r="2429" spans="1:6" ht="45" x14ac:dyDescent="0.2">
      <c r="A2429" s="74" t="s">
        <v>6378</v>
      </c>
      <c r="B2429" s="75" t="s">
        <v>6379</v>
      </c>
      <c r="C2429" s="76" t="s">
        <v>228</v>
      </c>
      <c r="D2429" s="78" t="s">
        <v>402</v>
      </c>
      <c r="E2429" s="78" t="s">
        <v>341</v>
      </c>
      <c r="F2429" s="78" t="s">
        <v>6380</v>
      </c>
    </row>
    <row r="2430" spans="1:6" ht="45" x14ac:dyDescent="0.2">
      <c r="A2430" s="59">
        <v>39.29</v>
      </c>
      <c r="B2430" s="60" t="s">
        <v>6381</v>
      </c>
      <c r="C2430" s="57"/>
      <c r="D2430" s="57"/>
      <c r="E2430" s="57"/>
      <c r="F2430" s="57"/>
    </row>
    <row r="2431" spans="1:6" ht="56.25" x14ac:dyDescent="0.2">
      <c r="A2431" s="74" t="s">
        <v>6382</v>
      </c>
      <c r="B2431" s="75" t="s">
        <v>6383</v>
      </c>
      <c r="C2431" s="76" t="s">
        <v>228</v>
      </c>
      <c r="D2431" s="78" t="s">
        <v>1122</v>
      </c>
      <c r="E2431" s="78" t="s">
        <v>250</v>
      </c>
      <c r="F2431" s="78" t="s">
        <v>3047</v>
      </c>
    </row>
    <row r="2432" spans="1:6" ht="56.25" x14ac:dyDescent="0.2">
      <c r="A2432" s="74" t="s">
        <v>6384</v>
      </c>
      <c r="B2432" s="75" t="s">
        <v>6385</v>
      </c>
      <c r="C2432" s="76" t="s">
        <v>228</v>
      </c>
      <c r="D2432" s="78" t="s">
        <v>6386</v>
      </c>
      <c r="E2432" s="78" t="s">
        <v>267</v>
      </c>
      <c r="F2432" s="78" t="s">
        <v>6387</v>
      </c>
    </row>
    <row r="2433" spans="1:6" ht="56.25" x14ac:dyDescent="0.2">
      <c r="A2433" s="74" t="s">
        <v>6388</v>
      </c>
      <c r="B2433" s="75" t="s">
        <v>6389</v>
      </c>
      <c r="C2433" s="76" t="s">
        <v>228</v>
      </c>
      <c r="D2433" s="78" t="s">
        <v>6390</v>
      </c>
      <c r="E2433" s="78" t="s">
        <v>281</v>
      </c>
      <c r="F2433" s="78" t="s">
        <v>6391</v>
      </c>
    </row>
    <row r="2434" spans="1:6" ht="56.25" x14ac:dyDescent="0.2">
      <c r="A2434" s="74" t="s">
        <v>6392</v>
      </c>
      <c r="B2434" s="75" t="s">
        <v>6393</v>
      </c>
      <c r="C2434" s="76" t="s">
        <v>228</v>
      </c>
      <c r="D2434" s="78" t="s">
        <v>3816</v>
      </c>
      <c r="E2434" s="78" t="s">
        <v>5930</v>
      </c>
      <c r="F2434" s="78" t="s">
        <v>1204</v>
      </c>
    </row>
    <row r="2435" spans="1:6" ht="56.25" x14ac:dyDescent="0.2">
      <c r="A2435" s="74" t="s">
        <v>6394</v>
      </c>
      <c r="B2435" s="75" t="s">
        <v>6395</v>
      </c>
      <c r="C2435" s="76" t="s">
        <v>228</v>
      </c>
      <c r="D2435" s="78" t="s">
        <v>6396</v>
      </c>
      <c r="E2435" s="78" t="s">
        <v>272</v>
      </c>
      <c r="F2435" s="78" t="s">
        <v>6397</v>
      </c>
    </row>
    <row r="2436" spans="1:6" x14ac:dyDescent="0.2">
      <c r="A2436" s="59">
        <v>39.299999999999997</v>
      </c>
      <c r="B2436" s="73" t="s">
        <v>6398</v>
      </c>
      <c r="C2436" s="56"/>
      <c r="D2436" s="56"/>
      <c r="E2436" s="56"/>
      <c r="F2436" s="56"/>
    </row>
    <row r="2437" spans="1:6" ht="33.75" x14ac:dyDescent="0.2">
      <c r="A2437" s="74" t="s">
        <v>6399</v>
      </c>
      <c r="B2437" s="74" t="s">
        <v>6400</v>
      </c>
      <c r="C2437" s="76" t="s">
        <v>228</v>
      </c>
      <c r="D2437" s="78" t="s">
        <v>6401</v>
      </c>
      <c r="E2437" s="78" t="s">
        <v>331</v>
      </c>
      <c r="F2437" s="78" t="s">
        <v>6402</v>
      </c>
    </row>
    <row r="2438" spans="1:6" ht="33.75" x14ac:dyDescent="0.2">
      <c r="A2438" s="58">
        <v>40</v>
      </c>
      <c r="B2438" s="60" t="s">
        <v>6403</v>
      </c>
      <c r="C2438" s="57"/>
      <c r="D2438" s="57"/>
      <c r="E2438" s="57"/>
      <c r="F2438" s="57"/>
    </row>
    <row r="2439" spans="1:6" x14ac:dyDescent="0.2">
      <c r="A2439" s="59">
        <v>40.01</v>
      </c>
      <c r="B2439" s="73" t="s">
        <v>6404</v>
      </c>
      <c r="C2439" s="56"/>
      <c r="D2439" s="56"/>
      <c r="E2439" s="56"/>
      <c r="F2439" s="56"/>
    </row>
    <row r="2440" spans="1:6" x14ac:dyDescent="0.2">
      <c r="A2440" s="74" t="s">
        <v>6405</v>
      </c>
      <c r="B2440" s="74" t="s">
        <v>6406</v>
      </c>
      <c r="C2440" s="76" t="s">
        <v>210</v>
      </c>
      <c r="D2440" s="78" t="s">
        <v>3941</v>
      </c>
      <c r="E2440" s="78" t="s">
        <v>331</v>
      </c>
      <c r="F2440" s="78" t="s">
        <v>648</v>
      </c>
    </row>
    <row r="2441" spans="1:6" x14ac:dyDescent="0.2">
      <c r="A2441" s="74" t="s">
        <v>6407</v>
      </c>
      <c r="B2441" s="74" t="s">
        <v>6408</v>
      </c>
      <c r="C2441" s="76" t="s">
        <v>210</v>
      </c>
      <c r="D2441" s="78" t="s">
        <v>3595</v>
      </c>
      <c r="E2441" s="78" t="s">
        <v>331</v>
      </c>
      <c r="F2441" s="78" t="s">
        <v>6409</v>
      </c>
    </row>
    <row r="2442" spans="1:6" ht="22.5" x14ac:dyDescent="0.2">
      <c r="A2442" s="74" t="s">
        <v>6410</v>
      </c>
      <c r="B2442" s="74" t="s">
        <v>6411</v>
      </c>
      <c r="C2442" s="76" t="s">
        <v>210</v>
      </c>
      <c r="D2442" s="78" t="s">
        <v>251</v>
      </c>
      <c r="E2442" s="78" t="s">
        <v>330</v>
      </c>
      <c r="F2442" s="78" t="s">
        <v>6412</v>
      </c>
    </row>
    <row r="2443" spans="1:6" ht="22.5" x14ac:dyDescent="0.2">
      <c r="A2443" s="74" t="s">
        <v>6413</v>
      </c>
      <c r="B2443" s="74" t="s">
        <v>6414</v>
      </c>
      <c r="C2443" s="76" t="s">
        <v>210</v>
      </c>
      <c r="D2443" s="78" t="s">
        <v>6415</v>
      </c>
      <c r="E2443" s="78" t="s">
        <v>331</v>
      </c>
      <c r="F2443" s="78" t="s">
        <v>6416</v>
      </c>
    </row>
    <row r="2444" spans="1:6" x14ac:dyDescent="0.2">
      <c r="A2444" s="59">
        <v>40.020000000000003</v>
      </c>
      <c r="B2444" s="73" t="s">
        <v>6417</v>
      </c>
      <c r="C2444" s="56"/>
      <c r="D2444" s="56"/>
      <c r="E2444" s="56"/>
      <c r="F2444" s="56"/>
    </row>
    <row r="2445" spans="1:6" ht="22.5" x14ac:dyDescent="0.2">
      <c r="A2445" s="74" t="s">
        <v>6418</v>
      </c>
      <c r="B2445" s="74" t="s">
        <v>6419</v>
      </c>
      <c r="C2445" s="76" t="s">
        <v>210</v>
      </c>
      <c r="D2445" s="78" t="s">
        <v>6420</v>
      </c>
      <c r="E2445" s="78" t="s">
        <v>5030</v>
      </c>
      <c r="F2445" s="78" t="s">
        <v>6421</v>
      </c>
    </row>
    <row r="2446" spans="1:6" ht="33.75" x14ac:dyDescent="0.2">
      <c r="A2446" s="74" t="s">
        <v>6422</v>
      </c>
      <c r="B2446" s="74" t="s">
        <v>6423</v>
      </c>
      <c r="C2446" s="76" t="s">
        <v>210</v>
      </c>
      <c r="D2446" s="78" t="s">
        <v>6424</v>
      </c>
      <c r="E2446" s="78" t="s">
        <v>330</v>
      </c>
      <c r="F2446" s="78" t="s">
        <v>6425</v>
      </c>
    </row>
    <row r="2447" spans="1:6" ht="33.75" x14ac:dyDescent="0.2">
      <c r="A2447" s="74" t="s">
        <v>6426</v>
      </c>
      <c r="B2447" s="74" t="s">
        <v>6427</v>
      </c>
      <c r="C2447" s="76" t="s">
        <v>210</v>
      </c>
      <c r="D2447" s="78" t="s">
        <v>3906</v>
      </c>
      <c r="E2447" s="78" t="s">
        <v>330</v>
      </c>
      <c r="F2447" s="78" t="s">
        <v>6428</v>
      </c>
    </row>
    <row r="2448" spans="1:6" ht="45" x14ac:dyDescent="0.2">
      <c r="A2448" s="74" t="s">
        <v>6429</v>
      </c>
      <c r="B2448" s="75" t="s">
        <v>6430</v>
      </c>
      <c r="C2448" s="76" t="s">
        <v>210</v>
      </c>
      <c r="D2448" s="78" t="s">
        <v>348</v>
      </c>
      <c r="E2448" s="78" t="s">
        <v>330</v>
      </c>
      <c r="F2448" s="78" t="s">
        <v>6431</v>
      </c>
    </row>
    <row r="2449" spans="1:6" ht="45" x14ac:dyDescent="0.2">
      <c r="A2449" s="74" t="s">
        <v>6432</v>
      </c>
      <c r="B2449" s="75" t="s">
        <v>6433</v>
      </c>
      <c r="C2449" s="76" t="s">
        <v>210</v>
      </c>
      <c r="D2449" s="78" t="s">
        <v>6434</v>
      </c>
      <c r="E2449" s="78" t="s">
        <v>325</v>
      </c>
      <c r="F2449" s="78" t="s">
        <v>6435</v>
      </c>
    </row>
    <row r="2450" spans="1:6" ht="45" x14ac:dyDescent="0.2">
      <c r="A2450" s="74" t="s">
        <v>6436</v>
      </c>
      <c r="B2450" s="75" t="s">
        <v>6437</v>
      </c>
      <c r="C2450" s="76" t="s">
        <v>210</v>
      </c>
      <c r="D2450" s="78" t="s">
        <v>6438</v>
      </c>
      <c r="E2450" s="78" t="s">
        <v>325</v>
      </c>
      <c r="F2450" s="78" t="s">
        <v>6439</v>
      </c>
    </row>
    <row r="2451" spans="1:6" ht="45" x14ac:dyDescent="0.2">
      <c r="A2451" s="74" t="s">
        <v>6440</v>
      </c>
      <c r="B2451" s="75" t="s">
        <v>6441</v>
      </c>
      <c r="C2451" s="76" t="s">
        <v>210</v>
      </c>
      <c r="D2451" s="78" t="s">
        <v>6442</v>
      </c>
      <c r="E2451" s="78" t="s">
        <v>326</v>
      </c>
      <c r="F2451" s="78" t="s">
        <v>6443</v>
      </c>
    </row>
    <row r="2452" spans="1:6" ht="45" x14ac:dyDescent="0.2">
      <c r="A2452" s="74" t="s">
        <v>6444</v>
      </c>
      <c r="B2452" s="75" t="s">
        <v>6445</v>
      </c>
      <c r="C2452" s="76" t="s">
        <v>210</v>
      </c>
      <c r="D2452" s="78" t="s">
        <v>6446</v>
      </c>
      <c r="E2452" s="78" t="s">
        <v>330</v>
      </c>
      <c r="F2452" s="78" t="s">
        <v>6447</v>
      </c>
    </row>
    <row r="2453" spans="1:6" ht="45" x14ac:dyDescent="0.2">
      <c r="A2453" s="74" t="s">
        <v>6448</v>
      </c>
      <c r="B2453" s="75" t="s">
        <v>6449</v>
      </c>
      <c r="C2453" s="76" t="s">
        <v>210</v>
      </c>
      <c r="D2453" s="78" t="s">
        <v>6450</v>
      </c>
      <c r="E2453" s="78" t="s">
        <v>330</v>
      </c>
      <c r="F2453" s="78" t="s">
        <v>6451</v>
      </c>
    </row>
    <row r="2454" spans="1:6" ht="45" x14ac:dyDescent="0.2">
      <c r="A2454" s="74" t="s">
        <v>6452</v>
      </c>
      <c r="B2454" s="75" t="s">
        <v>6453</v>
      </c>
      <c r="C2454" s="76" t="s">
        <v>210</v>
      </c>
      <c r="D2454" s="78" t="s">
        <v>6454</v>
      </c>
      <c r="E2454" s="78" t="s">
        <v>330</v>
      </c>
      <c r="F2454" s="78" t="s">
        <v>6455</v>
      </c>
    </row>
    <row r="2455" spans="1:6" ht="45" x14ac:dyDescent="0.2">
      <c r="A2455" s="74" t="s">
        <v>6456</v>
      </c>
      <c r="B2455" s="75" t="s">
        <v>6457</v>
      </c>
      <c r="C2455" s="76" t="s">
        <v>210</v>
      </c>
      <c r="D2455" s="78" t="s">
        <v>6458</v>
      </c>
      <c r="E2455" s="78" t="s">
        <v>325</v>
      </c>
      <c r="F2455" s="78" t="s">
        <v>6459</v>
      </c>
    </row>
    <row r="2456" spans="1:6" ht="33.75" x14ac:dyDescent="0.2">
      <c r="A2456" s="74" t="s">
        <v>6460</v>
      </c>
      <c r="B2456" s="74" t="s">
        <v>6461</v>
      </c>
      <c r="C2456" s="76" t="s">
        <v>210</v>
      </c>
      <c r="D2456" s="78" t="s">
        <v>6462</v>
      </c>
      <c r="E2456" s="78" t="s">
        <v>330</v>
      </c>
      <c r="F2456" s="78" t="s">
        <v>6463</v>
      </c>
    </row>
    <row r="2457" spans="1:6" ht="33.75" x14ac:dyDescent="0.2">
      <c r="A2457" s="74" t="s">
        <v>6464</v>
      </c>
      <c r="B2457" s="74" t="s">
        <v>6465</v>
      </c>
      <c r="C2457" s="76" t="s">
        <v>210</v>
      </c>
      <c r="D2457" s="78" t="s">
        <v>422</v>
      </c>
      <c r="E2457" s="78" t="s">
        <v>330</v>
      </c>
      <c r="F2457" s="78" t="s">
        <v>6466</v>
      </c>
    </row>
    <row r="2458" spans="1:6" ht="33.75" x14ac:dyDescent="0.2">
      <c r="A2458" s="74" t="s">
        <v>6467</v>
      </c>
      <c r="B2458" s="74" t="s">
        <v>6468</v>
      </c>
      <c r="C2458" s="76" t="s">
        <v>210</v>
      </c>
      <c r="D2458" s="78" t="s">
        <v>6469</v>
      </c>
      <c r="E2458" s="78" t="s">
        <v>325</v>
      </c>
      <c r="F2458" s="78" t="s">
        <v>6470</v>
      </c>
    </row>
    <row r="2459" spans="1:6" x14ac:dyDescent="0.2">
      <c r="A2459" s="59">
        <v>40.04</v>
      </c>
      <c r="B2459" s="73" t="s">
        <v>6471</v>
      </c>
      <c r="C2459" s="56"/>
      <c r="D2459" s="56"/>
      <c r="E2459" s="56"/>
      <c r="F2459" s="56"/>
    </row>
    <row r="2460" spans="1:6" ht="22.5" x14ac:dyDescent="0.2">
      <c r="A2460" s="74" t="s">
        <v>6472</v>
      </c>
      <c r="B2460" s="74" t="s">
        <v>6473</v>
      </c>
      <c r="C2460" s="76" t="s">
        <v>247</v>
      </c>
      <c r="D2460" s="78" t="s">
        <v>373</v>
      </c>
      <c r="E2460" s="78" t="s">
        <v>330</v>
      </c>
      <c r="F2460" s="78" t="s">
        <v>6474</v>
      </c>
    </row>
    <row r="2461" spans="1:6" ht="22.5" x14ac:dyDescent="0.2">
      <c r="A2461" s="74" t="s">
        <v>6475</v>
      </c>
      <c r="B2461" s="74" t="s">
        <v>6476</v>
      </c>
      <c r="C2461" s="76" t="s">
        <v>210</v>
      </c>
      <c r="D2461" s="78" t="s">
        <v>6477</v>
      </c>
      <c r="E2461" s="78" t="s">
        <v>330</v>
      </c>
      <c r="F2461" s="78" t="s">
        <v>6478</v>
      </c>
    </row>
    <row r="2462" spans="1:6" ht="22.5" x14ac:dyDescent="0.2">
      <c r="A2462" s="74" t="s">
        <v>6479</v>
      </c>
      <c r="B2462" s="74" t="s">
        <v>6480</v>
      </c>
      <c r="C2462" s="76" t="s">
        <v>210</v>
      </c>
      <c r="D2462" s="78" t="s">
        <v>6481</v>
      </c>
      <c r="E2462" s="78" t="s">
        <v>330</v>
      </c>
      <c r="F2462" s="78" t="s">
        <v>6482</v>
      </c>
    </row>
    <row r="2463" spans="1:6" ht="22.5" x14ac:dyDescent="0.2">
      <c r="A2463" s="74" t="s">
        <v>6483</v>
      </c>
      <c r="B2463" s="74" t="s">
        <v>6484</v>
      </c>
      <c r="C2463" s="76" t="s">
        <v>247</v>
      </c>
      <c r="D2463" s="78" t="s">
        <v>6485</v>
      </c>
      <c r="E2463" s="78" t="s">
        <v>330</v>
      </c>
      <c r="F2463" s="78" t="s">
        <v>6486</v>
      </c>
    </row>
    <row r="2464" spans="1:6" ht="22.5" x14ac:dyDescent="0.2">
      <c r="A2464" s="74" t="s">
        <v>6487</v>
      </c>
      <c r="B2464" s="74" t="s">
        <v>6488</v>
      </c>
      <c r="C2464" s="76" t="s">
        <v>247</v>
      </c>
      <c r="D2464" s="78" t="s">
        <v>6489</v>
      </c>
      <c r="E2464" s="78" t="s">
        <v>330</v>
      </c>
      <c r="F2464" s="78" t="s">
        <v>6490</v>
      </c>
    </row>
    <row r="2465" spans="1:6" ht="33.75" x14ac:dyDescent="0.2">
      <c r="A2465" s="74" t="s">
        <v>6491</v>
      </c>
      <c r="B2465" s="74" t="s">
        <v>6492</v>
      </c>
      <c r="C2465" s="76" t="s">
        <v>247</v>
      </c>
      <c r="D2465" s="78" t="s">
        <v>6493</v>
      </c>
      <c r="E2465" s="78" t="s">
        <v>330</v>
      </c>
      <c r="F2465" s="78" t="s">
        <v>6494</v>
      </c>
    </row>
    <row r="2466" spans="1:6" ht="22.5" x14ac:dyDescent="0.2">
      <c r="A2466" s="74" t="s">
        <v>6495</v>
      </c>
      <c r="B2466" s="74" t="s">
        <v>6496</v>
      </c>
      <c r="C2466" s="76" t="s">
        <v>247</v>
      </c>
      <c r="D2466" s="78" t="s">
        <v>6497</v>
      </c>
      <c r="E2466" s="78" t="s">
        <v>330</v>
      </c>
      <c r="F2466" s="78" t="s">
        <v>6498</v>
      </c>
    </row>
    <row r="2467" spans="1:6" ht="56.25" x14ac:dyDescent="0.2">
      <c r="A2467" s="74" t="s">
        <v>6499</v>
      </c>
      <c r="B2467" s="75" t="s">
        <v>6500</v>
      </c>
      <c r="C2467" s="76" t="s">
        <v>210</v>
      </c>
      <c r="D2467" s="78" t="s">
        <v>6501</v>
      </c>
      <c r="E2467" s="78" t="s">
        <v>330</v>
      </c>
      <c r="F2467" s="78" t="s">
        <v>3680</v>
      </c>
    </row>
    <row r="2468" spans="1:6" ht="22.5" x14ac:dyDescent="0.2">
      <c r="A2468" s="74" t="s">
        <v>6502</v>
      </c>
      <c r="B2468" s="74" t="s">
        <v>6503</v>
      </c>
      <c r="C2468" s="76" t="s">
        <v>247</v>
      </c>
      <c r="D2468" s="78" t="s">
        <v>6058</v>
      </c>
      <c r="E2468" s="78" t="s">
        <v>330</v>
      </c>
      <c r="F2468" s="78" t="s">
        <v>6504</v>
      </c>
    </row>
    <row r="2469" spans="1:6" ht="22.5" x14ac:dyDescent="0.2">
      <c r="A2469" s="74" t="s">
        <v>6505</v>
      </c>
      <c r="B2469" s="74" t="s">
        <v>6506</v>
      </c>
      <c r="C2469" s="76" t="s">
        <v>247</v>
      </c>
      <c r="D2469" s="78" t="s">
        <v>6507</v>
      </c>
      <c r="E2469" s="78" t="s">
        <v>330</v>
      </c>
      <c r="F2469" s="78" t="s">
        <v>6508</v>
      </c>
    </row>
    <row r="2470" spans="1:6" ht="22.5" x14ac:dyDescent="0.2">
      <c r="A2470" s="74" t="s">
        <v>6509</v>
      </c>
      <c r="B2470" s="74" t="s">
        <v>6510</v>
      </c>
      <c r="C2470" s="76" t="s">
        <v>247</v>
      </c>
      <c r="D2470" s="78" t="s">
        <v>6511</v>
      </c>
      <c r="E2470" s="78" t="s">
        <v>330</v>
      </c>
      <c r="F2470" s="78" t="s">
        <v>6512</v>
      </c>
    </row>
    <row r="2471" spans="1:6" ht="22.5" x14ac:dyDescent="0.2">
      <c r="A2471" s="74" t="s">
        <v>6513</v>
      </c>
      <c r="B2471" s="74" t="s">
        <v>6514</v>
      </c>
      <c r="C2471" s="76" t="s">
        <v>247</v>
      </c>
      <c r="D2471" s="78" t="s">
        <v>6515</v>
      </c>
      <c r="E2471" s="78" t="s">
        <v>330</v>
      </c>
      <c r="F2471" s="78" t="s">
        <v>6516</v>
      </c>
    </row>
    <row r="2472" spans="1:6" ht="33.75" x14ac:dyDescent="0.2">
      <c r="A2472" s="74" t="s">
        <v>6517</v>
      </c>
      <c r="B2472" s="74" t="s">
        <v>6518</v>
      </c>
      <c r="C2472" s="76" t="s">
        <v>247</v>
      </c>
      <c r="D2472" s="78" t="s">
        <v>6519</v>
      </c>
      <c r="E2472" s="78" t="s">
        <v>330</v>
      </c>
      <c r="F2472" s="78" t="s">
        <v>6520</v>
      </c>
    </row>
    <row r="2473" spans="1:6" x14ac:dyDescent="0.2">
      <c r="A2473" s="59">
        <v>40.049999999999997</v>
      </c>
      <c r="B2473" s="73" t="s">
        <v>6521</v>
      </c>
      <c r="C2473" s="56"/>
      <c r="D2473" s="56"/>
      <c r="E2473" s="56"/>
      <c r="F2473" s="56"/>
    </row>
    <row r="2474" spans="1:6" ht="22.5" x14ac:dyDescent="0.2">
      <c r="A2474" s="74" t="s">
        <v>6522</v>
      </c>
      <c r="B2474" s="74" t="s">
        <v>6523</v>
      </c>
      <c r="C2474" s="76" t="s">
        <v>247</v>
      </c>
      <c r="D2474" s="78" t="s">
        <v>3899</v>
      </c>
      <c r="E2474" s="78" t="s">
        <v>6524</v>
      </c>
      <c r="F2474" s="78" t="s">
        <v>6525</v>
      </c>
    </row>
    <row r="2475" spans="1:6" ht="22.5" x14ac:dyDescent="0.2">
      <c r="A2475" s="74" t="s">
        <v>6526</v>
      </c>
      <c r="B2475" s="74" t="s">
        <v>6527</v>
      </c>
      <c r="C2475" s="76" t="s">
        <v>247</v>
      </c>
      <c r="D2475" s="78" t="s">
        <v>3938</v>
      </c>
      <c r="E2475" s="78" t="s">
        <v>332</v>
      </c>
      <c r="F2475" s="78" t="s">
        <v>6528</v>
      </c>
    </row>
    <row r="2476" spans="1:6" ht="22.5" x14ac:dyDescent="0.2">
      <c r="A2476" s="74" t="s">
        <v>6529</v>
      </c>
      <c r="B2476" s="74" t="s">
        <v>6530</v>
      </c>
      <c r="C2476" s="76" t="s">
        <v>247</v>
      </c>
      <c r="D2476" s="78" t="s">
        <v>6531</v>
      </c>
      <c r="E2476" s="78" t="s">
        <v>326</v>
      </c>
      <c r="F2476" s="78" t="s">
        <v>6532</v>
      </c>
    </row>
    <row r="2477" spans="1:6" ht="22.5" x14ac:dyDescent="0.2">
      <c r="A2477" s="74" t="s">
        <v>6533</v>
      </c>
      <c r="B2477" s="74" t="s">
        <v>6534</v>
      </c>
      <c r="C2477" s="76" t="s">
        <v>247</v>
      </c>
      <c r="D2477" s="78" t="s">
        <v>6535</v>
      </c>
      <c r="E2477" s="78" t="s">
        <v>3706</v>
      </c>
      <c r="F2477" s="78" t="s">
        <v>6536</v>
      </c>
    </row>
    <row r="2478" spans="1:6" ht="22.5" x14ac:dyDescent="0.2">
      <c r="A2478" s="74" t="s">
        <v>6537</v>
      </c>
      <c r="B2478" s="74" t="s">
        <v>6538</v>
      </c>
      <c r="C2478" s="76" t="s">
        <v>247</v>
      </c>
      <c r="D2478" s="78" t="s">
        <v>1109</v>
      </c>
      <c r="E2478" s="78" t="s">
        <v>329</v>
      </c>
      <c r="F2478" s="78" t="s">
        <v>6539</v>
      </c>
    </row>
    <row r="2479" spans="1:6" ht="22.5" x14ac:dyDescent="0.2">
      <c r="A2479" s="74" t="s">
        <v>6540</v>
      </c>
      <c r="B2479" s="74" t="s">
        <v>6541</v>
      </c>
      <c r="C2479" s="76" t="s">
        <v>247</v>
      </c>
      <c r="D2479" s="78" t="s">
        <v>417</v>
      </c>
      <c r="E2479" s="78" t="s">
        <v>6542</v>
      </c>
      <c r="F2479" s="78" t="s">
        <v>1270</v>
      </c>
    </row>
    <row r="2480" spans="1:6" ht="22.5" x14ac:dyDescent="0.2">
      <c r="A2480" s="74" t="s">
        <v>6543</v>
      </c>
      <c r="B2480" s="74" t="s">
        <v>6544</v>
      </c>
      <c r="C2480" s="76" t="s">
        <v>247</v>
      </c>
      <c r="D2480" s="78" t="s">
        <v>325</v>
      </c>
      <c r="E2480" s="78" t="s">
        <v>329</v>
      </c>
      <c r="F2480" s="78" t="s">
        <v>6545</v>
      </c>
    </row>
    <row r="2481" spans="1:6" ht="22.5" x14ac:dyDescent="0.2">
      <c r="A2481" s="74" t="s">
        <v>6546</v>
      </c>
      <c r="B2481" s="74" t="s">
        <v>6547</v>
      </c>
      <c r="C2481" s="76" t="s">
        <v>247</v>
      </c>
      <c r="D2481" s="78" t="s">
        <v>6548</v>
      </c>
      <c r="E2481" s="78" t="s">
        <v>326</v>
      </c>
      <c r="F2481" s="78" t="s">
        <v>6549</v>
      </c>
    </row>
    <row r="2482" spans="1:6" ht="22.5" x14ac:dyDescent="0.2">
      <c r="A2482" s="74" t="s">
        <v>6550</v>
      </c>
      <c r="B2482" s="74" t="s">
        <v>6551</v>
      </c>
      <c r="C2482" s="76" t="s">
        <v>247</v>
      </c>
      <c r="D2482" s="78" t="s">
        <v>3890</v>
      </c>
      <c r="E2482" s="78" t="s">
        <v>332</v>
      </c>
      <c r="F2482" s="78" t="s">
        <v>545</v>
      </c>
    </row>
    <row r="2483" spans="1:6" ht="22.5" x14ac:dyDescent="0.2">
      <c r="A2483" s="74" t="s">
        <v>6552</v>
      </c>
      <c r="B2483" s="74" t="s">
        <v>6553</v>
      </c>
      <c r="C2483" s="76" t="s">
        <v>247</v>
      </c>
      <c r="D2483" s="78" t="s">
        <v>6554</v>
      </c>
      <c r="E2483" s="78" t="s">
        <v>332</v>
      </c>
      <c r="F2483" s="78" t="s">
        <v>6555</v>
      </c>
    </row>
    <row r="2484" spans="1:6" ht="22.5" x14ac:dyDescent="0.2">
      <c r="A2484" s="74" t="s">
        <v>6556</v>
      </c>
      <c r="B2484" s="74" t="s">
        <v>6557</v>
      </c>
      <c r="C2484" s="76" t="s">
        <v>247</v>
      </c>
      <c r="D2484" s="78" t="s">
        <v>6149</v>
      </c>
      <c r="E2484" s="78" t="s">
        <v>331</v>
      </c>
      <c r="F2484" s="78" t="s">
        <v>6558</v>
      </c>
    </row>
    <row r="2485" spans="1:6" ht="33.75" x14ac:dyDescent="0.2">
      <c r="A2485" s="74" t="s">
        <v>6559</v>
      </c>
      <c r="B2485" s="74" t="s">
        <v>6560</v>
      </c>
      <c r="C2485" s="76" t="s">
        <v>247</v>
      </c>
      <c r="D2485" s="78" t="s">
        <v>6561</v>
      </c>
      <c r="E2485" s="78" t="s">
        <v>6542</v>
      </c>
      <c r="F2485" s="78" t="s">
        <v>6562</v>
      </c>
    </row>
    <row r="2486" spans="1:6" ht="33.75" x14ac:dyDescent="0.2">
      <c r="A2486" s="74" t="s">
        <v>6563</v>
      </c>
      <c r="B2486" s="74" t="s">
        <v>6564</v>
      </c>
      <c r="C2486" s="76" t="s">
        <v>210</v>
      </c>
      <c r="D2486" s="78" t="s">
        <v>6565</v>
      </c>
      <c r="E2486" s="78" t="s">
        <v>330</v>
      </c>
      <c r="F2486" s="78" t="s">
        <v>6566</v>
      </c>
    </row>
    <row r="2487" spans="1:6" ht="45" x14ac:dyDescent="0.2">
      <c r="A2487" s="74" t="s">
        <v>6567</v>
      </c>
      <c r="B2487" s="75" t="s">
        <v>6568</v>
      </c>
      <c r="C2487" s="76" t="s">
        <v>210</v>
      </c>
      <c r="D2487" s="78" t="s">
        <v>6569</v>
      </c>
      <c r="E2487" s="78" t="s">
        <v>326</v>
      </c>
      <c r="F2487" s="78" t="s">
        <v>6570</v>
      </c>
    </row>
    <row r="2488" spans="1:6" x14ac:dyDescent="0.2">
      <c r="A2488" s="59">
        <v>40.06</v>
      </c>
      <c r="B2488" s="73" t="s">
        <v>6571</v>
      </c>
      <c r="C2488" s="56"/>
      <c r="D2488" s="56"/>
      <c r="E2488" s="56"/>
      <c r="F2488" s="56"/>
    </row>
    <row r="2489" spans="1:6" x14ac:dyDescent="0.2">
      <c r="A2489" s="74" t="s">
        <v>6572</v>
      </c>
      <c r="B2489" s="74" t="s">
        <v>6573</v>
      </c>
      <c r="C2489" s="76" t="s">
        <v>247</v>
      </c>
      <c r="D2489" s="78" t="s">
        <v>6574</v>
      </c>
      <c r="E2489" s="78" t="s">
        <v>326</v>
      </c>
      <c r="F2489" s="78" t="s">
        <v>1907</v>
      </c>
    </row>
    <row r="2490" spans="1:6" x14ac:dyDescent="0.2">
      <c r="A2490" s="74" t="s">
        <v>6575</v>
      </c>
      <c r="B2490" s="74" t="s">
        <v>6576</v>
      </c>
      <c r="C2490" s="76" t="s">
        <v>247</v>
      </c>
      <c r="D2490" s="78" t="s">
        <v>249</v>
      </c>
      <c r="E2490" s="78" t="s">
        <v>326</v>
      </c>
      <c r="F2490" s="78" t="s">
        <v>6577</v>
      </c>
    </row>
    <row r="2491" spans="1:6" x14ac:dyDescent="0.2">
      <c r="A2491" s="74" t="s">
        <v>6578</v>
      </c>
      <c r="B2491" s="74" t="s">
        <v>6579</v>
      </c>
      <c r="C2491" s="76" t="s">
        <v>247</v>
      </c>
      <c r="D2491" s="78" t="s">
        <v>6580</v>
      </c>
      <c r="E2491" s="78" t="s">
        <v>326</v>
      </c>
      <c r="F2491" s="78" t="s">
        <v>6581</v>
      </c>
    </row>
    <row r="2492" spans="1:6" x14ac:dyDescent="0.2">
      <c r="A2492" s="74" t="s">
        <v>6582</v>
      </c>
      <c r="B2492" s="74" t="s">
        <v>6583</v>
      </c>
      <c r="C2492" s="76" t="s">
        <v>247</v>
      </c>
      <c r="D2492" s="78" t="s">
        <v>6584</v>
      </c>
      <c r="E2492" s="78" t="s">
        <v>326</v>
      </c>
      <c r="F2492" s="78" t="s">
        <v>6585</v>
      </c>
    </row>
    <row r="2493" spans="1:6" x14ac:dyDescent="0.2">
      <c r="A2493" s="74" t="s">
        <v>6586</v>
      </c>
      <c r="B2493" s="74" t="s">
        <v>6587</v>
      </c>
      <c r="C2493" s="76" t="s">
        <v>247</v>
      </c>
      <c r="D2493" s="78" t="s">
        <v>6588</v>
      </c>
      <c r="E2493" s="78" t="s">
        <v>326</v>
      </c>
      <c r="F2493" s="78" t="s">
        <v>6589</v>
      </c>
    </row>
    <row r="2494" spans="1:6" x14ac:dyDescent="0.2">
      <c r="A2494" s="74" t="s">
        <v>6590</v>
      </c>
      <c r="B2494" s="74" t="s">
        <v>6591</v>
      </c>
      <c r="C2494" s="76" t="s">
        <v>247</v>
      </c>
      <c r="D2494" s="78" t="s">
        <v>6592</v>
      </c>
      <c r="E2494" s="78" t="s">
        <v>326</v>
      </c>
      <c r="F2494" s="78" t="s">
        <v>6593</v>
      </c>
    </row>
    <row r="2495" spans="1:6" x14ac:dyDescent="0.2">
      <c r="A2495" s="74" t="s">
        <v>6594</v>
      </c>
      <c r="B2495" s="74" t="s">
        <v>6595</v>
      </c>
      <c r="C2495" s="76" t="s">
        <v>247</v>
      </c>
      <c r="D2495" s="78" t="s">
        <v>6596</v>
      </c>
      <c r="E2495" s="78" t="s">
        <v>326</v>
      </c>
      <c r="F2495" s="78" t="s">
        <v>6597</v>
      </c>
    </row>
    <row r="2496" spans="1:6" x14ac:dyDescent="0.2">
      <c r="A2496" s="74" t="s">
        <v>6598</v>
      </c>
      <c r="B2496" s="74" t="s">
        <v>6599</v>
      </c>
      <c r="C2496" s="76" t="s">
        <v>247</v>
      </c>
      <c r="D2496" s="78" t="s">
        <v>6600</v>
      </c>
      <c r="E2496" s="78" t="s">
        <v>326</v>
      </c>
      <c r="F2496" s="78" t="s">
        <v>6601</v>
      </c>
    </row>
    <row r="2497" spans="1:6" ht="22.5" x14ac:dyDescent="0.2">
      <c r="A2497" s="74" t="s">
        <v>6602</v>
      </c>
      <c r="B2497" s="74" t="s">
        <v>6603</v>
      </c>
      <c r="C2497" s="76" t="s">
        <v>247</v>
      </c>
      <c r="D2497" s="78" t="s">
        <v>6604</v>
      </c>
      <c r="E2497" s="78" t="s">
        <v>326</v>
      </c>
      <c r="F2497" s="78" t="s">
        <v>5376</v>
      </c>
    </row>
    <row r="2498" spans="1:6" x14ac:dyDescent="0.2">
      <c r="A2498" s="59">
        <v>40.07</v>
      </c>
      <c r="B2498" s="73" t="s">
        <v>6605</v>
      </c>
      <c r="C2498" s="56"/>
      <c r="D2498" s="56"/>
      <c r="E2498" s="56"/>
      <c r="F2498" s="56"/>
    </row>
    <row r="2499" spans="1:6" x14ac:dyDescent="0.2">
      <c r="A2499" s="74" t="s">
        <v>6606</v>
      </c>
      <c r="B2499" s="74" t="s">
        <v>6607</v>
      </c>
      <c r="C2499" s="76" t="s">
        <v>210</v>
      </c>
      <c r="D2499" s="78" t="s">
        <v>382</v>
      </c>
      <c r="E2499" s="78" t="s">
        <v>331</v>
      </c>
      <c r="F2499" s="78" t="s">
        <v>403</v>
      </c>
    </row>
    <row r="2500" spans="1:6" x14ac:dyDescent="0.2">
      <c r="A2500" s="74" t="s">
        <v>6608</v>
      </c>
      <c r="B2500" s="74" t="s">
        <v>6609</v>
      </c>
      <c r="C2500" s="76" t="s">
        <v>210</v>
      </c>
      <c r="D2500" s="78" t="s">
        <v>6610</v>
      </c>
      <c r="E2500" s="78" t="s">
        <v>331</v>
      </c>
      <c r="F2500" s="78" t="s">
        <v>6611</v>
      </c>
    </row>
    <row r="2501" spans="1:6" x14ac:dyDescent="0.2">
      <c r="A2501" s="74" t="s">
        <v>6612</v>
      </c>
      <c r="B2501" s="74" t="s">
        <v>6613</v>
      </c>
      <c r="C2501" s="76" t="s">
        <v>210</v>
      </c>
      <c r="D2501" s="78" t="s">
        <v>6614</v>
      </c>
      <c r="E2501" s="78" t="s">
        <v>331</v>
      </c>
      <c r="F2501" s="78" t="s">
        <v>6615</v>
      </c>
    </row>
    <row r="2502" spans="1:6" x14ac:dyDescent="0.2">
      <c r="A2502" s="59">
        <v>40.1</v>
      </c>
      <c r="B2502" s="73" t="s">
        <v>6616</v>
      </c>
      <c r="C2502" s="56"/>
      <c r="D2502" s="56"/>
      <c r="E2502" s="56"/>
      <c r="F2502" s="56"/>
    </row>
    <row r="2503" spans="1:6" ht="22.5" x14ac:dyDescent="0.2">
      <c r="A2503" s="74" t="s">
        <v>6617</v>
      </c>
      <c r="B2503" s="74" t="s">
        <v>6618</v>
      </c>
      <c r="C2503" s="76" t="s">
        <v>210</v>
      </c>
      <c r="D2503" s="78" t="s">
        <v>6619</v>
      </c>
      <c r="E2503" s="78" t="s">
        <v>326</v>
      </c>
      <c r="F2503" s="78" t="s">
        <v>6620</v>
      </c>
    </row>
    <row r="2504" spans="1:6" ht="22.5" x14ac:dyDescent="0.2">
      <c r="A2504" s="74" t="s">
        <v>6621</v>
      </c>
      <c r="B2504" s="74" t="s">
        <v>6622</v>
      </c>
      <c r="C2504" s="76" t="s">
        <v>210</v>
      </c>
      <c r="D2504" s="78" t="s">
        <v>6623</v>
      </c>
      <c r="E2504" s="78" t="s">
        <v>326</v>
      </c>
      <c r="F2504" s="78" t="s">
        <v>6624</v>
      </c>
    </row>
    <row r="2505" spans="1:6" ht="22.5" x14ac:dyDescent="0.2">
      <c r="A2505" s="74" t="s">
        <v>6625</v>
      </c>
      <c r="B2505" s="74" t="s">
        <v>6626</v>
      </c>
      <c r="C2505" s="76" t="s">
        <v>210</v>
      </c>
      <c r="D2505" s="78" t="s">
        <v>6627</v>
      </c>
      <c r="E2505" s="78" t="s">
        <v>326</v>
      </c>
      <c r="F2505" s="78" t="s">
        <v>6628</v>
      </c>
    </row>
    <row r="2506" spans="1:6" ht="22.5" x14ac:dyDescent="0.2">
      <c r="A2506" s="74" t="s">
        <v>6629</v>
      </c>
      <c r="B2506" s="74" t="s">
        <v>6630</v>
      </c>
      <c r="C2506" s="76" t="s">
        <v>210</v>
      </c>
      <c r="D2506" s="78" t="s">
        <v>6631</v>
      </c>
      <c r="E2506" s="78" t="s">
        <v>326</v>
      </c>
      <c r="F2506" s="78" t="s">
        <v>6632</v>
      </c>
    </row>
    <row r="2507" spans="1:6" ht="22.5" x14ac:dyDescent="0.2">
      <c r="A2507" s="74" t="s">
        <v>6633</v>
      </c>
      <c r="B2507" s="74" t="s">
        <v>6634</v>
      </c>
      <c r="C2507" s="76" t="s">
        <v>210</v>
      </c>
      <c r="D2507" s="78" t="s">
        <v>6635</v>
      </c>
      <c r="E2507" s="78" t="s">
        <v>326</v>
      </c>
      <c r="F2507" s="78" t="s">
        <v>6636</v>
      </c>
    </row>
    <row r="2508" spans="1:6" ht="22.5" x14ac:dyDescent="0.2">
      <c r="A2508" s="74" t="s">
        <v>6637</v>
      </c>
      <c r="B2508" s="74" t="s">
        <v>6638</v>
      </c>
      <c r="C2508" s="76" t="s">
        <v>210</v>
      </c>
      <c r="D2508" s="78" t="s">
        <v>6639</v>
      </c>
      <c r="E2508" s="78" t="s">
        <v>326</v>
      </c>
      <c r="F2508" s="78" t="s">
        <v>6640</v>
      </c>
    </row>
    <row r="2509" spans="1:6" ht="22.5" x14ac:dyDescent="0.2">
      <c r="A2509" s="74" t="s">
        <v>6641</v>
      </c>
      <c r="B2509" s="74" t="s">
        <v>6642</v>
      </c>
      <c r="C2509" s="76" t="s">
        <v>210</v>
      </c>
      <c r="D2509" s="78" t="s">
        <v>6643</v>
      </c>
      <c r="E2509" s="78" t="s">
        <v>326</v>
      </c>
      <c r="F2509" s="78" t="s">
        <v>6644</v>
      </c>
    </row>
    <row r="2510" spans="1:6" ht="22.5" x14ac:dyDescent="0.2">
      <c r="A2510" s="74" t="s">
        <v>6645</v>
      </c>
      <c r="B2510" s="74" t="s">
        <v>6646</v>
      </c>
      <c r="C2510" s="76" t="s">
        <v>210</v>
      </c>
      <c r="D2510" s="78" t="s">
        <v>6647</v>
      </c>
      <c r="E2510" s="78" t="s">
        <v>326</v>
      </c>
      <c r="F2510" s="78" t="s">
        <v>6648</v>
      </c>
    </row>
    <row r="2511" spans="1:6" ht="22.5" x14ac:dyDescent="0.2">
      <c r="A2511" s="74" t="s">
        <v>6649</v>
      </c>
      <c r="B2511" s="74" t="s">
        <v>6650</v>
      </c>
      <c r="C2511" s="83" t="s">
        <v>210</v>
      </c>
      <c r="D2511" s="78" t="s">
        <v>6651</v>
      </c>
      <c r="E2511" s="78" t="s">
        <v>326</v>
      </c>
      <c r="F2511" s="78" t="s">
        <v>6652</v>
      </c>
    </row>
    <row r="2512" spans="1:6" ht="22.5" x14ac:dyDescent="0.2">
      <c r="A2512" s="74" t="s">
        <v>6653</v>
      </c>
      <c r="B2512" s="74" t="s">
        <v>6654</v>
      </c>
      <c r="C2512" s="83" t="s">
        <v>210</v>
      </c>
      <c r="D2512" s="78" t="s">
        <v>6655</v>
      </c>
      <c r="E2512" s="78" t="s">
        <v>326</v>
      </c>
      <c r="F2512" s="78" t="s">
        <v>6656</v>
      </c>
    </row>
    <row r="2513" spans="1:6" ht="22.5" x14ac:dyDescent="0.2">
      <c r="A2513" s="74" t="s">
        <v>6657</v>
      </c>
      <c r="B2513" s="74" t="s">
        <v>6658</v>
      </c>
      <c r="C2513" s="83" t="s">
        <v>210</v>
      </c>
      <c r="D2513" s="78" t="s">
        <v>6659</v>
      </c>
      <c r="E2513" s="78" t="s">
        <v>326</v>
      </c>
      <c r="F2513" s="78" t="s">
        <v>6660</v>
      </c>
    </row>
    <row r="2514" spans="1:6" ht="22.5" x14ac:dyDescent="0.2">
      <c r="A2514" s="74" t="s">
        <v>6661</v>
      </c>
      <c r="B2514" s="74" t="s">
        <v>6662</v>
      </c>
      <c r="C2514" s="83" t="s">
        <v>210</v>
      </c>
      <c r="D2514" s="78" t="s">
        <v>6663</v>
      </c>
      <c r="E2514" s="78" t="s">
        <v>326</v>
      </c>
      <c r="F2514" s="78" t="s">
        <v>6664</v>
      </c>
    </row>
    <row r="2515" spans="1:6" x14ac:dyDescent="0.2">
      <c r="A2515" s="74" t="s">
        <v>6665</v>
      </c>
      <c r="B2515" s="74" t="s">
        <v>6666</v>
      </c>
      <c r="C2515" s="83" t="s">
        <v>210</v>
      </c>
      <c r="D2515" s="78" t="s">
        <v>6667</v>
      </c>
      <c r="E2515" s="78" t="s">
        <v>326</v>
      </c>
      <c r="F2515" s="78" t="s">
        <v>6668</v>
      </c>
    </row>
    <row r="2516" spans="1:6" x14ac:dyDescent="0.2">
      <c r="A2516" s="74" t="s">
        <v>6669</v>
      </c>
      <c r="B2516" s="74" t="s">
        <v>6670</v>
      </c>
      <c r="C2516" s="83" t="s">
        <v>210</v>
      </c>
      <c r="D2516" s="78" t="s">
        <v>6671</v>
      </c>
      <c r="E2516" s="78" t="s">
        <v>326</v>
      </c>
      <c r="F2516" s="78" t="s">
        <v>6672</v>
      </c>
    </row>
    <row r="2517" spans="1:6" x14ac:dyDescent="0.2">
      <c r="A2517" s="74" t="s">
        <v>6673</v>
      </c>
      <c r="B2517" s="74" t="s">
        <v>6674</v>
      </c>
      <c r="C2517" s="83" t="s">
        <v>210</v>
      </c>
      <c r="D2517" s="78" t="s">
        <v>6675</v>
      </c>
      <c r="E2517" s="78" t="s">
        <v>326</v>
      </c>
      <c r="F2517" s="78" t="s">
        <v>6676</v>
      </c>
    </row>
    <row r="2518" spans="1:6" x14ac:dyDescent="0.2">
      <c r="A2518" s="59">
        <v>40.11</v>
      </c>
      <c r="B2518" s="73" t="s">
        <v>6677</v>
      </c>
      <c r="C2518" s="56"/>
      <c r="D2518" s="56"/>
      <c r="E2518" s="56"/>
      <c r="F2518" s="56"/>
    </row>
    <row r="2519" spans="1:6" ht="22.5" x14ac:dyDescent="0.2">
      <c r="A2519" s="74" t="s">
        <v>6678</v>
      </c>
      <c r="B2519" s="74" t="s">
        <v>6679</v>
      </c>
      <c r="C2519" s="83" t="s">
        <v>210</v>
      </c>
      <c r="D2519" s="78" t="s">
        <v>351</v>
      </c>
      <c r="E2519" s="78" t="s">
        <v>329</v>
      </c>
      <c r="F2519" s="78" t="s">
        <v>6680</v>
      </c>
    </row>
    <row r="2520" spans="1:6" ht="45" x14ac:dyDescent="0.2">
      <c r="A2520" s="74" t="s">
        <v>6681</v>
      </c>
      <c r="B2520" s="75" t="s">
        <v>6682</v>
      </c>
      <c r="C2520" s="83" t="s">
        <v>210</v>
      </c>
      <c r="D2520" s="78" t="s">
        <v>6683</v>
      </c>
      <c r="E2520" s="78" t="s">
        <v>326</v>
      </c>
      <c r="F2520" s="78" t="s">
        <v>6684</v>
      </c>
    </row>
    <row r="2521" spans="1:6" ht="45" x14ac:dyDescent="0.2">
      <c r="A2521" s="74" t="s">
        <v>6685</v>
      </c>
      <c r="B2521" s="75" t="s">
        <v>6686</v>
      </c>
      <c r="C2521" s="83" t="s">
        <v>210</v>
      </c>
      <c r="D2521" s="78" t="s">
        <v>6687</v>
      </c>
      <c r="E2521" s="78" t="s">
        <v>326</v>
      </c>
      <c r="F2521" s="78" t="s">
        <v>6688</v>
      </c>
    </row>
    <row r="2522" spans="1:6" ht="45" x14ac:dyDescent="0.2">
      <c r="A2522" s="74" t="s">
        <v>6689</v>
      </c>
      <c r="B2522" s="75" t="s">
        <v>6690</v>
      </c>
      <c r="C2522" s="83" t="s">
        <v>210</v>
      </c>
      <c r="D2522" s="78" t="s">
        <v>6691</v>
      </c>
      <c r="E2522" s="78" t="s">
        <v>326</v>
      </c>
      <c r="F2522" s="78" t="s">
        <v>6692</v>
      </c>
    </row>
    <row r="2523" spans="1:6" ht="22.5" x14ac:dyDescent="0.2">
      <c r="A2523" s="74" t="s">
        <v>6693</v>
      </c>
      <c r="B2523" s="74" t="s">
        <v>6694</v>
      </c>
      <c r="C2523" s="83" t="s">
        <v>210</v>
      </c>
      <c r="D2523" s="78" t="s">
        <v>6695</v>
      </c>
      <c r="E2523" s="78" t="s">
        <v>328</v>
      </c>
      <c r="F2523" s="78" t="s">
        <v>6696</v>
      </c>
    </row>
    <row r="2524" spans="1:6" ht="45" x14ac:dyDescent="0.2">
      <c r="A2524" s="74" t="s">
        <v>6697</v>
      </c>
      <c r="B2524" s="75" t="s">
        <v>6698</v>
      </c>
      <c r="C2524" s="83" t="s">
        <v>210</v>
      </c>
      <c r="D2524" s="78" t="s">
        <v>6699</v>
      </c>
      <c r="E2524" s="78" t="s">
        <v>328</v>
      </c>
      <c r="F2524" s="78" t="s">
        <v>6700</v>
      </c>
    </row>
    <row r="2525" spans="1:6" ht="22.5" x14ac:dyDescent="0.2">
      <c r="A2525" s="74" t="s">
        <v>6701</v>
      </c>
      <c r="B2525" s="74" t="s">
        <v>6702</v>
      </c>
      <c r="C2525" s="83" t="s">
        <v>210</v>
      </c>
      <c r="D2525" s="78" t="s">
        <v>6703</v>
      </c>
      <c r="E2525" s="78" t="s">
        <v>328</v>
      </c>
      <c r="F2525" s="78" t="s">
        <v>6704</v>
      </c>
    </row>
    <row r="2526" spans="1:6" ht="22.5" x14ac:dyDescent="0.2">
      <c r="A2526" s="74" t="s">
        <v>6705</v>
      </c>
      <c r="B2526" s="74" t="s">
        <v>6706</v>
      </c>
      <c r="C2526" s="83" t="s">
        <v>210</v>
      </c>
      <c r="D2526" s="78" t="s">
        <v>6707</v>
      </c>
      <c r="E2526" s="78" t="s">
        <v>328</v>
      </c>
      <c r="F2526" s="78" t="s">
        <v>6708</v>
      </c>
    </row>
    <row r="2527" spans="1:6" ht="45" x14ac:dyDescent="0.2">
      <c r="A2527" s="74" t="s">
        <v>6709</v>
      </c>
      <c r="B2527" s="75" t="s">
        <v>6710</v>
      </c>
      <c r="C2527" s="83" t="s">
        <v>210</v>
      </c>
      <c r="D2527" s="78" t="s">
        <v>6711</v>
      </c>
      <c r="E2527" s="78" t="s">
        <v>326</v>
      </c>
      <c r="F2527" s="78" t="s">
        <v>6712</v>
      </c>
    </row>
    <row r="2528" spans="1:6" ht="22.5" x14ac:dyDescent="0.2">
      <c r="A2528" s="74" t="s">
        <v>6713</v>
      </c>
      <c r="B2528" s="74" t="s">
        <v>6714</v>
      </c>
      <c r="C2528" s="83" t="s">
        <v>210</v>
      </c>
      <c r="D2528" s="78" t="s">
        <v>6715</v>
      </c>
      <c r="E2528" s="78" t="s">
        <v>328</v>
      </c>
      <c r="F2528" s="78" t="s">
        <v>6716</v>
      </c>
    </row>
    <row r="2529" spans="1:6" ht="22.5" x14ac:dyDescent="0.2">
      <c r="A2529" s="74" t="s">
        <v>6717</v>
      </c>
      <c r="B2529" s="74" t="s">
        <v>6718</v>
      </c>
      <c r="C2529" s="83" t="s">
        <v>210</v>
      </c>
      <c r="D2529" s="78" t="s">
        <v>6719</v>
      </c>
      <c r="E2529" s="78" t="s">
        <v>338</v>
      </c>
      <c r="F2529" s="78" t="s">
        <v>6720</v>
      </c>
    </row>
    <row r="2530" spans="1:6" x14ac:dyDescent="0.2">
      <c r="A2530" s="59">
        <v>40.119999999999997</v>
      </c>
      <c r="B2530" s="73" t="s">
        <v>6721</v>
      </c>
      <c r="C2530" s="56"/>
      <c r="D2530" s="56"/>
      <c r="E2530" s="56"/>
      <c r="F2530" s="56"/>
    </row>
    <row r="2531" spans="1:6" ht="22.5" x14ac:dyDescent="0.2">
      <c r="A2531" s="74" t="s">
        <v>6722</v>
      </c>
      <c r="B2531" s="74" t="s">
        <v>6723</v>
      </c>
      <c r="C2531" s="83" t="s">
        <v>210</v>
      </c>
      <c r="D2531" s="78" t="s">
        <v>6724</v>
      </c>
      <c r="E2531" s="78" t="s">
        <v>325</v>
      </c>
      <c r="F2531" s="78" t="s">
        <v>6725</v>
      </c>
    </row>
    <row r="2532" spans="1:6" ht="22.5" x14ac:dyDescent="0.2">
      <c r="A2532" s="74" t="s">
        <v>6726</v>
      </c>
      <c r="B2532" s="74" t="s">
        <v>6727</v>
      </c>
      <c r="C2532" s="83" t="s">
        <v>210</v>
      </c>
      <c r="D2532" s="78" t="s">
        <v>6728</v>
      </c>
      <c r="E2532" s="78" t="s">
        <v>325</v>
      </c>
      <c r="F2532" s="78" t="s">
        <v>6729</v>
      </c>
    </row>
    <row r="2533" spans="1:6" ht="22.5" x14ac:dyDescent="0.2">
      <c r="A2533" s="74" t="s">
        <v>6730</v>
      </c>
      <c r="B2533" s="74" t="s">
        <v>6731</v>
      </c>
      <c r="C2533" s="83" t="s">
        <v>210</v>
      </c>
      <c r="D2533" s="78" t="s">
        <v>6732</v>
      </c>
      <c r="E2533" s="78" t="s">
        <v>325</v>
      </c>
      <c r="F2533" s="78" t="s">
        <v>6733</v>
      </c>
    </row>
    <row r="2534" spans="1:6" ht="22.5" x14ac:dyDescent="0.2">
      <c r="A2534" s="74" t="s">
        <v>6734</v>
      </c>
      <c r="B2534" s="74" t="s">
        <v>6735</v>
      </c>
      <c r="C2534" s="83" t="s">
        <v>210</v>
      </c>
      <c r="D2534" s="78" t="s">
        <v>6736</v>
      </c>
      <c r="E2534" s="78" t="s">
        <v>325</v>
      </c>
      <c r="F2534" s="78" t="s">
        <v>6737</v>
      </c>
    </row>
    <row r="2535" spans="1:6" x14ac:dyDescent="0.2">
      <c r="A2535" s="59">
        <v>40.130000000000003</v>
      </c>
      <c r="B2535" s="73" t="s">
        <v>6738</v>
      </c>
      <c r="C2535" s="56"/>
      <c r="D2535" s="56"/>
      <c r="E2535" s="56"/>
      <c r="F2535" s="56"/>
    </row>
    <row r="2536" spans="1:6" ht="22.5" x14ac:dyDescent="0.2">
      <c r="A2536" s="74" t="s">
        <v>6739</v>
      </c>
      <c r="B2536" s="74" t="s">
        <v>6740</v>
      </c>
      <c r="C2536" s="83" t="s">
        <v>210</v>
      </c>
      <c r="D2536" s="78" t="s">
        <v>6741</v>
      </c>
      <c r="E2536" s="78" t="s">
        <v>325</v>
      </c>
      <c r="F2536" s="78" t="s">
        <v>6742</v>
      </c>
    </row>
    <row r="2537" spans="1:6" ht="56.25" x14ac:dyDescent="0.2">
      <c r="A2537" s="74" t="s">
        <v>6743</v>
      </c>
      <c r="B2537" s="75" t="s">
        <v>6744</v>
      </c>
      <c r="C2537" s="83" t="s">
        <v>210</v>
      </c>
      <c r="D2537" s="78" t="s">
        <v>6745</v>
      </c>
      <c r="E2537" s="78" t="s">
        <v>331</v>
      </c>
      <c r="F2537" s="78" t="s">
        <v>6746</v>
      </c>
    </row>
    <row r="2538" spans="1:6" x14ac:dyDescent="0.2">
      <c r="A2538" s="59">
        <v>40.14</v>
      </c>
      <c r="B2538" s="73" t="s">
        <v>6747</v>
      </c>
      <c r="C2538" s="56"/>
      <c r="D2538" s="56"/>
      <c r="E2538" s="56"/>
      <c r="F2538" s="56"/>
    </row>
    <row r="2539" spans="1:6" ht="22.5" x14ac:dyDescent="0.2">
      <c r="A2539" s="74" t="s">
        <v>6748</v>
      </c>
      <c r="B2539" s="74" t="s">
        <v>6749</v>
      </c>
      <c r="C2539" s="83" t="s">
        <v>210</v>
      </c>
      <c r="D2539" s="78" t="s">
        <v>6750</v>
      </c>
      <c r="E2539" s="78" t="s">
        <v>325</v>
      </c>
      <c r="F2539" s="78" t="s">
        <v>6751</v>
      </c>
    </row>
    <row r="2540" spans="1:6" ht="56.25" x14ac:dyDescent="0.2">
      <c r="A2540" s="74" t="s">
        <v>6752</v>
      </c>
      <c r="B2540" s="75" t="s">
        <v>6753</v>
      </c>
      <c r="C2540" s="83" t="s">
        <v>210</v>
      </c>
      <c r="D2540" s="78" t="s">
        <v>6754</v>
      </c>
      <c r="E2540" s="78" t="s">
        <v>326</v>
      </c>
      <c r="F2540" s="78" t="s">
        <v>6755</v>
      </c>
    </row>
    <row r="2541" spans="1:6" ht="22.5" x14ac:dyDescent="0.2">
      <c r="A2541" s="59">
        <v>40.200000000000003</v>
      </c>
      <c r="B2541" s="73" t="s">
        <v>6756</v>
      </c>
      <c r="C2541" s="56"/>
      <c r="D2541" s="56"/>
      <c r="E2541" s="56"/>
      <c r="F2541" s="56"/>
    </row>
    <row r="2542" spans="1:6" x14ac:dyDescent="0.2">
      <c r="A2542" s="74" t="s">
        <v>6757</v>
      </c>
      <c r="B2542" s="74" t="s">
        <v>6758</v>
      </c>
      <c r="C2542" s="83" t="s">
        <v>210</v>
      </c>
      <c r="D2542" s="78" t="s">
        <v>6759</v>
      </c>
      <c r="E2542" s="78" t="s">
        <v>5030</v>
      </c>
      <c r="F2542" s="78" t="s">
        <v>6760</v>
      </c>
    </row>
    <row r="2543" spans="1:6" ht="22.5" x14ac:dyDescent="0.2">
      <c r="A2543" s="74" t="s">
        <v>6761</v>
      </c>
      <c r="B2543" s="74" t="s">
        <v>6762</v>
      </c>
      <c r="C2543" s="83" t="s">
        <v>210</v>
      </c>
      <c r="D2543" s="78" t="s">
        <v>6763</v>
      </c>
      <c r="E2543" s="78" t="s">
        <v>5030</v>
      </c>
      <c r="F2543" s="78" t="s">
        <v>6764</v>
      </c>
    </row>
    <row r="2544" spans="1:6" ht="22.5" x14ac:dyDescent="0.2">
      <c r="A2544" s="74" t="s">
        <v>6765</v>
      </c>
      <c r="B2544" s="74" t="s">
        <v>6766</v>
      </c>
      <c r="C2544" s="83" t="s">
        <v>210</v>
      </c>
      <c r="D2544" s="78" t="s">
        <v>6767</v>
      </c>
      <c r="E2544" s="78" t="s">
        <v>330</v>
      </c>
      <c r="F2544" s="78" t="s">
        <v>6768</v>
      </c>
    </row>
    <row r="2545" spans="1:6" ht="22.5" x14ac:dyDescent="0.2">
      <c r="A2545" s="74" t="s">
        <v>6769</v>
      </c>
      <c r="B2545" s="74" t="s">
        <v>6770</v>
      </c>
      <c r="C2545" s="83" t="s">
        <v>210</v>
      </c>
      <c r="D2545" s="78" t="s">
        <v>6771</v>
      </c>
      <c r="E2545" s="78" t="s">
        <v>330</v>
      </c>
      <c r="F2545" s="78" t="s">
        <v>6772</v>
      </c>
    </row>
    <row r="2546" spans="1:6" ht="22.5" x14ac:dyDescent="0.2">
      <c r="A2546" s="74" t="s">
        <v>6773</v>
      </c>
      <c r="B2546" s="74" t="s">
        <v>6774</v>
      </c>
      <c r="C2546" s="83" t="s">
        <v>210</v>
      </c>
      <c r="D2546" s="78" t="s">
        <v>3576</v>
      </c>
      <c r="E2546" s="78" t="s">
        <v>330</v>
      </c>
      <c r="F2546" s="78" t="s">
        <v>6775</v>
      </c>
    </row>
    <row r="2547" spans="1:6" x14ac:dyDescent="0.2">
      <c r="A2547" s="74" t="s">
        <v>6776</v>
      </c>
      <c r="B2547" s="74" t="s">
        <v>6777</v>
      </c>
      <c r="C2547" s="83" t="s">
        <v>210</v>
      </c>
      <c r="D2547" s="78" t="s">
        <v>5717</v>
      </c>
      <c r="E2547" s="78" t="s">
        <v>3982</v>
      </c>
      <c r="F2547" s="78" t="s">
        <v>360</v>
      </c>
    </row>
    <row r="2548" spans="1:6" x14ac:dyDescent="0.2">
      <c r="A2548" s="74" t="s">
        <v>6778</v>
      </c>
      <c r="B2548" s="74" t="s">
        <v>6779</v>
      </c>
      <c r="C2548" s="83" t="s">
        <v>210</v>
      </c>
      <c r="D2548" s="78" t="s">
        <v>6780</v>
      </c>
      <c r="E2548" s="78" t="s">
        <v>3982</v>
      </c>
      <c r="F2548" s="78" t="s">
        <v>6781</v>
      </c>
    </row>
    <row r="2549" spans="1:6" ht="22.5" x14ac:dyDescent="0.2">
      <c r="A2549" s="74" t="s">
        <v>6782</v>
      </c>
      <c r="B2549" s="74" t="s">
        <v>6783</v>
      </c>
      <c r="C2549" s="83" t="s">
        <v>210</v>
      </c>
      <c r="D2549" s="78" t="s">
        <v>6784</v>
      </c>
      <c r="E2549" s="78" t="s">
        <v>325</v>
      </c>
      <c r="F2549" s="78" t="s">
        <v>6785</v>
      </c>
    </row>
    <row r="2550" spans="1:6" x14ac:dyDescent="0.2">
      <c r="A2550" s="74" t="s">
        <v>6786</v>
      </c>
      <c r="B2550" s="74" t="s">
        <v>6787</v>
      </c>
      <c r="C2550" s="83" t="s">
        <v>210</v>
      </c>
      <c r="D2550" s="78" t="s">
        <v>1179</v>
      </c>
      <c r="E2550" s="78" t="s">
        <v>343</v>
      </c>
      <c r="F2550" s="78" t="s">
        <v>5874</v>
      </c>
    </row>
    <row r="2551" spans="1:6" ht="22.5" x14ac:dyDescent="0.2">
      <c r="A2551" s="74" t="s">
        <v>6788</v>
      </c>
      <c r="B2551" s="74" t="s">
        <v>6789</v>
      </c>
      <c r="C2551" s="83" t="s">
        <v>210</v>
      </c>
      <c r="D2551" s="78" t="s">
        <v>3359</v>
      </c>
      <c r="E2551" s="78" t="s">
        <v>343</v>
      </c>
      <c r="F2551" s="78" t="s">
        <v>6790</v>
      </c>
    </row>
    <row r="2552" spans="1:6" ht="33.75" x14ac:dyDescent="0.2">
      <c r="A2552" s="74" t="s">
        <v>6791</v>
      </c>
      <c r="B2552" s="74" t="s">
        <v>6792</v>
      </c>
      <c r="C2552" s="83" t="s">
        <v>210</v>
      </c>
      <c r="D2552" s="78" t="s">
        <v>6793</v>
      </c>
      <c r="E2552" s="78" t="s">
        <v>328</v>
      </c>
      <c r="F2552" s="78" t="s">
        <v>6794</v>
      </c>
    </row>
    <row r="2553" spans="1:6" ht="33.75" x14ac:dyDescent="0.2">
      <c r="A2553" s="74" t="s">
        <v>6795</v>
      </c>
      <c r="B2553" s="74" t="s">
        <v>6796</v>
      </c>
      <c r="C2553" s="83" t="s">
        <v>210</v>
      </c>
      <c r="D2553" s="78" t="s">
        <v>529</v>
      </c>
      <c r="E2553" s="78" t="s">
        <v>6797</v>
      </c>
      <c r="F2553" s="78" t="s">
        <v>6798</v>
      </c>
    </row>
    <row r="2554" spans="1:6" ht="33.75" x14ac:dyDescent="0.2">
      <c r="A2554" s="74" t="s">
        <v>6799</v>
      </c>
      <c r="B2554" s="74" t="s">
        <v>6800</v>
      </c>
      <c r="C2554" s="83" t="s">
        <v>210</v>
      </c>
      <c r="D2554" s="78" t="s">
        <v>6548</v>
      </c>
      <c r="E2554" s="78" t="s">
        <v>6797</v>
      </c>
      <c r="F2554" s="78" t="s">
        <v>6801</v>
      </c>
    </row>
    <row r="2555" spans="1:6" x14ac:dyDescent="0.2">
      <c r="A2555" s="58">
        <v>41</v>
      </c>
      <c r="B2555" s="73" t="s">
        <v>6802</v>
      </c>
      <c r="C2555" s="56"/>
      <c r="D2555" s="56"/>
      <c r="E2555" s="56"/>
      <c r="F2555" s="56"/>
    </row>
    <row r="2556" spans="1:6" x14ac:dyDescent="0.2">
      <c r="A2556" s="59">
        <v>41.02</v>
      </c>
      <c r="B2556" s="73" t="s">
        <v>6803</v>
      </c>
      <c r="C2556" s="56"/>
      <c r="D2556" s="56"/>
      <c r="E2556" s="56"/>
      <c r="F2556" s="56"/>
    </row>
    <row r="2557" spans="1:6" ht="33.75" x14ac:dyDescent="0.2">
      <c r="A2557" s="74" t="s">
        <v>6804</v>
      </c>
      <c r="B2557" s="74" t="s">
        <v>6805</v>
      </c>
      <c r="C2557" s="76" t="s">
        <v>210</v>
      </c>
      <c r="D2557" s="78" t="s">
        <v>6806</v>
      </c>
      <c r="E2557" s="78" t="s">
        <v>256</v>
      </c>
      <c r="F2557" s="78" t="s">
        <v>6807</v>
      </c>
    </row>
    <row r="2558" spans="1:6" ht="33.75" x14ac:dyDescent="0.2">
      <c r="A2558" s="74" t="s">
        <v>6808</v>
      </c>
      <c r="B2558" s="74" t="s">
        <v>6809</v>
      </c>
      <c r="C2558" s="76" t="s">
        <v>210</v>
      </c>
      <c r="D2558" s="78" t="s">
        <v>6810</v>
      </c>
      <c r="E2558" s="78" t="s">
        <v>256</v>
      </c>
      <c r="F2558" s="78" t="s">
        <v>6811</v>
      </c>
    </row>
    <row r="2559" spans="1:6" ht="33.75" x14ac:dyDescent="0.2">
      <c r="A2559" s="74" t="s">
        <v>6812</v>
      </c>
      <c r="B2559" s="74" t="s">
        <v>6813</v>
      </c>
      <c r="C2559" s="76" t="s">
        <v>210</v>
      </c>
      <c r="D2559" s="78" t="s">
        <v>6814</v>
      </c>
      <c r="E2559" s="78" t="s">
        <v>256</v>
      </c>
      <c r="F2559" s="78" t="s">
        <v>6815</v>
      </c>
    </row>
    <row r="2560" spans="1:6" ht="22.5" x14ac:dyDescent="0.2">
      <c r="A2560" s="74" t="s">
        <v>6816</v>
      </c>
      <c r="B2560" s="74" t="s">
        <v>6817</v>
      </c>
      <c r="C2560" s="76" t="s">
        <v>210</v>
      </c>
      <c r="D2560" s="78" t="s">
        <v>6818</v>
      </c>
      <c r="E2560" s="78" t="s">
        <v>256</v>
      </c>
      <c r="F2560" s="78" t="s">
        <v>6819</v>
      </c>
    </row>
    <row r="2561" spans="1:6" x14ac:dyDescent="0.2">
      <c r="A2561" s="59">
        <v>41.04</v>
      </c>
      <c r="B2561" s="73" t="s">
        <v>6820</v>
      </c>
      <c r="C2561" s="56"/>
      <c r="D2561" s="56"/>
      <c r="E2561" s="56"/>
      <c r="F2561" s="56"/>
    </row>
    <row r="2562" spans="1:6" ht="33.75" x14ac:dyDescent="0.2">
      <c r="A2562" s="74" t="s">
        <v>6821</v>
      </c>
      <c r="B2562" s="74" t="s">
        <v>6822</v>
      </c>
      <c r="C2562" s="76" t="s">
        <v>210</v>
      </c>
      <c r="D2562" s="78" t="s">
        <v>6823</v>
      </c>
      <c r="E2562" s="78" t="s">
        <v>6824</v>
      </c>
      <c r="F2562" s="78" t="s">
        <v>1000</v>
      </c>
    </row>
    <row r="2563" spans="1:6" ht="56.25" x14ac:dyDescent="0.2">
      <c r="A2563" s="74" t="s">
        <v>6825</v>
      </c>
      <c r="B2563" s="75" t="s">
        <v>6826</v>
      </c>
      <c r="C2563" s="76" t="s">
        <v>228</v>
      </c>
      <c r="D2563" s="78" t="s">
        <v>6827</v>
      </c>
      <c r="E2563" s="78" t="s">
        <v>325</v>
      </c>
      <c r="F2563" s="78" t="s">
        <v>6828</v>
      </c>
    </row>
    <row r="2564" spans="1:6" ht="22.5" x14ac:dyDescent="0.2">
      <c r="A2564" s="59">
        <v>41.05</v>
      </c>
      <c r="B2564" s="73" t="s">
        <v>6829</v>
      </c>
      <c r="C2564" s="56"/>
      <c r="D2564" s="56"/>
      <c r="E2564" s="56"/>
      <c r="F2564" s="56"/>
    </row>
    <row r="2565" spans="1:6" ht="22.5" x14ac:dyDescent="0.2">
      <c r="A2565" s="74" t="s">
        <v>6830</v>
      </c>
      <c r="B2565" s="74" t="s">
        <v>6831</v>
      </c>
      <c r="C2565" s="76" t="s">
        <v>210</v>
      </c>
      <c r="D2565" s="78" t="s">
        <v>6832</v>
      </c>
      <c r="E2565" s="78" t="s">
        <v>256</v>
      </c>
      <c r="F2565" s="78" t="s">
        <v>6833</v>
      </c>
    </row>
    <row r="2566" spans="1:6" ht="22.5" x14ac:dyDescent="0.2">
      <c r="A2566" s="74" t="s">
        <v>6834</v>
      </c>
      <c r="B2566" s="74" t="s">
        <v>6835</v>
      </c>
      <c r="C2566" s="76" t="s">
        <v>210</v>
      </c>
      <c r="D2566" s="78" t="s">
        <v>6836</v>
      </c>
      <c r="E2566" s="78" t="s">
        <v>256</v>
      </c>
      <c r="F2566" s="78" t="s">
        <v>6837</v>
      </c>
    </row>
    <row r="2567" spans="1:6" ht="33.75" x14ac:dyDescent="0.2">
      <c r="A2567" s="74" t="s">
        <v>6838</v>
      </c>
      <c r="B2567" s="74" t="s">
        <v>6839</v>
      </c>
      <c r="C2567" s="76" t="s">
        <v>210</v>
      </c>
      <c r="D2567" s="78" t="s">
        <v>6840</v>
      </c>
      <c r="E2567" s="78" t="s">
        <v>256</v>
      </c>
      <c r="F2567" s="78" t="s">
        <v>6841</v>
      </c>
    </row>
    <row r="2568" spans="1:6" x14ac:dyDescent="0.2">
      <c r="A2568" s="59">
        <v>41.06</v>
      </c>
      <c r="B2568" s="73" t="s">
        <v>6842</v>
      </c>
      <c r="C2568" s="56"/>
      <c r="D2568" s="56"/>
      <c r="E2568" s="56"/>
      <c r="F2568" s="56"/>
    </row>
    <row r="2569" spans="1:6" ht="22.5" x14ac:dyDescent="0.2">
      <c r="A2569" s="74" t="s">
        <v>6843</v>
      </c>
      <c r="B2569" s="74" t="s">
        <v>6844</v>
      </c>
      <c r="C2569" s="76" t="s">
        <v>210</v>
      </c>
      <c r="D2569" s="78" t="s">
        <v>6845</v>
      </c>
      <c r="E2569" s="78" t="s">
        <v>256</v>
      </c>
      <c r="F2569" s="78" t="s">
        <v>6846</v>
      </c>
    </row>
    <row r="2570" spans="1:6" ht="22.5" x14ac:dyDescent="0.2">
      <c r="A2570" s="74" t="s">
        <v>6847</v>
      </c>
      <c r="B2570" s="74" t="s">
        <v>6848</v>
      </c>
      <c r="C2570" s="76" t="s">
        <v>210</v>
      </c>
      <c r="D2570" s="78" t="s">
        <v>6849</v>
      </c>
      <c r="E2570" s="78" t="s">
        <v>256</v>
      </c>
      <c r="F2570" s="78" t="s">
        <v>6850</v>
      </c>
    </row>
    <row r="2571" spans="1:6" ht="33.75" x14ac:dyDescent="0.2">
      <c r="A2571" s="74" t="s">
        <v>6851</v>
      </c>
      <c r="B2571" s="74" t="s">
        <v>6852</v>
      </c>
      <c r="C2571" s="76" t="s">
        <v>210</v>
      </c>
      <c r="D2571" s="78" t="s">
        <v>6853</v>
      </c>
      <c r="E2571" s="78" t="s">
        <v>256</v>
      </c>
      <c r="F2571" s="78" t="s">
        <v>6854</v>
      </c>
    </row>
    <row r="2572" spans="1:6" x14ac:dyDescent="0.2">
      <c r="A2572" s="59">
        <v>41.07</v>
      </c>
      <c r="B2572" s="73" t="s">
        <v>6855</v>
      </c>
      <c r="C2572" s="56"/>
      <c r="D2572" s="56"/>
      <c r="E2572" s="56"/>
      <c r="F2572" s="56"/>
    </row>
    <row r="2573" spans="1:6" ht="22.5" x14ac:dyDescent="0.2">
      <c r="A2573" s="74" t="s">
        <v>6856</v>
      </c>
      <c r="B2573" s="74" t="s">
        <v>6857</v>
      </c>
      <c r="C2573" s="76" t="s">
        <v>210</v>
      </c>
      <c r="D2573" s="78" t="s">
        <v>6515</v>
      </c>
      <c r="E2573" s="78" t="s">
        <v>256</v>
      </c>
      <c r="F2573" s="78" t="s">
        <v>6858</v>
      </c>
    </row>
    <row r="2574" spans="1:6" ht="22.5" x14ac:dyDescent="0.2">
      <c r="A2574" s="74" t="s">
        <v>6859</v>
      </c>
      <c r="B2574" s="74" t="s">
        <v>6860</v>
      </c>
      <c r="C2574" s="76" t="s">
        <v>210</v>
      </c>
      <c r="D2574" s="78" t="s">
        <v>6861</v>
      </c>
      <c r="E2574" s="78" t="s">
        <v>256</v>
      </c>
      <c r="F2574" s="78" t="s">
        <v>6397</v>
      </c>
    </row>
    <row r="2575" spans="1:6" ht="22.5" x14ac:dyDescent="0.2">
      <c r="A2575" s="74" t="s">
        <v>6862</v>
      </c>
      <c r="B2575" s="74" t="s">
        <v>6863</v>
      </c>
      <c r="C2575" s="76" t="s">
        <v>210</v>
      </c>
      <c r="D2575" s="78" t="s">
        <v>6864</v>
      </c>
      <c r="E2575" s="78" t="s">
        <v>256</v>
      </c>
      <c r="F2575" s="78" t="s">
        <v>6865</v>
      </c>
    </row>
    <row r="2576" spans="1:6" ht="22.5" x14ac:dyDescent="0.2">
      <c r="A2576" s="74" t="s">
        <v>6866</v>
      </c>
      <c r="B2576" s="74" t="s">
        <v>6867</v>
      </c>
      <c r="C2576" s="76" t="s">
        <v>210</v>
      </c>
      <c r="D2576" s="78" t="s">
        <v>308</v>
      </c>
      <c r="E2576" s="78" t="s">
        <v>256</v>
      </c>
      <c r="F2576" s="78" t="s">
        <v>310</v>
      </c>
    </row>
    <row r="2577" spans="1:6" ht="22.5" x14ac:dyDescent="0.2">
      <c r="A2577" s="74" t="s">
        <v>6868</v>
      </c>
      <c r="B2577" s="74" t="s">
        <v>6869</v>
      </c>
      <c r="C2577" s="76" t="s">
        <v>210</v>
      </c>
      <c r="D2577" s="78" t="s">
        <v>6870</v>
      </c>
      <c r="E2577" s="78" t="s">
        <v>256</v>
      </c>
      <c r="F2577" s="78" t="s">
        <v>6871</v>
      </c>
    </row>
    <row r="2578" spans="1:6" ht="45" x14ac:dyDescent="0.2">
      <c r="A2578" s="74" t="s">
        <v>6872</v>
      </c>
      <c r="B2578" s="75" t="s">
        <v>6873</v>
      </c>
      <c r="C2578" s="76" t="s">
        <v>210</v>
      </c>
      <c r="D2578" s="78" t="s">
        <v>6023</v>
      </c>
      <c r="E2578" s="78" t="s">
        <v>256</v>
      </c>
      <c r="F2578" s="78" t="s">
        <v>6874</v>
      </c>
    </row>
    <row r="2579" spans="1:6" ht="45" x14ac:dyDescent="0.2">
      <c r="A2579" s="74" t="s">
        <v>6875</v>
      </c>
      <c r="B2579" s="75" t="s">
        <v>6876</v>
      </c>
      <c r="C2579" s="76" t="s">
        <v>210</v>
      </c>
      <c r="D2579" s="78" t="s">
        <v>289</v>
      </c>
      <c r="E2579" s="78" t="s">
        <v>256</v>
      </c>
      <c r="F2579" s="78" t="s">
        <v>6877</v>
      </c>
    </row>
    <row r="2580" spans="1:6" ht="45" x14ac:dyDescent="0.2">
      <c r="A2580" s="74" t="s">
        <v>6878</v>
      </c>
      <c r="B2580" s="75" t="s">
        <v>6879</v>
      </c>
      <c r="C2580" s="76" t="s">
        <v>210</v>
      </c>
      <c r="D2580" s="78" t="s">
        <v>3465</v>
      </c>
      <c r="E2580" s="78" t="s">
        <v>256</v>
      </c>
      <c r="F2580" s="78" t="s">
        <v>6880</v>
      </c>
    </row>
    <row r="2581" spans="1:6" ht="45" x14ac:dyDescent="0.2">
      <c r="A2581" s="74" t="s">
        <v>6881</v>
      </c>
      <c r="B2581" s="75" t="s">
        <v>6882</v>
      </c>
      <c r="C2581" s="76" t="s">
        <v>210</v>
      </c>
      <c r="D2581" s="78" t="s">
        <v>6020</v>
      </c>
      <c r="E2581" s="78" t="s">
        <v>256</v>
      </c>
      <c r="F2581" s="78" t="s">
        <v>1114</v>
      </c>
    </row>
    <row r="2582" spans="1:6" ht="45" x14ac:dyDescent="0.2">
      <c r="A2582" s="74" t="s">
        <v>6883</v>
      </c>
      <c r="B2582" s="75" t="s">
        <v>6884</v>
      </c>
      <c r="C2582" s="76" t="s">
        <v>210</v>
      </c>
      <c r="D2582" s="78" t="s">
        <v>1675</v>
      </c>
      <c r="E2582" s="78" t="s">
        <v>256</v>
      </c>
      <c r="F2582" s="78" t="s">
        <v>6885</v>
      </c>
    </row>
    <row r="2583" spans="1:6" ht="45" x14ac:dyDescent="0.2">
      <c r="A2583" s="74" t="s">
        <v>6886</v>
      </c>
      <c r="B2583" s="75" t="s">
        <v>6887</v>
      </c>
      <c r="C2583" s="76" t="s">
        <v>210</v>
      </c>
      <c r="D2583" s="78" t="s">
        <v>6888</v>
      </c>
      <c r="E2583" s="78" t="s">
        <v>256</v>
      </c>
      <c r="F2583" s="78" t="s">
        <v>6889</v>
      </c>
    </row>
    <row r="2584" spans="1:6" ht="22.5" x14ac:dyDescent="0.2">
      <c r="A2584" s="74" t="s">
        <v>6890</v>
      </c>
      <c r="B2584" s="74" t="s">
        <v>6891</v>
      </c>
      <c r="C2584" s="76" t="s">
        <v>210</v>
      </c>
      <c r="D2584" s="78" t="s">
        <v>421</v>
      </c>
      <c r="E2584" s="78" t="s">
        <v>256</v>
      </c>
      <c r="F2584" s="78" t="s">
        <v>6892</v>
      </c>
    </row>
    <row r="2585" spans="1:6" ht="22.5" x14ac:dyDescent="0.2">
      <c r="A2585" s="74" t="s">
        <v>6893</v>
      </c>
      <c r="B2585" s="74" t="s">
        <v>6894</v>
      </c>
      <c r="C2585" s="76" t="s">
        <v>210</v>
      </c>
      <c r="D2585" s="78" t="s">
        <v>6895</v>
      </c>
      <c r="E2585" s="78" t="s">
        <v>256</v>
      </c>
      <c r="F2585" s="78" t="s">
        <v>6896</v>
      </c>
    </row>
    <row r="2586" spans="1:6" ht="22.5" x14ac:dyDescent="0.2">
      <c r="A2586" s="74" t="s">
        <v>6897</v>
      </c>
      <c r="B2586" s="74" t="s">
        <v>6898</v>
      </c>
      <c r="C2586" s="76" t="s">
        <v>210</v>
      </c>
      <c r="D2586" s="78" t="s">
        <v>3781</v>
      </c>
      <c r="E2586" s="78" t="s">
        <v>256</v>
      </c>
      <c r="F2586" s="78" t="s">
        <v>6899</v>
      </c>
    </row>
    <row r="2587" spans="1:6" ht="22.5" x14ac:dyDescent="0.2">
      <c r="A2587" s="74" t="s">
        <v>6900</v>
      </c>
      <c r="B2587" s="74" t="s">
        <v>6901</v>
      </c>
      <c r="C2587" s="76" t="s">
        <v>210</v>
      </c>
      <c r="D2587" s="78" t="s">
        <v>5440</v>
      </c>
      <c r="E2587" s="78" t="s">
        <v>256</v>
      </c>
      <c r="F2587" s="78" t="s">
        <v>6902</v>
      </c>
    </row>
    <row r="2588" spans="1:6" ht="22.5" x14ac:dyDescent="0.2">
      <c r="A2588" s="74" t="s">
        <v>6903</v>
      </c>
      <c r="B2588" s="74" t="s">
        <v>6904</v>
      </c>
      <c r="C2588" s="76" t="s">
        <v>210</v>
      </c>
      <c r="D2588" s="78" t="s">
        <v>6905</v>
      </c>
      <c r="E2588" s="78" t="s">
        <v>256</v>
      </c>
      <c r="F2588" s="78" t="s">
        <v>6906</v>
      </c>
    </row>
    <row r="2589" spans="1:6" ht="33.75" x14ac:dyDescent="0.2">
      <c r="A2589" s="59">
        <v>41.08</v>
      </c>
      <c r="B2589" s="73" t="s">
        <v>6907</v>
      </c>
      <c r="C2589" s="57"/>
      <c r="D2589" s="57"/>
      <c r="E2589" s="57"/>
      <c r="F2589" s="57"/>
    </row>
    <row r="2590" spans="1:6" ht="45" x14ac:dyDescent="0.2">
      <c r="A2590" s="74" t="s">
        <v>6908</v>
      </c>
      <c r="B2590" s="75" t="s">
        <v>6909</v>
      </c>
      <c r="C2590" s="76" t="s">
        <v>210</v>
      </c>
      <c r="D2590" s="78" t="s">
        <v>6910</v>
      </c>
      <c r="E2590" s="78" t="s">
        <v>343</v>
      </c>
      <c r="F2590" s="78" t="s">
        <v>368</v>
      </c>
    </row>
    <row r="2591" spans="1:6" ht="45" x14ac:dyDescent="0.2">
      <c r="A2591" s="74" t="s">
        <v>6911</v>
      </c>
      <c r="B2591" s="75" t="s">
        <v>6912</v>
      </c>
      <c r="C2591" s="76" t="s">
        <v>210</v>
      </c>
      <c r="D2591" s="78" t="s">
        <v>6913</v>
      </c>
      <c r="E2591" s="78" t="s">
        <v>343</v>
      </c>
      <c r="F2591" s="78" t="s">
        <v>6914</v>
      </c>
    </row>
    <row r="2592" spans="1:6" ht="45" x14ac:dyDescent="0.2">
      <c r="A2592" s="74" t="s">
        <v>6915</v>
      </c>
      <c r="B2592" s="75" t="s">
        <v>6916</v>
      </c>
      <c r="C2592" s="76" t="s">
        <v>210</v>
      </c>
      <c r="D2592" s="78" t="s">
        <v>6917</v>
      </c>
      <c r="E2592" s="78" t="s">
        <v>343</v>
      </c>
      <c r="F2592" s="78" t="s">
        <v>6918</v>
      </c>
    </row>
    <row r="2593" spans="1:6" ht="45" x14ac:dyDescent="0.2">
      <c r="A2593" s="74" t="s">
        <v>6919</v>
      </c>
      <c r="B2593" s="75" t="s">
        <v>6920</v>
      </c>
      <c r="C2593" s="76" t="s">
        <v>210</v>
      </c>
      <c r="D2593" s="78" t="s">
        <v>6921</v>
      </c>
      <c r="E2593" s="78" t="s">
        <v>343</v>
      </c>
      <c r="F2593" s="78" t="s">
        <v>6755</v>
      </c>
    </row>
    <row r="2594" spans="1:6" ht="45" x14ac:dyDescent="0.2">
      <c r="A2594" s="74" t="s">
        <v>6922</v>
      </c>
      <c r="B2594" s="75" t="s">
        <v>6923</v>
      </c>
      <c r="C2594" s="76" t="s">
        <v>210</v>
      </c>
      <c r="D2594" s="78" t="s">
        <v>6924</v>
      </c>
      <c r="E2594" s="78" t="s">
        <v>343</v>
      </c>
      <c r="F2594" s="78" t="s">
        <v>6925</v>
      </c>
    </row>
    <row r="2595" spans="1:6" ht="45" x14ac:dyDescent="0.2">
      <c r="A2595" s="74" t="s">
        <v>6926</v>
      </c>
      <c r="B2595" s="75" t="s">
        <v>6927</v>
      </c>
      <c r="C2595" s="83" t="s">
        <v>210</v>
      </c>
      <c r="D2595" s="78" t="s">
        <v>6928</v>
      </c>
      <c r="E2595" s="78" t="s">
        <v>343</v>
      </c>
      <c r="F2595" s="78" t="s">
        <v>6929</v>
      </c>
    </row>
    <row r="2596" spans="1:6" ht="45" x14ac:dyDescent="0.2">
      <c r="A2596" s="74" t="s">
        <v>6930</v>
      </c>
      <c r="B2596" s="75" t="s">
        <v>6931</v>
      </c>
      <c r="C2596" s="83" t="s">
        <v>210</v>
      </c>
      <c r="D2596" s="78" t="s">
        <v>6932</v>
      </c>
      <c r="E2596" s="78" t="s">
        <v>343</v>
      </c>
      <c r="F2596" s="78" t="s">
        <v>6933</v>
      </c>
    </row>
    <row r="2597" spans="1:6" ht="45" x14ac:dyDescent="0.2">
      <c r="A2597" s="74" t="s">
        <v>6934</v>
      </c>
      <c r="B2597" s="75" t="s">
        <v>6935</v>
      </c>
      <c r="C2597" s="83" t="s">
        <v>210</v>
      </c>
      <c r="D2597" s="78" t="s">
        <v>6936</v>
      </c>
      <c r="E2597" s="78" t="s">
        <v>343</v>
      </c>
      <c r="F2597" s="78" t="s">
        <v>6937</v>
      </c>
    </row>
    <row r="2598" spans="1:6" ht="45" x14ac:dyDescent="0.2">
      <c r="A2598" s="74" t="s">
        <v>6938</v>
      </c>
      <c r="B2598" s="75" t="s">
        <v>6939</v>
      </c>
      <c r="C2598" s="83" t="s">
        <v>210</v>
      </c>
      <c r="D2598" s="78" t="s">
        <v>6940</v>
      </c>
      <c r="E2598" s="78" t="s">
        <v>343</v>
      </c>
      <c r="F2598" s="78" t="s">
        <v>6941</v>
      </c>
    </row>
    <row r="2599" spans="1:6" ht="22.5" x14ac:dyDescent="0.2">
      <c r="A2599" s="59">
        <v>41.09</v>
      </c>
      <c r="B2599" s="73" t="s">
        <v>6942</v>
      </c>
      <c r="C2599" s="56"/>
      <c r="D2599" s="56"/>
      <c r="E2599" s="56"/>
      <c r="F2599" s="56"/>
    </row>
    <row r="2600" spans="1:6" ht="78.75" x14ac:dyDescent="0.2">
      <c r="A2600" s="79" t="s">
        <v>6943</v>
      </c>
      <c r="B2600" s="75" t="s">
        <v>6944</v>
      </c>
      <c r="C2600" s="84" t="s">
        <v>210</v>
      </c>
      <c r="D2600" s="81" t="s">
        <v>6945</v>
      </c>
      <c r="E2600" s="81" t="s">
        <v>325</v>
      </c>
      <c r="F2600" s="81" t="s">
        <v>6946</v>
      </c>
    </row>
    <row r="2601" spans="1:6" ht="78.75" x14ac:dyDescent="0.2">
      <c r="A2601" s="79" t="s">
        <v>6947</v>
      </c>
      <c r="B2601" s="75" t="s">
        <v>6948</v>
      </c>
      <c r="C2601" s="84" t="s">
        <v>210</v>
      </c>
      <c r="D2601" s="81" t="s">
        <v>6949</v>
      </c>
      <c r="E2601" s="81" t="s">
        <v>343</v>
      </c>
      <c r="F2601" s="81" t="s">
        <v>6950</v>
      </c>
    </row>
    <row r="2602" spans="1:6" ht="78.75" x14ac:dyDescent="0.2">
      <c r="A2602" s="79" t="s">
        <v>6951</v>
      </c>
      <c r="B2602" s="75" t="s">
        <v>6952</v>
      </c>
      <c r="C2602" s="84" t="s">
        <v>210</v>
      </c>
      <c r="D2602" s="81" t="s">
        <v>6953</v>
      </c>
      <c r="E2602" s="81" t="s">
        <v>325</v>
      </c>
      <c r="F2602" s="81" t="s">
        <v>6954</v>
      </c>
    </row>
    <row r="2603" spans="1:6" ht="78.75" x14ac:dyDescent="0.2">
      <c r="A2603" s="79" t="s">
        <v>6955</v>
      </c>
      <c r="B2603" s="75" t="s">
        <v>6956</v>
      </c>
      <c r="C2603" s="84" t="s">
        <v>210</v>
      </c>
      <c r="D2603" s="81" t="s">
        <v>6957</v>
      </c>
      <c r="E2603" s="81" t="s">
        <v>325</v>
      </c>
      <c r="F2603" s="81" t="s">
        <v>6958</v>
      </c>
    </row>
    <row r="2604" spans="1:6" ht="67.5" x14ac:dyDescent="0.2">
      <c r="A2604" s="79" t="s">
        <v>6959</v>
      </c>
      <c r="B2604" s="75" t="s">
        <v>6960</v>
      </c>
      <c r="C2604" s="84" t="s">
        <v>210</v>
      </c>
      <c r="D2604" s="81" t="s">
        <v>438</v>
      </c>
      <c r="E2604" s="81" t="s">
        <v>343</v>
      </c>
      <c r="F2604" s="81" t="s">
        <v>6961</v>
      </c>
    </row>
    <row r="2605" spans="1:6" ht="78.75" x14ac:dyDescent="0.2">
      <c r="A2605" s="79" t="s">
        <v>6962</v>
      </c>
      <c r="B2605" s="75" t="s">
        <v>6963</v>
      </c>
      <c r="C2605" s="84" t="s">
        <v>210</v>
      </c>
      <c r="D2605" s="81" t="s">
        <v>6964</v>
      </c>
      <c r="E2605" s="81" t="s">
        <v>325</v>
      </c>
      <c r="F2605" s="81" t="s">
        <v>6965</v>
      </c>
    </row>
    <row r="2606" spans="1:6" x14ac:dyDescent="0.2">
      <c r="A2606" s="59">
        <v>41.1</v>
      </c>
      <c r="B2606" s="73" t="s">
        <v>6966</v>
      </c>
      <c r="C2606" s="56"/>
      <c r="D2606" s="56"/>
      <c r="E2606" s="56"/>
      <c r="F2606" s="56"/>
    </row>
    <row r="2607" spans="1:6" ht="45" x14ac:dyDescent="0.2">
      <c r="A2607" s="74" t="s">
        <v>6967</v>
      </c>
      <c r="B2607" s="75" t="s">
        <v>6968</v>
      </c>
      <c r="C2607" s="83" t="s">
        <v>210</v>
      </c>
      <c r="D2607" s="78" t="s">
        <v>6969</v>
      </c>
      <c r="E2607" s="78" t="s">
        <v>344</v>
      </c>
      <c r="F2607" s="78" t="s">
        <v>6970</v>
      </c>
    </row>
    <row r="2608" spans="1:6" ht="33.75" x14ac:dyDescent="0.2">
      <c r="A2608" s="74" t="s">
        <v>6971</v>
      </c>
      <c r="B2608" s="74" t="s">
        <v>6972</v>
      </c>
      <c r="C2608" s="83" t="s">
        <v>210</v>
      </c>
      <c r="D2608" s="78" t="s">
        <v>6973</v>
      </c>
      <c r="E2608" s="78" t="s">
        <v>344</v>
      </c>
      <c r="F2608" s="78" t="s">
        <v>6974</v>
      </c>
    </row>
    <row r="2609" spans="1:6" ht="33.75" x14ac:dyDescent="0.2">
      <c r="A2609" s="74" t="s">
        <v>6975</v>
      </c>
      <c r="B2609" s="74" t="s">
        <v>6976</v>
      </c>
      <c r="C2609" s="83" t="s">
        <v>210</v>
      </c>
      <c r="D2609" s="78" t="s">
        <v>6977</v>
      </c>
      <c r="E2609" s="78" t="s">
        <v>344</v>
      </c>
      <c r="F2609" s="78" t="s">
        <v>6978</v>
      </c>
    </row>
    <row r="2610" spans="1:6" ht="45" x14ac:dyDescent="0.2">
      <c r="A2610" s="74" t="s">
        <v>6979</v>
      </c>
      <c r="B2610" s="75" t="s">
        <v>6980</v>
      </c>
      <c r="C2610" s="83" t="s">
        <v>210</v>
      </c>
      <c r="D2610" s="78" t="s">
        <v>6981</v>
      </c>
      <c r="E2610" s="78" t="s">
        <v>6982</v>
      </c>
      <c r="F2610" s="78" t="s">
        <v>6983</v>
      </c>
    </row>
    <row r="2611" spans="1:6" ht="45" x14ac:dyDescent="0.2">
      <c r="A2611" s="74" t="s">
        <v>6984</v>
      </c>
      <c r="B2611" s="75" t="s">
        <v>6985</v>
      </c>
      <c r="C2611" s="83" t="s">
        <v>210</v>
      </c>
      <c r="D2611" s="78" t="s">
        <v>6986</v>
      </c>
      <c r="E2611" s="78" t="s">
        <v>6987</v>
      </c>
      <c r="F2611" s="78" t="s">
        <v>6988</v>
      </c>
    </row>
    <row r="2612" spans="1:6" ht="45" x14ac:dyDescent="0.2">
      <c r="A2612" s="74" t="s">
        <v>6989</v>
      </c>
      <c r="B2612" s="75" t="s">
        <v>6990</v>
      </c>
      <c r="C2612" s="83" t="s">
        <v>210</v>
      </c>
      <c r="D2612" s="78" t="s">
        <v>6991</v>
      </c>
      <c r="E2612" s="78" t="s">
        <v>6987</v>
      </c>
      <c r="F2612" s="78" t="s">
        <v>6992</v>
      </c>
    </row>
    <row r="2613" spans="1:6" ht="56.25" x14ac:dyDescent="0.2">
      <c r="A2613" s="74" t="s">
        <v>6993</v>
      </c>
      <c r="B2613" s="75" t="s">
        <v>6994</v>
      </c>
      <c r="C2613" s="83" t="s">
        <v>210</v>
      </c>
      <c r="D2613" s="78" t="s">
        <v>6995</v>
      </c>
      <c r="E2613" s="78" t="s">
        <v>6996</v>
      </c>
      <c r="F2613" s="78" t="s">
        <v>6997</v>
      </c>
    </row>
    <row r="2614" spans="1:6" ht="56.25" x14ac:dyDescent="0.2">
      <c r="A2614" s="74" t="s">
        <v>6998</v>
      </c>
      <c r="B2614" s="75" t="s">
        <v>6999</v>
      </c>
      <c r="C2614" s="83" t="s">
        <v>210</v>
      </c>
      <c r="D2614" s="78" t="s">
        <v>7000</v>
      </c>
      <c r="E2614" s="78" t="s">
        <v>6996</v>
      </c>
      <c r="F2614" s="78" t="s">
        <v>7001</v>
      </c>
    </row>
    <row r="2615" spans="1:6" ht="45" x14ac:dyDescent="0.2">
      <c r="A2615" s="74" t="s">
        <v>7002</v>
      </c>
      <c r="B2615" s="75" t="s">
        <v>7003</v>
      </c>
      <c r="C2615" s="83" t="s">
        <v>210</v>
      </c>
      <c r="D2615" s="78" t="s">
        <v>7004</v>
      </c>
      <c r="E2615" s="78" t="s">
        <v>6987</v>
      </c>
      <c r="F2615" s="78" t="s">
        <v>7005</v>
      </c>
    </row>
    <row r="2616" spans="1:6" ht="45" x14ac:dyDescent="0.2">
      <c r="A2616" s="74" t="s">
        <v>7006</v>
      </c>
      <c r="B2616" s="75" t="s">
        <v>7007</v>
      </c>
      <c r="C2616" s="83" t="s">
        <v>210</v>
      </c>
      <c r="D2616" s="78" t="s">
        <v>7008</v>
      </c>
      <c r="E2616" s="78" t="s">
        <v>7009</v>
      </c>
      <c r="F2616" s="78" t="s">
        <v>7010</v>
      </c>
    </row>
    <row r="2617" spans="1:6" ht="45" x14ac:dyDescent="0.2">
      <c r="A2617" s="74" t="s">
        <v>7011</v>
      </c>
      <c r="B2617" s="75" t="s">
        <v>7012</v>
      </c>
      <c r="C2617" s="83" t="s">
        <v>210</v>
      </c>
      <c r="D2617" s="78" t="s">
        <v>7013</v>
      </c>
      <c r="E2617" s="78" t="s">
        <v>6987</v>
      </c>
      <c r="F2617" s="78" t="s">
        <v>7014</v>
      </c>
    </row>
    <row r="2618" spans="1:6" ht="22.5" x14ac:dyDescent="0.2">
      <c r="A2618" s="59">
        <v>41.11</v>
      </c>
      <c r="B2618" s="73" t="s">
        <v>7015</v>
      </c>
      <c r="C2618" s="56"/>
      <c r="D2618" s="56"/>
      <c r="E2618" s="56"/>
      <c r="F2618" s="56"/>
    </row>
    <row r="2619" spans="1:6" ht="33.75" x14ac:dyDescent="0.2">
      <c r="A2619" s="74" t="s">
        <v>7016</v>
      </c>
      <c r="B2619" s="74" t="s">
        <v>7017</v>
      </c>
      <c r="C2619" s="83" t="s">
        <v>210</v>
      </c>
      <c r="D2619" s="78" t="s">
        <v>7018</v>
      </c>
      <c r="E2619" s="78" t="s">
        <v>342</v>
      </c>
      <c r="F2619" s="78" t="s">
        <v>7019</v>
      </c>
    </row>
    <row r="2620" spans="1:6" ht="33.75" x14ac:dyDescent="0.2">
      <c r="A2620" s="74" t="s">
        <v>7020</v>
      </c>
      <c r="B2620" s="75" t="s">
        <v>7021</v>
      </c>
      <c r="C2620" s="83" t="s">
        <v>210</v>
      </c>
      <c r="D2620" s="78" t="s">
        <v>7022</v>
      </c>
      <c r="E2620" s="78" t="s">
        <v>330</v>
      </c>
      <c r="F2620" s="78" t="s">
        <v>7023</v>
      </c>
    </row>
    <row r="2621" spans="1:6" ht="45" x14ac:dyDescent="0.2">
      <c r="A2621" s="74" t="s">
        <v>7024</v>
      </c>
      <c r="B2621" s="75" t="s">
        <v>7025</v>
      </c>
      <c r="C2621" s="83" t="s">
        <v>210</v>
      </c>
      <c r="D2621" s="78" t="s">
        <v>7026</v>
      </c>
      <c r="E2621" s="78" t="s">
        <v>342</v>
      </c>
      <c r="F2621" s="78" t="s">
        <v>7027</v>
      </c>
    </row>
    <row r="2622" spans="1:6" ht="45" x14ac:dyDescent="0.2">
      <c r="A2622" s="74" t="s">
        <v>7028</v>
      </c>
      <c r="B2622" s="75" t="s">
        <v>7029</v>
      </c>
      <c r="C2622" s="83" t="s">
        <v>210</v>
      </c>
      <c r="D2622" s="78" t="s">
        <v>7030</v>
      </c>
      <c r="E2622" s="78" t="s">
        <v>342</v>
      </c>
      <c r="F2622" s="78" t="s">
        <v>7031</v>
      </c>
    </row>
    <row r="2623" spans="1:6" ht="33.75" x14ac:dyDescent="0.2">
      <c r="A2623" s="74" t="s">
        <v>7032</v>
      </c>
      <c r="B2623" s="74" t="s">
        <v>7033</v>
      </c>
      <c r="C2623" s="83" t="s">
        <v>210</v>
      </c>
      <c r="D2623" s="78" t="s">
        <v>7034</v>
      </c>
      <c r="E2623" s="78" t="s">
        <v>330</v>
      </c>
      <c r="F2623" s="78" t="s">
        <v>7035</v>
      </c>
    </row>
    <row r="2624" spans="1:6" ht="33.75" x14ac:dyDescent="0.2">
      <c r="A2624" s="74" t="s">
        <v>7036</v>
      </c>
      <c r="B2624" s="74" t="s">
        <v>7037</v>
      </c>
      <c r="C2624" s="83" t="s">
        <v>210</v>
      </c>
      <c r="D2624" s="78" t="s">
        <v>7038</v>
      </c>
      <c r="E2624" s="78" t="s">
        <v>330</v>
      </c>
      <c r="F2624" s="78" t="s">
        <v>7039</v>
      </c>
    </row>
    <row r="2625" spans="1:6" ht="45" x14ac:dyDescent="0.2">
      <c r="A2625" s="74" t="s">
        <v>7040</v>
      </c>
      <c r="B2625" s="75" t="s">
        <v>7041</v>
      </c>
      <c r="C2625" s="83" t="s">
        <v>210</v>
      </c>
      <c r="D2625" s="78" t="s">
        <v>7042</v>
      </c>
      <c r="E2625" s="78" t="s">
        <v>7043</v>
      </c>
      <c r="F2625" s="78" t="s">
        <v>7044</v>
      </c>
    </row>
    <row r="2626" spans="1:6" ht="45" x14ac:dyDescent="0.2">
      <c r="A2626" s="74" t="s">
        <v>7045</v>
      </c>
      <c r="B2626" s="75" t="s">
        <v>7046</v>
      </c>
      <c r="C2626" s="83" t="s">
        <v>210</v>
      </c>
      <c r="D2626" s="78" t="s">
        <v>7047</v>
      </c>
      <c r="E2626" s="78" t="s">
        <v>342</v>
      </c>
      <c r="F2626" s="78" t="s">
        <v>7048</v>
      </c>
    </row>
    <row r="2627" spans="1:6" ht="45" x14ac:dyDescent="0.2">
      <c r="A2627" s="74" t="s">
        <v>7049</v>
      </c>
      <c r="B2627" s="75" t="s">
        <v>7050</v>
      </c>
      <c r="C2627" s="83" t="s">
        <v>210</v>
      </c>
      <c r="D2627" s="78" t="s">
        <v>7051</v>
      </c>
      <c r="E2627" s="78" t="s">
        <v>342</v>
      </c>
      <c r="F2627" s="78" t="s">
        <v>7052</v>
      </c>
    </row>
    <row r="2628" spans="1:6" ht="33.75" x14ac:dyDescent="0.2">
      <c r="A2628" s="74" t="s">
        <v>7053</v>
      </c>
      <c r="B2628" s="74" t="s">
        <v>7054</v>
      </c>
      <c r="C2628" s="83" t="s">
        <v>210</v>
      </c>
      <c r="D2628" s="78" t="s">
        <v>7055</v>
      </c>
      <c r="E2628" s="78" t="s">
        <v>342</v>
      </c>
      <c r="F2628" s="78" t="s">
        <v>7056</v>
      </c>
    </row>
    <row r="2629" spans="1:6" ht="45" x14ac:dyDescent="0.2">
      <c r="A2629" s="74" t="s">
        <v>7057</v>
      </c>
      <c r="B2629" s="75" t="s">
        <v>7058</v>
      </c>
      <c r="C2629" s="83" t="s">
        <v>210</v>
      </c>
      <c r="D2629" s="78" t="s">
        <v>7059</v>
      </c>
      <c r="E2629" s="78" t="s">
        <v>342</v>
      </c>
      <c r="F2629" s="78" t="s">
        <v>7060</v>
      </c>
    </row>
    <row r="2630" spans="1:6" ht="22.5" x14ac:dyDescent="0.2">
      <c r="A2630" s="59">
        <v>41.12</v>
      </c>
      <c r="B2630" s="73" t="s">
        <v>7061</v>
      </c>
      <c r="C2630" s="56"/>
      <c r="D2630" s="56"/>
      <c r="E2630" s="56"/>
      <c r="F2630" s="56"/>
    </row>
    <row r="2631" spans="1:6" ht="56.25" x14ac:dyDescent="0.2">
      <c r="A2631" s="74" t="s">
        <v>7062</v>
      </c>
      <c r="B2631" s="75" t="s">
        <v>7063</v>
      </c>
      <c r="C2631" s="83" t="s">
        <v>210</v>
      </c>
      <c r="D2631" s="78" t="s">
        <v>7064</v>
      </c>
      <c r="E2631" s="78" t="s">
        <v>326</v>
      </c>
      <c r="F2631" s="78" t="s">
        <v>7065</v>
      </c>
    </row>
    <row r="2632" spans="1:6" ht="45" x14ac:dyDescent="0.2">
      <c r="A2632" s="74" t="s">
        <v>7066</v>
      </c>
      <c r="B2632" s="75" t="s">
        <v>7067</v>
      </c>
      <c r="C2632" s="83" t="s">
        <v>210</v>
      </c>
      <c r="D2632" s="78" t="s">
        <v>7068</v>
      </c>
      <c r="E2632" s="78" t="s">
        <v>326</v>
      </c>
      <c r="F2632" s="78" t="s">
        <v>7069</v>
      </c>
    </row>
    <row r="2633" spans="1:6" ht="45" x14ac:dyDescent="0.2">
      <c r="A2633" s="74" t="s">
        <v>7070</v>
      </c>
      <c r="B2633" s="75" t="s">
        <v>7071</v>
      </c>
      <c r="C2633" s="83" t="s">
        <v>210</v>
      </c>
      <c r="D2633" s="78" t="s">
        <v>7072</v>
      </c>
      <c r="E2633" s="78" t="s">
        <v>326</v>
      </c>
      <c r="F2633" s="78" t="s">
        <v>7073</v>
      </c>
    </row>
    <row r="2634" spans="1:6" ht="45" x14ac:dyDescent="0.2">
      <c r="A2634" s="74" t="s">
        <v>7074</v>
      </c>
      <c r="B2634" s="75" t="s">
        <v>7075</v>
      </c>
      <c r="C2634" s="83" t="s">
        <v>210</v>
      </c>
      <c r="D2634" s="78" t="s">
        <v>7076</v>
      </c>
      <c r="E2634" s="78" t="s">
        <v>326</v>
      </c>
      <c r="F2634" s="78" t="s">
        <v>7077</v>
      </c>
    </row>
    <row r="2635" spans="1:6" ht="56.25" x14ac:dyDescent="0.2">
      <c r="A2635" s="74" t="s">
        <v>7078</v>
      </c>
      <c r="B2635" s="75" t="s">
        <v>7079</v>
      </c>
      <c r="C2635" s="83" t="s">
        <v>210</v>
      </c>
      <c r="D2635" s="78" t="s">
        <v>7080</v>
      </c>
      <c r="E2635" s="78" t="s">
        <v>326</v>
      </c>
      <c r="F2635" s="78" t="s">
        <v>7081</v>
      </c>
    </row>
    <row r="2636" spans="1:6" ht="45" x14ac:dyDescent="0.2">
      <c r="A2636" s="74" t="s">
        <v>7082</v>
      </c>
      <c r="B2636" s="75" t="s">
        <v>7083</v>
      </c>
      <c r="C2636" s="83" t="s">
        <v>210</v>
      </c>
      <c r="D2636" s="78" t="s">
        <v>7084</v>
      </c>
      <c r="E2636" s="78" t="s">
        <v>326</v>
      </c>
      <c r="F2636" s="78" t="s">
        <v>7085</v>
      </c>
    </row>
    <row r="2637" spans="1:6" ht="22.5" x14ac:dyDescent="0.2">
      <c r="A2637" s="59">
        <v>41.13</v>
      </c>
      <c r="B2637" s="73" t="s">
        <v>7086</v>
      </c>
      <c r="C2637" s="56"/>
      <c r="D2637" s="56"/>
      <c r="E2637" s="56"/>
      <c r="F2637" s="56"/>
    </row>
    <row r="2638" spans="1:6" ht="33.75" x14ac:dyDescent="0.2">
      <c r="A2638" s="74" t="s">
        <v>7087</v>
      </c>
      <c r="B2638" s="74" t="s">
        <v>7088</v>
      </c>
      <c r="C2638" s="83" t="s">
        <v>210</v>
      </c>
      <c r="D2638" s="78" t="s">
        <v>7089</v>
      </c>
      <c r="E2638" s="78" t="s">
        <v>325</v>
      </c>
      <c r="F2638" s="78" t="s">
        <v>7090</v>
      </c>
    </row>
    <row r="2639" spans="1:6" ht="56.25" x14ac:dyDescent="0.2">
      <c r="A2639" s="74" t="s">
        <v>7091</v>
      </c>
      <c r="B2639" s="75" t="s">
        <v>7092</v>
      </c>
      <c r="C2639" s="83" t="s">
        <v>210</v>
      </c>
      <c r="D2639" s="78" t="s">
        <v>7093</v>
      </c>
      <c r="E2639" s="78" t="s">
        <v>325</v>
      </c>
      <c r="F2639" s="78" t="s">
        <v>7094</v>
      </c>
    </row>
    <row r="2640" spans="1:6" ht="56.25" x14ac:dyDescent="0.2">
      <c r="A2640" s="74" t="s">
        <v>7095</v>
      </c>
      <c r="B2640" s="75" t="s">
        <v>7096</v>
      </c>
      <c r="C2640" s="83" t="s">
        <v>210</v>
      </c>
      <c r="D2640" s="78" t="s">
        <v>7097</v>
      </c>
      <c r="E2640" s="78" t="s">
        <v>325</v>
      </c>
      <c r="F2640" s="78" t="s">
        <v>7098</v>
      </c>
    </row>
    <row r="2641" spans="1:6" ht="33.75" x14ac:dyDescent="0.2">
      <c r="A2641" s="74" t="s">
        <v>7099</v>
      </c>
      <c r="B2641" s="74" t="s">
        <v>7100</v>
      </c>
      <c r="C2641" s="83" t="s">
        <v>210</v>
      </c>
      <c r="D2641" s="78" t="s">
        <v>7101</v>
      </c>
      <c r="E2641" s="78" t="s">
        <v>325</v>
      </c>
      <c r="F2641" s="78" t="s">
        <v>7102</v>
      </c>
    </row>
    <row r="2642" spans="1:6" ht="45" x14ac:dyDescent="0.2">
      <c r="A2642" s="74" t="s">
        <v>7103</v>
      </c>
      <c r="B2642" s="75" t="s">
        <v>7104</v>
      </c>
      <c r="C2642" s="83" t="s">
        <v>210</v>
      </c>
      <c r="D2642" s="78" t="s">
        <v>633</v>
      </c>
      <c r="E2642" s="78" t="s">
        <v>325</v>
      </c>
      <c r="F2642" s="78" t="s">
        <v>7105</v>
      </c>
    </row>
    <row r="2643" spans="1:6" ht="22.5" x14ac:dyDescent="0.2">
      <c r="A2643" s="59">
        <v>41.14</v>
      </c>
      <c r="B2643" s="73" t="s">
        <v>7106</v>
      </c>
      <c r="C2643" s="56"/>
      <c r="D2643" s="56"/>
      <c r="E2643" s="56"/>
      <c r="F2643" s="56"/>
    </row>
    <row r="2644" spans="1:6" ht="56.25" x14ac:dyDescent="0.2">
      <c r="A2644" s="79" t="s">
        <v>7107</v>
      </c>
      <c r="B2644" s="74" t="s">
        <v>7108</v>
      </c>
      <c r="C2644" s="84" t="s">
        <v>210</v>
      </c>
      <c r="D2644" s="81" t="s">
        <v>7109</v>
      </c>
      <c r="E2644" s="81" t="s">
        <v>325</v>
      </c>
      <c r="F2644" s="81" t="s">
        <v>7110</v>
      </c>
    </row>
    <row r="2645" spans="1:6" ht="45" x14ac:dyDescent="0.2">
      <c r="A2645" s="74" t="s">
        <v>7111</v>
      </c>
      <c r="B2645" s="75" t="s">
        <v>7112</v>
      </c>
      <c r="C2645" s="83" t="s">
        <v>210</v>
      </c>
      <c r="D2645" s="78" t="s">
        <v>7113</v>
      </c>
      <c r="E2645" s="78" t="s">
        <v>325</v>
      </c>
      <c r="F2645" s="78" t="s">
        <v>7114</v>
      </c>
    </row>
    <row r="2646" spans="1:6" ht="56.25" x14ac:dyDescent="0.2">
      <c r="A2646" s="79" t="s">
        <v>7115</v>
      </c>
      <c r="B2646" s="74" t="s">
        <v>7116</v>
      </c>
      <c r="C2646" s="84" t="s">
        <v>210</v>
      </c>
      <c r="D2646" s="81" t="s">
        <v>7117</v>
      </c>
      <c r="E2646" s="81" t="s">
        <v>325</v>
      </c>
      <c r="F2646" s="81" t="s">
        <v>7118</v>
      </c>
    </row>
    <row r="2647" spans="1:6" ht="45" x14ac:dyDescent="0.2">
      <c r="A2647" s="74" t="s">
        <v>7119</v>
      </c>
      <c r="B2647" s="75" t="s">
        <v>7120</v>
      </c>
      <c r="C2647" s="83" t="s">
        <v>210</v>
      </c>
      <c r="D2647" s="78" t="s">
        <v>7121</v>
      </c>
      <c r="E2647" s="78" t="s">
        <v>330</v>
      </c>
      <c r="F2647" s="78" t="s">
        <v>7122</v>
      </c>
    </row>
    <row r="2648" spans="1:6" ht="56.25" x14ac:dyDescent="0.2">
      <c r="A2648" s="74" t="s">
        <v>7123</v>
      </c>
      <c r="B2648" s="75" t="s">
        <v>7124</v>
      </c>
      <c r="C2648" s="83" t="s">
        <v>210</v>
      </c>
      <c r="D2648" s="78" t="s">
        <v>7125</v>
      </c>
      <c r="E2648" s="78" t="s">
        <v>326</v>
      </c>
      <c r="F2648" s="78" t="s">
        <v>7126</v>
      </c>
    </row>
    <row r="2649" spans="1:6" ht="56.25" x14ac:dyDescent="0.2">
      <c r="A2649" s="79" t="s">
        <v>7127</v>
      </c>
      <c r="B2649" s="74" t="s">
        <v>7128</v>
      </c>
      <c r="C2649" s="84" t="s">
        <v>210</v>
      </c>
      <c r="D2649" s="81" t="s">
        <v>7129</v>
      </c>
      <c r="E2649" s="81" t="s">
        <v>325</v>
      </c>
      <c r="F2649" s="81" t="s">
        <v>7130</v>
      </c>
    </row>
    <row r="2650" spans="1:6" ht="67.5" x14ac:dyDescent="0.2">
      <c r="A2650" s="79" t="s">
        <v>7131</v>
      </c>
      <c r="B2650" s="75" t="s">
        <v>7132</v>
      </c>
      <c r="C2650" s="84" t="s">
        <v>210</v>
      </c>
      <c r="D2650" s="81" t="s">
        <v>7133</v>
      </c>
      <c r="E2650" s="81" t="s">
        <v>325</v>
      </c>
      <c r="F2650" s="81" t="s">
        <v>7134</v>
      </c>
    </row>
    <row r="2651" spans="1:6" ht="78.75" x14ac:dyDescent="0.2">
      <c r="A2651" s="79" t="s">
        <v>7135</v>
      </c>
      <c r="B2651" s="75" t="s">
        <v>7136</v>
      </c>
      <c r="C2651" s="84" t="s">
        <v>210</v>
      </c>
      <c r="D2651" s="81" t="s">
        <v>7137</v>
      </c>
      <c r="E2651" s="81" t="s">
        <v>325</v>
      </c>
      <c r="F2651" s="81" t="s">
        <v>7138</v>
      </c>
    </row>
    <row r="2652" spans="1:6" ht="67.5" x14ac:dyDescent="0.2">
      <c r="A2652" s="79" t="s">
        <v>7139</v>
      </c>
      <c r="B2652" s="75" t="s">
        <v>7140</v>
      </c>
      <c r="C2652" s="84" t="s">
        <v>210</v>
      </c>
      <c r="D2652" s="81" t="s">
        <v>7141</v>
      </c>
      <c r="E2652" s="81" t="s">
        <v>330</v>
      </c>
      <c r="F2652" s="81" t="s">
        <v>7142</v>
      </c>
    </row>
    <row r="2653" spans="1:6" ht="56.25" x14ac:dyDescent="0.2">
      <c r="A2653" s="79" t="s">
        <v>7143</v>
      </c>
      <c r="B2653" s="74" t="s">
        <v>7144</v>
      </c>
      <c r="C2653" s="84" t="s">
        <v>210</v>
      </c>
      <c r="D2653" s="81" t="s">
        <v>7145</v>
      </c>
      <c r="E2653" s="81" t="s">
        <v>330</v>
      </c>
      <c r="F2653" s="81" t="s">
        <v>7146</v>
      </c>
    </row>
    <row r="2654" spans="1:6" ht="56.25" x14ac:dyDescent="0.2">
      <c r="A2654" s="74" t="s">
        <v>7147</v>
      </c>
      <c r="B2654" s="75" t="s">
        <v>7148</v>
      </c>
      <c r="C2654" s="83" t="s">
        <v>210</v>
      </c>
      <c r="D2654" s="78" t="s">
        <v>7149</v>
      </c>
      <c r="E2654" s="78" t="s">
        <v>325</v>
      </c>
      <c r="F2654" s="78" t="s">
        <v>7150</v>
      </c>
    </row>
    <row r="2655" spans="1:6" ht="56.25" x14ac:dyDescent="0.2">
      <c r="A2655" s="74" t="s">
        <v>7151</v>
      </c>
      <c r="B2655" s="75" t="s">
        <v>7152</v>
      </c>
      <c r="C2655" s="83" t="s">
        <v>210</v>
      </c>
      <c r="D2655" s="78" t="s">
        <v>7153</v>
      </c>
      <c r="E2655" s="78" t="s">
        <v>326</v>
      </c>
      <c r="F2655" s="78" t="s">
        <v>399</v>
      </c>
    </row>
    <row r="2656" spans="1:6" ht="56.25" x14ac:dyDescent="0.2">
      <c r="A2656" s="74" t="s">
        <v>7154</v>
      </c>
      <c r="B2656" s="75" t="s">
        <v>7155</v>
      </c>
      <c r="C2656" s="83" t="s">
        <v>210</v>
      </c>
      <c r="D2656" s="78" t="s">
        <v>7156</v>
      </c>
      <c r="E2656" s="78" t="s">
        <v>326</v>
      </c>
      <c r="F2656" s="78" t="s">
        <v>7157</v>
      </c>
    </row>
    <row r="2657" spans="1:6" ht="56.25" x14ac:dyDescent="0.2">
      <c r="A2657" s="79" t="s">
        <v>7158</v>
      </c>
      <c r="B2657" s="74" t="s">
        <v>7159</v>
      </c>
      <c r="C2657" s="84" t="s">
        <v>210</v>
      </c>
      <c r="D2657" s="81" t="s">
        <v>7160</v>
      </c>
      <c r="E2657" s="81" t="s">
        <v>326</v>
      </c>
      <c r="F2657" s="81" t="s">
        <v>7161</v>
      </c>
    </row>
    <row r="2658" spans="1:6" ht="67.5" x14ac:dyDescent="0.2">
      <c r="A2658" s="79" t="s">
        <v>7162</v>
      </c>
      <c r="B2658" s="75" t="s">
        <v>7163</v>
      </c>
      <c r="C2658" s="84" t="s">
        <v>210</v>
      </c>
      <c r="D2658" s="81" t="s">
        <v>7164</v>
      </c>
      <c r="E2658" s="81" t="s">
        <v>326</v>
      </c>
      <c r="F2658" s="81" t="s">
        <v>7165</v>
      </c>
    </row>
    <row r="2659" spans="1:6" ht="45" x14ac:dyDescent="0.2">
      <c r="A2659" s="74" t="s">
        <v>7166</v>
      </c>
      <c r="B2659" s="75" t="s">
        <v>7167</v>
      </c>
      <c r="C2659" s="83" t="s">
        <v>210</v>
      </c>
      <c r="D2659" s="78" t="s">
        <v>7168</v>
      </c>
      <c r="E2659" s="78" t="s">
        <v>326</v>
      </c>
      <c r="F2659" s="78" t="s">
        <v>7169</v>
      </c>
    </row>
    <row r="2660" spans="1:6" ht="56.25" x14ac:dyDescent="0.2">
      <c r="A2660" s="79" t="s">
        <v>7170</v>
      </c>
      <c r="B2660" s="74" t="s">
        <v>7171</v>
      </c>
      <c r="C2660" s="84" t="s">
        <v>210</v>
      </c>
      <c r="D2660" s="81" t="s">
        <v>7172</v>
      </c>
      <c r="E2660" s="81" t="s">
        <v>326</v>
      </c>
      <c r="F2660" s="81" t="s">
        <v>7173</v>
      </c>
    </row>
    <row r="2661" spans="1:6" ht="67.5" x14ac:dyDescent="0.2">
      <c r="A2661" s="79" t="s">
        <v>7174</v>
      </c>
      <c r="B2661" s="75" t="s">
        <v>7175</v>
      </c>
      <c r="C2661" s="84" t="s">
        <v>210</v>
      </c>
      <c r="D2661" s="81" t="s">
        <v>6434</v>
      </c>
      <c r="E2661" s="81" t="s">
        <v>325</v>
      </c>
      <c r="F2661" s="81" t="s">
        <v>6435</v>
      </c>
    </row>
    <row r="2662" spans="1:6" ht="33.75" x14ac:dyDescent="0.2">
      <c r="A2662" s="74" t="s">
        <v>7176</v>
      </c>
      <c r="B2662" s="75" t="s">
        <v>7177</v>
      </c>
      <c r="C2662" s="83" t="s">
        <v>210</v>
      </c>
      <c r="D2662" s="78" t="s">
        <v>7178</v>
      </c>
      <c r="E2662" s="78" t="s">
        <v>325</v>
      </c>
      <c r="F2662" s="78" t="s">
        <v>7179</v>
      </c>
    </row>
    <row r="2663" spans="1:6" ht="67.5" x14ac:dyDescent="0.2">
      <c r="A2663" s="79" t="s">
        <v>7180</v>
      </c>
      <c r="B2663" s="75" t="s">
        <v>7181</v>
      </c>
      <c r="C2663" s="84" t="s">
        <v>210</v>
      </c>
      <c r="D2663" s="81" t="s">
        <v>7182</v>
      </c>
      <c r="E2663" s="81" t="s">
        <v>325</v>
      </c>
      <c r="F2663" s="81" t="s">
        <v>7183</v>
      </c>
    </row>
    <row r="2664" spans="1:6" ht="56.25" x14ac:dyDescent="0.2">
      <c r="A2664" s="74" t="s">
        <v>7184</v>
      </c>
      <c r="B2664" s="75" t="s">
        <v>7185</v>
      </c>
      <c r="C2664" s="83" t="s">
        <v>210</v>
      </c>
      <c r="D2664" s="78" t="s">
        <v>7186</v>
      </c>
      <c r="E2664" s="78" t="s">
        <v>325</v>
      </c>
      <c r="F2664" s="78" t="s">
        <v>7187</v>
      </c>
    </row>
    <row r="2665" spans="1:6" ht="56.25" x14ac:dyDescent="0.2">
      <c r="A2665" s="79" t="s">
        <v>7188</v>
      </c>
      <c r="B2665" s="74" t="s">
        <v>7189</v>
      </c>
      <c r="C2665" s="84" t="s">
        <v>210</v>
      </c>
      <c r="D2665" s="81" t="s">
        <v>7190</v>
      </c>
      <c r="E2665" s="81" t="s">
        <v>325</v>
      </c>
      <c r="F2665" s="81" t="s">
        <v>7191</v>
      </c>
    </row>
    <row r="2666" spans="1:6" ht="67.5" x14ac:dyDescent="0.2">
      <c r="A2666" s="79" t="s">
        <v>7192</v>
      </c>
      <c r="B2666" s="75" t="s">
        <v>7193</v>
      </c>
      <c r="C2666" s="84" t="s">
        <v>210</v>
      </c>
      <c r="D2666" s="81" t="s">
        <v>7194</v>
      </c>
      <c r="E2666" s="81" t="s">
        <v>325</v>
      </c>
      <c r="F2666" s="81" t="s">
        <v>7195</v>
      </c>
    </row>
    <row r="2667" spans="1:6" ht="22.5" x14ac:dyDescent="0.2">
      <c r="A2667" s="59">
        <v>41.15</v>
      </c>
      <c r="B2667" s="73" t="s">
        <v>7196</v>
      </c>
      <c r="C2667" s="56"/>
      <c r="D2667" s="56"/>
      <c r="E2667" s="56"/>
      <c r="F2667" s="56"/>
    </row>
    <row r="2668" spans="1:6" ht="45" x14ac:dyDescent="0.2">
      <c r="A2668" s="74" t="s">
        <v>7197</v>
      </c>
      <c r="B2668" s="75" t="s">
        <v>7198</v>
      </c>
      <c r="C2668" s="83" t="s">
        <v>210</v>
      </c>
      <c r="D2668" s="78" t="s">
        <v>7199</v>
      </c>
      <c r="E2668" s="78" t="s">
        <v>330</v>
      </c>
      <c r="F2668" s="78" t="s">
        <v>7200</v>
      </c>
    </row>
    <row r="2669" spans="1:6" ht="22.5" x14ac:dyDescent="0.2">
      <c r="A2669" s="59">
        <v>41.2</v>
      </c>
      <c r="B2669" s="73" t="s">
        <v>7201</v>
      </c>
      <c r="C2669" s="56"/>
      <c r="D2669" s="56"/>
      <c r="E2669" s="56"/>
      <c r="F2669" s="56"/>
    </row>
    <row r="2670" spans="1:6" ht="45" x14ac:dyDescent="0.2">
      <c r="A2670" s="74" t="s">
        <v>7202</v>
      </c>
      <c r="B2670" s="75" t="s">
        <v>7203</v>
      </c>
      <c r="C2670" s="83" t="s">
        <v>210</v>
      </c>
      <c r="D2670" s="78" t="s">
        <v>214</v>
      </c>
      <c r="E2670" s="78" t="s">
        <v>325</v>
      </c>
      <c r="F2670" s="78" t="s">
        <v>241</v>
      </c>
    </row>
    <row r="2671" spans="1:6" ht="56.25" x14ac:dyDescent="0.2">
      <c r="A2671" s="74" t="s">
        <v>7204</v>
      </c>
      <c r="B2671" s="75" t="s">
        <v>7205</v>
      </c>
      <c r="C2671" s="83" t="s">
        <v>210</v>
      </c>
      <c r="D2671" s="78" t="s">
        <v>7206</v>
      </c>
      <c r="E2671" s="78" t="s">
        <v>256</v>
      </c>
      <c r="F2671" s="78" t="s">
        <v>377</v>
      </c>
    </row>
    <row r="2672" spans="1:6" x14ac:dyDescent="0.2">
      <c r="A2672" s="74" t="s">
        <v>7207</v>
      </c>
      <c r="B2672" s="74" t="s">
        <v>7208</v>
      </c>
      <c r="C2672" s="83" t="s">
        <v>210</v>
      </c>
      <c r="D2672" s="82"/>
      <c r="E2672" s="78" t="s">
        <v>325</v>
      </c>
      <c r="F2672" s="78" t="s">
        <v>325</v>
      </c>
    </row>
    <row r="2673" spans="1:6" x14ac:dyDescent="0.2">
      <c r="A2673" s="74" t="s">
        <v>7209</v>
      </c>
      <c r="B2673" s="74" t="s">
        <v>7210</v>
      </c>
      <c r="C2673" s="83" t="s">
        <v>210</v>
      </c>
      <c r="D2673" s="82"/>
      <c r="E2673" s="78" t="s">
        <v>256</v>
      </c>
      <c r="F2673" s="78" t="s">
        <v>256</v>
      </c>
    </row>
    <row r="2674" spans="1:6" x14ac:dyDescent="0.2">
      <c r="A2674" s="59">
        <v>41.31</v>
      </c>
      <c r="B2674" s="73" t="s">
        <v>7211</v>
      </c>
      <c r="C2674" s="56"/>
      <c r="D2674" s="56"/>
      <c r="E2674" s="56"/>
      <c r="F2674" s="56"/>
    </row>
    <row r="2675" spans="1:6" ht="56.25" x14ac:dyDescent="0.2">
      <c r="A2675" s="74" t="s">
        <v>7212</v>
      </c>
      <c r="B2675" s="75" t="s">
        <v>7213</v>
      </c>
      <c r="C2675" s="76" t="s">
        <v>210</v>
      </c>
      <c r="D2675" s="78" t="s">
        <v>7214</v>
      </c>
      <c r="E2675" s="78" t="s">
        <v>325</v>
      </c>
      <c r="F2675" s="78" t="s">
        <v>7215</v>
      </c>
    </row>
    <row r="2676" spans="1:6" ht="56.25" x14ac:dyDescent="0.2">
      <c r="A2676" s="79" t="s">
        <v>7216</v>
      </c>
      <c r="B2676" s="74" t="s">
        <v>7217</v>
      </c>
      <c r="C2676" s="80" t="s">
        <v>210</v>
      </c>
      <c r="D2676" s="81" t="s">
        <v>7218</v>
      </c>
      <c r="E2676" s="81" t="s">
        <v>330</v>
      </c>
      <c r="F2676" s="81" t="s">
        <v>7219</v>
      </c>
    </row>
    <row r="2677" spans="1:6" ht="56.25" x14ac:dyDescent="0.2">
      <c r="A2677" s="74" t="s">
        <v>7220</v>
      </c>
      <c r="B2677" s="75" t="s">
        <v>7221</v>
      </c>
      <c r="C2677" s="76" t="s">
        <v>210</v>
      </c>
      <c r="D2677" s="78" t="s">
        <v>7222</v>
      </c>
      <c r="E2677" s="78" t="s">
        <v>325</v>
      </c>
      <c r="F2677" s="78" t="s">
        <v>7223</v>
      </c>
    </row>
    <row r="2678" spans="1:6" ht="56.25" x14ac:dyDescent="0.2">
      <c r="A2678" s="79" t="s">
        <v>7224</v>
      </c>
      <c r="B2678" s="74" t="s">
        <v>7225</v>
      </c>
      <c r="C2678" s="80" t="s">
        <v>210</v>
      </c>
      <c r="D2678" s="81" t="s">
        <v>1567</v>
      </c>
      <c r="E2678" s="81" t="s">
        <v>330</v>
      </c>
      <c r="F2678" s="81" t="s">
        <v>7226</v>
      </c>
    </row>
    <row r="2679" spans="1:6" ht="45" x14ac:dyDescent="0.2">
      <c r="A2679" s="74" t="s">
        <v>7227</v>
      </c>
      <c r="B2679" s="75" t="s">
        <v>7228</v>
      </c>
      <c r="C2679" s="76" t="s">
        <v>210</v>
      </c>
      <c r="D2679" s="78" t="s">
        <v>7229</v>
      </c>
      <c r="E2679" s="78" t="s">
        <v>330</v>
      </c>
      <c r="F2679" s="78" t="s">
        <v>7230</v>
      </c>
    </row>
    <row r="2680" spans="1:6" x14ac:dyDescent="0.2">
      <c r="A2680" s="58">
        <v>42</v>
      </c>
      <c r="B2680" s="73" t="s">
        <v>7231</v>
      </c>
      <c r="C2680" s="56"/>
      <c r="D2680" s="56"/>
      <c r="E2680" s="56"/>
      <c r="F2680" s="56"/>
    </row>
    <row r="2681" spans="1:6" x14ac:dyDescent="0.2">
      <c r="A2681" s="59">
        <v>42.01</v>
      </c>
      <c r="B2681" s="73" t="s">
        <v>7232</v>
      </c>
      <c r="C2681" s="56"/>
      <c r="D2681" s="56"/>
      <c r="E2681" s="56"/>
      <c r="F2681" s="56"/>
    </row>
    <row r="2682" spans="1:6" ht="45" x14ac:dyDescent="0.2">
      <c r="A2682" s="74" t="s">
        <v>7233</v>
      </c>
      <c r="B2682" s="75" t="s">
        <v>7234</v>
      </c>
      <c r="C2682" s="76" t="s">
        <v>210</v>
      </c>
      <c r="D2682" s="78" t="s">
        <v>7235</v>
      </c>
      <c r="E2682" s="78" t="s">
        <v>331</v>
      </c>
      <c r="F2682" s="78" t="s">
        <v>7236</v>
      </c>
    </row>
    <row r="2683" spans="1:6" ht="45" x14ac:dyDescent="0.2">
      <c r="A2683" s="74" t="s">
        <v>7237</v>
      </c>
      <c r="B2683" s="75" t="s">
        <v>7238</v>
      </c>
      <c r="C2683" s="76" t="s">
        <v>210</v>
      </c>
      <c r="D2683" s="78" t="s">
        <v>7239</v>
      </c>
      <c r="E2683" s="78" t="s">
        <v>331</v>
      </c>
      <c r="F2683" s="78" t="s">
        <v>7240</v>
      </c>
    </row>
    <row r="2684" spans="1:6" ht="22.5" x14ac:dyDescent="0.2">
      <c r="A2684" s="74" t="s">
        <v>7241</v>
      </c>
      <c r="B2684" s="74" t="s">
        <v>7242</v>
      </c>
      <c r="C2684" s="76" t="s">
        <v>210</v>
      </c>
      <c r="D2684" s="78" t="s">
        <v>7243</v>
      </c>
      <c r="E2684" s="78" t="s">
        <v>331</v>
      </c>
      <c r="F2684" s="78" t="s">
        <v>7244</v>
      </c>
    </row>
    <row r="2685" spans="1:6" x14ac:dyDescent="0.2">
      <c r="A2685" s="74" t="s">
        <v>7245</v>
      </c>
      <c r="B2685" s="74" t="s">
        <v>7246</v>
      </c>
      <c r="C2685" s="76" t="s">
        <v>210</v>
      </c>
      <c r="D2685" s="78" t="s">
        <v>392</v>
      </c>
      <c r="E2685" s="78" t="s">
        <v>331</v>
      </c>
      <c r="F2685" s="78" t="s">
        <v>7247</v>
      </c>
    </row>
    <row r="2686" spans="1:6" ht="22.5" x14ac:dyDescent="0.2">
      <c r="A2686" s="74" t="s">
        <v>7248</v>
      </c>
      <c r="B2686" s="74" t="s">
        <v>7249</v>
      </c>
      <c r="C2686" s="76" t="s">
        <v>210</v>
      </c>
      <c r="D2686" s="78" t="s">
        <v>7250</v>
      </c>
      <c r="E2686" s="78" t="s">
        <v>331</v>
      </c>
      <c r="F2686" s="78" t="s">
        <v>366</v>
      </c>
    </row>
    <row r="2687" spans="1:6" ht="33.75" x14ac:dyDescent="0.2">
      <c r="A2687" s="74" t="s">
        <v>7251</v>
      </c>
      <c r="B2687" s="74" t="s">
        <v>7252</v>
      </c>
      <c r="C2687" s="76" t="s">
        <v>210</v>
      </c>
      <c r="D2687" s="78" t="s">
        <v>7253</v>
      </c>
      <c r="E2687" s="78" t="s">
        <v>331</v>
      </c>
      <c r="F2687" s="78" t="s">
        <v>6297</v>
      </c>
    </row>
    <row r="2688" spans="1:6" ht="45" x14ac:dyDescent="0.2">
      <c r="A2688" s="74" t="s">
        <v>7254</v>
      </c>
      <c r="B2688" s="75" t="s">
        <v>7255</v>
      </c>
      <c r="C2688" s="76" t="s">
        <v>210</v>
      </c>
      <c r="D2688" s="78" t="s">
        <v>7256</v>
      </c>
      <c r="E2688" s="78" t="s">
        <v>331</v>
      </c>
      <c r="F2688" s="78" t="s">
        <v>7257</v>
      </c>
    </row>
    <row r="2689" spans="1:6" ht="45" x14ac:dyDescent="0.2">
      <c r="A2689" s="74" t="s">
        <v>7258</v>
      </c>
      <c r="B2689" s="75" t="s">
        <v>7259</v>
      </c>
      <c r="C2689" s="76" t="s">
        <v>210</v>
      </c>
      <c r="D2689" s="78" t="s">
        <v>7260</v>
      </c>
      <c r="E2689" s="78" t="s">
        <v>331</v>
      </c>
      <c r="F2689" s="78" t="s">
        <v>7261</v>
      </c>
    </row>
    <row r="2690" spans="1:6" x14ac:dyDescent="0.2">
      <c r="A2690" s="59">
        <v>42.02</v>
      </c>
      <c r="B2690" s="73" t="s">
        <v>7262</v>
      </c>
      <c r="C2690" s="56"/>
      <c r="D2690" s="56"/>
      <c r="E2690" s="56"/>
      <c r="F2690" s="56"/>
    </row>
    <row r="2691" spans="1:6" ht="22.5" x14ac:dyDescent="0.2">
      <c r="A2691" s="74" t="s">
        <v>7263</v>
      </c>
      <c r="B2691" s="74" t="s">
        <v>7264</v>
      </c>
      <c r="C2691" s="76" t="s">
        <v>210</v>
      </c>
      <c r="D2691" s="78" t="s">
        <v>7265</v>
      </c>
      <c r="E2691" s="78" t="s">
        <v>331</v>
      </c>
      <c r="F2691" s="78" t="s">
        <v>7266</v>
      </c>
    </row>
    <row r="2692" spans="1:6" ht="22.5" x14ac:dyDescent="0.2">
      <c r="A2692" s="74" t="s">
        <v>7267</v>
      </c>
      <c r="B2692" s="74" t="s">
        <v>7268</v>
      </c>
      <c r="C2692" s="76" t="s">
        <v>210</v>
      </c>
      <c r="D2692" s="78" t="s">
        <v>7269</v>
      </c>
      <c r="E2692" s="78" t="s">
        <v>331</v>
      </c>
      <c r="F2692" s="78" t="s">
        <v>7270</v>
      </c>
    </row>
    <row r="2693" spans="1:6" ht="22.5" x14ac:dyDescent="0.2">
      <c r="A2693" s="74" t="s">
        <v>7271</v>
      </c>
      <c r="B2693" s="74" t="s">
        <v>7272</v>
      </c>
      <c r="C2693" s="76" t="s">
        <v>210</v>
      </c>
      <c r="D2693" s="78" t="s">
        <v>7273</v>
      </c>
      <c r="E2693" s="78" t="s">
        <v>331</v>
      </c>
      <c r="F2693" s="78" t="s">
        <v>7274</v>
      </c>
    </row>
    <row r="2694" spans="1:6" ht="22.5" x14ac:dyDescent="0.2">
      <c r="A2694" s="74" t="s">
        <v>7275</v>
      </c>
      <c r="B2694" s="74" t="s">
        <v>7276</v>
      </c>
      <c r="C2694" s="76" t="s">
        <v>210</v>
      </c>
      <c r="D2694" s="78" t="s">
        <v>7277</v>
      </c>
      <c r="E2694" s="78" t="s">
        <v>331</v>
      </c>
      <c r="F2694" s="78" t="s">
        <v>7278</v>
      </c>
    </row>
    <row r="2695" spans="1:6" ht="33.75" x14ac:dyDescent="0.2">
      <c r="A2695" s="74" t="s">
        <v>7279</v>
      </c>
      <c r="B2695" s="74" t="s">
        <v>7280</v>
      </c>
      <c r="C2695" s="76" t="s">
        <v>210</v>
      </c>
      <c r="D2695" s="78" t="s">
        <v>1429</v>
      </c>
      <c r="E2695" s="78" t="s">
        <v>331</v>
      </c>
      <c r="F2695" s="78" t="s">
        <v>1895</v>
      </c>
    </row>
    <row r="2696" spans="1:6" ht="33.75" x14ac:dyDescent="0.2">
      <c r="A2696" s="74" t="s">
        <v>7281</v>
      </c>
      <c r="B2696" s="74" t="s">
        <v>7282</v>
      </c>
      <c r="C2696" s="76" t="s">
        <v>210</v>
      </c>
      <c r="D2696" s="78" t="s">
        <v>3466</v>
      </c>
      <c r="E2696" s="78" t="s">
        <v>331</v>
      </c>
      <c r="F2696" s="78" t="s">
        <v>7283</v>
      </c>
    </row>
    <row r="2697" spans="1:6" ht="22.5" x14ac:dyDescent="0.2">
      <c r="A2697" s="59">
        <v>42.03</v>
      </c>
      <c r="B2697" s="73" t="s">
        <v>7284</v>
      </c>
      <c r="C2697" s="56"/>
      <c r="D2697" s="56"/>
      <c r="E2697" s="56"/>
      <c r="F2697" s="56"/>
    </row>
    <row r="2698" spans="1:6" ht="33.75" x14ac:dyDescent="0.2">
      <c r="A2698" s="74" t="s">
        <v>7285</v>
      </c>
      <c r="B2698" s="74" t="s">
        <v>7286</v>
      </c>
      <c r="C2698" s="76" t="s">
        <v>210</v>
      </c>
      <c r="D2698" s="78" t="s">
        <v>7287</v>
      </c>
      <c r="E2698" s="78" t="s">
        <v>331</v>
      </c>
      <c r="F2698" s="78" t="s">
        <v>3938</v>
      </c>
    </row>
    <row r="2699" spans="1:6" ht="33.75" x14ac:dyDescent="0.2">
      <c r="A2699" s="74" t="s">
        <v>7288</v>
      </c>
      <c r="B2699" s="74" t="s">
        <v>7289</v>
      </c>
      <c r="C2699" s="76" t="s">
        <v>210</v>
      </c>
      <c r="D2699" s="78" t="s">
        <v>1110</v>
      </c>
      <c r="E2699" s="78" t="s">
        <v>331</v>
      </c>
      <c r="F2699" s="78" t="s">
        <v>943</v>
      </c>
    </row>
    <row r="2700" spans="1:6" ht="45" x14ac:dyDescent="0.2">
      <c r="A2700" s="74" t="s">
        <v>7290</v>
      </c>
      <c r="B2700" s="75" t="s">
        <v>7291</v>
      </c>
      <c r="C2700" s="76" t="s">
        <v>210</v>
      </c>
      <c r="D2700" s="78" t="s">
        <v>7292</v>
      </c>
      <c r="E2700" s="78" t="s">
        <v>331</v>
      </c>
      <c r="F2700" s="78" t="s">
        <v>242</v>
      </c>
    </row>
    <row r="2701" spans="1:6" ht="45" x14ac:dyDescent="0.2">
      <c r="A2701" s="74" t="s">
        <v>7293</v>
      </c>
      <c r="B2701" s="75" t="s">
        <v>7294</v>
      </c>
      <c r="C2701" s="76" t="s">
        <v>210</v>
      </c>
      <c r="D2701" s="78" t="s">
        <v>854</v>
      </c>
      <c r="E2701" s="78" t="s">
        <v>331</v>
      </c>
      <c r="F2701" s="78" t="s">
        <v>5383</v>
      </c>
    </row>
    <row r="2702" spans="1:6" ht="22.5" x14ac:dyDescent="0.2">
      <c r="A2702" s="59">
        <v>42.04</v>
      </c>
      <c r="B2702" s="73" t="s">
        <v>7295</v>
      </c>
      <c r="C2702" s="56"/>
      <c r="D2702" s="56"/>
      <c r="E2702" s="56"/>
      <c r="F2702" s="56"/>
    </row>
    <row r="2703" spans="1:6" ht="22.5" x14ac:dyDescent="0.2">
      <c r="A2703" s="74" t="s">
        <v>7296</v>
      </c>
      <c r="B2703" s="74" t="s">
        <v>7297</v>
      </c>
      <c r="C2703" s="76" t="s">
        <v>210</v>
      </c>
      <c r="D2703" s="78" t="s">
        <v>7298</v>
      </c>
      <c r="E2703" s="78" t="s">
        <v>331</v>
      </c>
      <c r="F2703" s="78" t="s">
        <v>7299</v>
      </c>
    </row>
    <row r="2704" spans="1:6" ht="22.5" x14ac:dyDescent="0.2">
      <c r="A2704" s="74" t="s">
        <v>7300</v>
      </c>
      <c r="B2704" s="74" t="s">
        <v>7301</v>
      </c>
      <c r="C2704" s="76" t="s">
        <v>210</v>
      </c>
      <c r="D2704" s="78" t="s">
        <v>7302</v>
      </c>
      <c r="E2704" s="78" t="s">
        <v>331</v>
      </c>
      <c r="F2704" s="78" t="s">
        <v>7303</v>
      </c>
    </row>
    <row r="2705" spans="1:6" x14ac:dyDescent="0.2">
      <c r="A2705" s="74" t="s">
        <v>7304</v>
      </c>
      <c r="B2705" s="74" t="s">
        <v>7305</v>
      </c>
      <c r="C2705" s="76" t="s">
        <v>210</v>
      </c>
      <c r="D2705" s="78" t="s">
        <v>7306</v>
      </c>
      <c r="E2705" s="78" t="s">
        <v>331</v>
      </c>
      <c r="F2705" s="78" t="s">
        <v>7307</v>
      </c>
    </row>
    <row r="2706" spans="1:6" ht="22.5" x14ac:dyDescent="0.2">
      <c r="A2706" s="74" t="s">
        <v>7308</v>
      </c>
      <c r="B2706" s="74" t="s">
        <v>7309</v>
      </c>
      <c r="C2706" s="76" t="s">
        <v>210</v>
      </c>
      <c r="D2706" s="78" t="s">
        <v>7310</v>
      </c>
      <c r="E2706" s="78" t="s">
        <v>330</v>
      </c>
      <c r="F2706" s="78" t="s">
        <v>7311</v>
      </c>
    </row>
    <row r="2707" spans="1:6" ht="22.5" x14ac:dyDescent="0.2">
      <c r="A2707" s="74" t="s">
        <v>7312</v>
      </c>
      <c r="B2707" s="74" t="s">
        <v>7313</v>
      </c>
      <c r="C2707" s="76" t="s">
        <v>228</v>
      </c>
      <c r="D2707" s="78" t="s">
        <v>7314</v>
      </c>
      <c r="E2707" s="78" t="s">
        <v>330</v>
      </c>
      <c r="F2707" s="78" t="s">
        <v>413</v>
      </c>
    </row>
    <row r="2708" spans="1:6" ht="22.5" x14ac:dyDescent="0.2">
      <c r="A2708" s="74" t="s">
        <v>7315</v>
      </c>
      <c r="B2708" s="74" t="s">
        <v>7316</v>
      </c>
      <c r="C2708" s="76" t="s">
        <v>210</v>
      </c>
      <c r="D2708" s="78" t="s">
        <v>7317</v>
      </c>
      <c r="E2708" s="78" t="s">
        <v>331</v>
      </c>
      <c r="F2708" s="78" t="s">
        <v>243</v>
      </c>
    </row>
    <row r="2709" spans="1:6" ht="33.75" x14ac:dyDescent="0.2">
      <c r="A2709" s="74" t="s">
        <v>7318</v>
      </c>
      <c r="B2709" s="74" t="s">
        <v>7319</v>
      </c>
      <c r="C2709" s="76" t="s">
        <v>210</v>
      </c>
      <c r="D2709" s="78" t="s">
        <v>7320</v>
      </c>
      <c r="E2709" s="78" t="s">
        <v>331</v>
      </c>
      <c r="F2709" s="78" t="s">
        <v>7321</v>
      </c>
    </row>
    <row r="2710" spans="1:6" ht="22.5" x14ac:dyDescent="0.2">
      <c r="A2710" s="59">
        <v>42.05</v>
      </c>
      <c r="B2710" s="73" t="s">
        <v>7322</v>
      </c>
      <c r="C2710" s="56"/>
      <c r="D2710" s="56"/>
      <c r="E2710" s="56"/>
      <c r="F2710" s="56"/>
    </row>
    <row r="2711" spans="1:6" ht="22.5" x14ac:dyDescent="0.2">
      <c r="A2711" s="74" t="s">
        <v>7323</v>
      </c>
      <c r="B2711" s="74" t="s">
        <v>7324</v>
      </c>
      <c r="C2711" s="76" t="s">
        <v>210</v>
      </c>
      <c r="D2711" s="78" t="s">
        <v>951</v>
      </c>
      <c r="E2711" s="78" t="s">
        <v>331</v>
      </c>
      <c r="F2711" s="78" t="s">
        <v>7325</v>
      </c>
    </row>
    <row r="2712" spans="1:6" ht="45" x14ac:dyDescent="0.2">
      <c r="A2712" s="74" t="s">
        <v>7326</v>
      </c>
      <c r="B2712" s="75" t="s">
        <v>7327</v>
      </c>
      <c r="C2712" s="76" t="s">
        <v>210</v>
      </c>
      <c r="D2712" s="78" t="s">
        <v>7328</v>
      </c>
      <c r="E2712" s="78" t="s">
        <v>331</v>
      </c>
      <c r="F2712" s="78" t="s">
        <v>5704</v>
      </c>
    </row>
    <row r="2713" spans="1:6" ht="22.5" x14ac:dyDescent="0.2">
      <c r="A2713" s="74" t="s">
        <v>7329</v>
      </c>
      <c r="B2713" s="74" t="s">
        <v>7330</v>
      </c>
      <c r="C2713" s="76" t="s">
        <v>210</v>
      </c>
      <c r="D2713" s="78" t="s">
        <v>7331</v>
      </c>
      <c r="E2713" s="78" t="s">
        <v>331</v>
      </c>
      <c r="F2713" s="78" t="s">
        <v>7332</v>
      </c>
    </row>
    <row r="2714" spans="1:6" ht="22.5" x14ac:dyDescent="0.2">
      <c r="A2714" s="74" t="s">
        <v>7333</v>
      </c>
      <c r="B2714" s="74" t="s">
        <v>7334</v>
      </c>
      <c r="C2714" s="76" t="s">
        <v>210</v>
      </c>
      <c r="D2714" s="78" t="s">
        <v>7335</v>
      </c>
      <c r="E2714" s="78" t="s">
        <v>331</v>
      </c>
      <c r="F2714" s="78" t="s">
        <v>7336</v>
      </c>
    </row>
    <row r="2715" spans="1:6" ht="22.5" x14ac:dyDescent="0.2">
      <c r="A2715" s="74" t="s">
        <v>7337</v>
      </c>
      <c r="B2715" s="74" t="s">
        <v>7338</v>
      </c>
      <c r="C2715" s="76" t="s">
        <v>210</v>
      </c>
      <c r="D2715" s="78" t="s">
        <v>7339</v>
      </c>
      <c r="E2715" s="78" t="s">
        <v>331</v>
      </c>
      <c r="F2715" s="78" t="s">
        <v>7340</v>
      </c>
    </row>
    <row r="2716" spans="1:6" x14ac:dyDescent="0.2">
      <c r="A2716" s="74" t="s">
        <v>7341</v>
      </c>
      <c r="B2716" s="74" t="s">
        <v>7342</v>
      </c>
      <c r="C2716" s="76" t="s">
        <v>210</v>
      </c>
      <c r="D2716" s="78" t="s">
        <v>3543</v>
      </c>
      <c r="E2716" s="78" t="s">
        <v>328</v>
      </c>
      <c r="F2716" s="78" t="s">
        <v>7343</v>
      </c>
    </row>
    <row r="2717" spans="1:6" x14ac:dyDescent="0.2">
      <c r="A2717" s="74" t="s">
        <v>7344</v>
      </c>
      <c r="B2717" s="74" t="s">
        <v>7345</v>
      </c>
      <c r="C2717" s="76" t="s">
        <v>210</v>
      </c>
      <c r="D2717" s="78" t="s">
        <v>7346</v>
      </c>
      <c r="E2717" s="78" t="s">
        <v>341</v>
      </c>
      <c r="F2717" s="78" t="s">
        <v>7347</v>
      </c>
    </row>
    <row r="2718" spans="1:6" ht="33.75" x14ac:dyDescent="0.2">
      <c r="A2718" s="74" t="s">
        <v>7348</v>
      </c>
      <c r="B2718" s="74" t="s">
        <v>7349</v>
      </c>
      <c r="C2718" s="76" t="s">
        <v>210</v>
      </c>
      <c r="D2718" s="78" t="s">
        <v>7350</v>
      </c>
      <c r="E2718" s="78" t="s">
        <v>341</v>
      </c>
      <c r="F2718" s="78" t="s">
        <v>5230</v>
      </c>
    </row>
    <row r="2719" spans="1:6" ht="22.5" x14ac:dyDescent="0.2">
      <c r="A2719" s="74" t="s">
        <v>7351</v>
      </c>
      <c r="B2719" s="74" t="s">
        <v>7352</v>
      </c>
      <c r="C2719" s="76" t="s">
        <v>210</v>
      </c>
      <c r="D2719" s="78" t="s">
        <v>7353</v>
      </c>
      <c r="E2719" s="78" t="s">
        <v>341</v>
      </c>
      <c r="F2719" s="78" t="s">
        <v>7354</v>
      </c>
    </row>
    <row r="2720" spans="1:6" ht="22.5" x14ac:dyDescent="0.2">
      <c r="A2720" s="74" t="s">
        <v>7355</v>
      </c>
      <c r="B2720" s="74" t="s">
        <v>7356</v>
      </c>
      <c r="C2720" s="76" t="s">
        <v>210</v>
      </c>
      <c r="D2720" s="78" t="s">
        <v>6401</v>
      </c>
      <c r="E2720" s="78" t="s">
        <v>341</v>
      </c>
      <c r="F2720" s="78" t="s">
        <v>505</v>
      </c>
    </row>
    <row r="2721" spans="1:6" ht="22.5" x14ac:dyDescent="0.2">
      <c r="A2721" s="74" t="s">
        <v>7357</v>
      </c>
      <c r="B2721" s="74" t="s">
        <v>7358</v>
      </c>
      <c r="C2721" s="76" t="s">
        <v>228</v>
      </c>
      <c r="D2721" s="78" t="s">
        <v>7359</v>
      </c>
      <c r="E2721" s="78" t="s">
        <v>325</v>
      </c>
      <c r="F2721" s="78" t="s">
        <v>7360</v>
      </c>
    </row>
    <row r="2722" spans="1:6" ht="22.5" x14ac:dyDescent="0.2">
      <c r="A2722" s="74" t="s">
        <v>7361</v>
      </c>
      <c r="B2722" s="74" t="s">
        <v>7362</v>
      </c>
      <c r="C2722" s="76" t="s">
        <v>210</v>
      </c>
      <c r="D2722" s="78" t="s">
        <v>7363</v>
      </c>
      <c r="E2722" s="78" t="s">
        <v>331</v>
      </c>
      <c r="F2722" s="78" t="s">
        <v>7364</v>
      </c>
    </row>
    <row r="2723" spans="1:6" ht="22.5" x14ac:dyDescent="0.2">
      <c r="A2723" s="74" t="s">
        <v>7365</v>
      </c>
      <c r="B2723" s="74" t="s">
        <v>7366</v>
      </c>
      <c r="C2723" s="76" t="s">
        <v>210</v>
      </c>
      <c r="D2723" s="78" t="s">
        <v>244</v>
      </c>
      <c r="E2723" s="78" t="s">
        <v>326</v>
      </c>
      <c r="F2723" s="78" t="s">
        <v>7367</v>
      </c>
    </row>
    <row r="2724" spans="1:6" ht="22.5" x14ac:dyDescent="0.2">
      <c r="A2724" s="74" t="s">
        <v>7368</v>
      </c>
      <c r="B2724" s="74" t="s">
        <v>7369</v>
      </c>
      <c r="C2724" s="76" t="s">
        <v>210</v>
      </c>
      <c r="D2724" s="78" t="s">
        <v>7370</v>
      </c>
      <c r="E2724" s="78" t="s">
        <v>326</v>
      </c>
      <c r="F2724" s="78" t="s">
        <v>7371</v>
      </c>
    </row>
    <row r="2725" spans="1:6" ht="22.5" x14ac:dyDescent="0.2">
      <c r="A2725" s="74" t="s">
        <v>7372</v>
      </c>
      <c r="B2725" s="74" t="s">
        <v>7373</v>
      </c>
      <c r="C2725" s="76" t="s">
        <v>210</v>
      </c>
      <c r="D2725" s="78" t="s">
        <v>7374</v>
      </c>
      <c r="E2725" s="78" t="s">
        <v>326</v>
      </c>
      <c r="F2725" s="78" t="s">
        <v>7375</v>
      </c>
    </row>
    <row r="2726" spans="1:6" ht="22.5" x14ac:dyDescent="0.2">
      <c r="A2726" s="74" t="s">
        <v>7376</v>
      </c>
      <c r="B2726" s="74" t="s">
        <v>7377</v>
      </c>
      <c r="C2726" s="76" t="s">
        <v>210</v>
      </c>
      <c r="D2726" s="78" t="s">
        <v>7378</v>
      </c>
      <c r="E2726" s="78" t="s">
        <v>331</v>
      </c>
      <c r="F2726" s="78" t="s">
        <v>7379</v>
      </c>
    </row>
    <row r="2727" spans="1:6" ht="22.5" x14ac:dyDescent="0.2">
      <c r="A2727" s="74" t="s">
        <v>7380</v>
      </c>
      <c r="B2727" s="74" t="s">
        <v>7381</v>
      </c>
      <c r="C2727" s="76" t="s">
        <v>210</v>
      </c>
      <c r="D2727" s="78" t="s">
        <v>7382</v>
      </c>
      <c r="E2727" s="78" t="s">
        <v>343</v>
      </c>
      <c r="F2727" s="78" t="s">
        <v>7383</v>
      </c>
    </row>
    <row r="2728" spans="1:6" ht="33.75" x14ac:dyDescent="0.2">
      <c r="A2728" s="74" t="s">
        <v>7384</v>
      </c>
      <c r="B2728" s="74" t="s">
        <v>7385</v>
      </c>
      <c r="C2728" s="76" t="s">
        <v>210</v>
      </c>
      <c r="D2728" s="78" t="s">
        <v>7386</v>
      </c>
      <c r="E2728" s="78" t="s">
        <v>331</v>
      </c>
      <c r="F2728" s="78" t="s">
        <v>3906</v>
      </c>
    </row>
    <row r="2729" spans="1:6" ht="45" x14ac:dyDescent="0.2">
      <c r="A2729" s="74" t="s">
        <v>7387</v>
      </c>
      <c r="B2729" s="75" t="s">
        <v>7388</v>
      </c>
      <c r="C2729" s="76" t="s">
        <v>228</v>
      </c>
      <c r="D2729" s="78" t="s">
        <v>7389</v>
      </c>
      <c r="E2729" s="78" t="s">
        <v>326</v>
      </c>
      <c r="F2729" s="78" t="s">
        <v>7390</v>
      </c>
    </row>
    <row r="2730" spans="1:6" ht="33.75" x14ac:dyDescent="0.2">
      <c r="A2730" s="74" t="s">
        <v>7391</v>
      </c>
      <c r="B2730" s="74" t="s">
        <v>7392</v>
      </c>
      <c r="C2730" s="76" t="s">
        <v>210</v>
      </c>
      <c r="D2730" s="78" t="s">
        <v>7393</v>
      </c>
      <c r="E2730" s="78" t="s">
        <v>331</v>
      </c>
      <c r="F2730" s="78" t="s">
        <v>7394</v>
      </c>
    </row>
    <row r="2731" spans="1:6" ht="45" x14ac:dyDescent="0.2">
      <c r="A2731" s="74" t="s">
        <v>7395</v>
      </c>
      <c r="B2731" s="75" t="s">
        <v>7396</v>
      </c>
      <c r="C2731" s="76" t="s">
        <v>210</v>
      </c>
      <c r="D2731" s="78" t="s">
        <v>7397</v>
      </c>
      <c r="E2731" s="78" t="s">
        <v>343</v>
      </c>
      <c r="F2731" s="78" t="s">
        <v>7398</v>
      </c>
    </row>
    <row r="2732" spans="1:6" ht="45" x14ac:dyDescent="0.2">
      <c r="A2732" s="74" t="s">
        <v>7399</v>
      </c>
      <c r="B2732" s="75" t="s">
        <v>7400</v>
      </c>
      <c r="C2732" s="76" t="s">
        <v>210</v>
      </c>
      <c r="D2732" s="78" t="s">
        <v>251</v>
      </c>
      <c r="E2732" s="78" t="s">
        <v>331</v>
      </c>
      <c r="F2732" s="78" t="s">
        <v>7401</v>
      </c>
    </row>
    <row r="2733" spans="1:6" ht="22.5" x14ac:dyDescent="0.2">
      <c r="A2733" s="74" t="s">
        <v>7402</v>
      </c>
      <c r="B2733" s="74" t="s">
        <v>7403</v>
      </c>
      <c r="C2733" s="76" t="s">
        <v>210</v>
      </c>
      <c r="D2733" s="78" t="s">
        <v>7404</v>
      </c>
      <c r="E2733" s="78" t="s">
        <v>267</v>
      </c>
      <c r="F2733" s="78" t="s">
        <v>7405</v>
      </c>
    </row>
    <row r="2734" spans="1:6" ht="45" x14ac:dyDescent="0.2">
      <c r="A2734" s="74" t="s">
        <v>7406</v>
      </c>
      <c r="B2734" s="75" t="s">
        <v>7407</v>
      </c>
      <c r="C2734" s="76" t="s">
        <v>210</v>
      </c>
      <c r="D2734" s="78" t="s">
        <v>7408</v>
      </c>
      <c r="E2734" s="78" t="s">
        <v>331</v>
      </c>
      <c r="F2734" s="78" t="s">
        <v>260</v>
      </c>
    </row>
    <row r="2735" spans="1:6" ht="45" x14ac:dyDescent="0.2">
      <c r="A2735" s="74" t="s">
        <v>7409</v>
      </c>
      <c r="B2735" s="75" t="s">
        <v>7410</v>
      </c>
      <c r="C2735" s="76" t="s">
        <v>210</v>
      </c>
      <c r="D2735" s="78" t="s">
        <v>4680</v>
      </c>
      <c r="E2735" s="78" t="s">
        <v>331</v>
      </c>
      <c r="F2735" s="78" t="s">
        <v>3473</v>
      </c>
    </row>
    <row r="2736" spans="1:6" ht="45" x14ac:dyDescent="0.2">
      <c r="A2736" s="74" t="s">
        <v>7411</v>
      </c>
      <c r="B2736" s="75" t="s">
        <v>7412</v>
      </c>
      <c r="C2736" s="76" t="s">
        <v>210</v>
      </c>
      <c r="D2736" s="78" t="s">
        <v>1467</v>
      </c>
      <c r="E2736" s="78" t="s">
        <v>331</v>
      </c>
      <c r="F2736" s="78" t="s">
        <v>7413</v>
      </c>
    </row>
    <row r="2737" spans="1:6" ht="45" x14ac:dyDescent="0.2">
      <c r="A2737" s="74" t="s">
        <v>7414</v>
      </c>
      <c r="B2737" s="75" t="s">
        <v>7415</v>
      </c>
      <c r="C2737" s="76" t="s">
        <v>228</v>
      </c>
      <c r="D2737" s="78" t="s">
        <v>7416</v>
      </c>
      <c r="E2737" s="78" t="s">
        <v>326</v>
      </c>
      <c r="F2737" s="78" t="s">
        <v>434</v>
      </c>
    </row>
    <row r="2738" spans="1:6" ht="45" x14ac:dyDescent="0.2">
      <c r="A2738" s="74" t="s">
        <v>7417</v>
      </c>
      <c r="B2738" s="75" t="s">
        <v>7418</v>
      </c>
      <c r="C2738" s="76" t="s">
        <v>210</v>
      </c>
      <c r="D2738" s="78" t="s">
        <v>7419</v>
      </c>
      <c r="E2738" s="78" t="s">
        <v>328</v>
      </c>
      <c r="F2738" s="78" t="s">
        <v>7420</v>
      </c>
    </row>
    <row r="2739" spans="1:6" ht="45" x14ac:dyDescent="0.2">
      <c r="A2739" s="74" t="s">
        <v>7421</v>
      </c>
      <c r="B2739" s="75" t="s">
        <v>7422</v>
      </c>
      <c r="C2739" s="76" t="s">
        <v>210</v>
      </c>
      <c r="D2739" s="78" t="s">
        <v>7423</v>
      </c>
      <c r="E2739" s="78" t="s">
        <v>328</v>
      </c>
      <c r="F2739" s="78" t="s">
        <v>7424</v>
      </c>
    </row>
    <row r="2740" spans="1:6" ht="22.5" x14ac:dyDescent="0.2">
      <c r="A2740" s="74" t="s">
        <v>7425</v>
      </c>
      <c r="B2740" s="74" t="s">
        <v>7426</v>
      </c>
      <c r="C2740" s="76" t="s">
        <v>210</v>
      </c>
      <c r="D2740" s="78" t="s">
        <v>7427</v>
      </c>
      <c r="E2740" s="78" t="s">
        <v>250</v>
      </c>
      <c r="F2740" s="78" t="s">
        <v>7428</v>
      </c>
    </row>
    <row r="2741" spans="1:6" ht="45" x14ac:dyDescent="0.2">
      <c r="A2741" s="74" t="s">
        <v>7429</v>
      </c>
      <c r="B2741" s="75" t="s">
        <v>7430</v>
      </c>
      <c r="C2741" s="76" t="s">
        <v>210</v>
      </c>
      <c r="D2741" s="78" t="s">
        <v>7431</v>
      </c>
      <c r="E2741" s="78" t="s">
        <v>331</v>
      </c>
      <c r="F2741" s="78" t="s">
        <v>378</v>
      </c>
    </row>
    <row r="2742" spans="1:6" ht="45" x14ac:dyDescent="0.2">
      <c r="A2742" s="74" t="s">
        <v>7432</v>
      </c>
      <c r="B2742" s="75" t="s">
        <v>7433</v>
      </c>
      <c r="C2742" s="76" t="s">
        <v>228</v>
      </c>
      <c r="D2742" s="78" t="s">
        <v>7434</v>
      </c>
      <c r="E2742" s="78" t="s">
        <v>326</v>
      </c>
      <c r="F2742" s="78" t="s">
        <v>6184</v>
      </c>
    </row>
    <row r="2743" spans="1:6" ht="33.75" x14ac:dyDescent="0.2">
      <c r="A2743" s="74" t="s">
        <v>7435</v>
      </c>
      <c r="B2743" s="74" t="s">
        <v>7436</v>
      </c>
      <c r="C2743" s="76" t="s">
        <v>210</v>
      </c>
      <c r="D2743" s="78" t="s">
        <v>7437</v>
      </c>
      <c r="E2743" s="78" t="s">
        <v>341</v>
      </c>
      <c r="F2743" s="78" t="s">
        <v>7346</v>
      </c>
    </row>
    <row r="2744" spans="1:6" ht="45" x14ac:dyDescent="0.2">
      <c r="A2744" s="74" t="s">
        <v>7438</v>
      </c>
      <c r="B2744" s="75" t="s">
        <v>7439</v>
      </c>
      <c r="C2744" s="76" t="s">
        <v>210</v>
      </c>
      <c r="D2744" s="78" t="s">
        <v>7431</v>
      </c>
      <c r="E2744" s="78" t="s">
        <v>331</v>
      </c>
      <c r="F2744" s="78" t="s">
        <v>378</v>
      </c>
    </row>
    <row r="2745" spans="1:6" ht="33.75" x14ac:dyDescent="0.2">
      <c r="A2745" s="74" t="s">
        <v>7440</v>
      </c>
      <c r="B2745" s="74" t="s">
        <v>7441</v>
      </c>
      <c r="C2745" s="76" t="s">
        <v>210</v>
      </c>
      <c r="D2745" s="78" t="s">
        <v>7442</v>
      </c>
      <c r="E2745" s="78" t="s">
        <v>331</v>
      </c>
      <c r="F2745" s="78" t="s">
        <v>7443</v>
      </c>
    </row>
    <row r="2746" spans="1:6" ht="45" x14ac:dyDescent="0.2">
      <c r="A2746" s="74" t="s">
        <v>7444</v>
      </c>
      <c r="B2746" s="75" t="s">
        <v>7445</v>
      </c>
      <c r="C2746" s="76" t="s">
        <v>228</v>
      </c>
      <c r="D2746" s="78" t="s">
        <v>7446</v>
      </c>
      <c r="E2746" s="78" t="s">
        <v>331</v>
      </c>
      <c r="F2746" s="78" t="s">
        <v>7447</v>
      </c>
    </row>
    <row r="2747" spans="1:6" ht="33.75" x14ac:dyDescent="0.2">
      <c r="A2747" s="74" t="s">
        <v>7448</v>
      </c>
      <c r="B2747" s="74" t="s">
        <v>7449</v>
      </c>
      <c r="C2747" s="76" t="s">
        <v>210</v>
      </c>
      <c r="D2747" s="78" t="s">
        <v>7450</v>
      </c>
      <c r="E2747" s="78" t="s">
        <v>331</v>
      </c>
      <c r="F2747" s="78" t="s">
        <v>7451</v>
      </c>
    </row>
    <row r="2748" spans="1:6" ht="33.75" x14ac:dyDescent="0.2">
      <c r="A2748" s="74" t="s">
        <v>7452</v>
      </c>
      <c r="B2748" s="74" t="s">
        <v>7453</v>
      </c>
      <c r="C2748" s="83" t="s">
        <v>210</v>
      </c>
      <c r="D2748" s="78" t="s">
        <v>7454</v>
      </c>
      <c r="E2748" s="78" t="s">
        <v>331</v>
      </c>
      <c r="F2748" s="78" t="s">
        <v>1960</v>
      </c>
    </row>
    <row r="2749" spans="1:6" ht="22.5" x14ac:dyDescent="0.2">
      <c r="A2749" s="74" t="s">
        <v>7455</v>
      </c>
      <c r="B2749" s="74" t="s">
        <v>7456</v>
      </c>
      <c r="C2749" s="83" t="s">
        <v>210</v>
      </c>
      <c r="D2749" s="78" t="s">
        <v>6367</v>
      </c>
      <c r="E2749" s="78" t="s">
        <v>331</v>
      </c>
      <c r="F2749" s="78" t="s">
        <v>7457</v>
      </c>
    </row>
    <row r="2750" spans="1:6" ht="22.5" x14ac:dyDescent="0.2">
      <c r="A2750" s="74" t="s">
        <v>7458</v>
      </c>
      <c r="B2750" s="74" t="s">
        <v>7459</v>
      </c>
      <c r="C2750" s="83" t="s">
        <v>210</v>
      </c>
      <c r="D2750" s="78" t="s">
        <v>376</v>
      </c>
      <c r="E2750" s="78" t="s">
        <v>331</v>
      </c>
      <c r="F2750" s="78" t="s">
        <v>6088</v>
      </c>
    </row>
    <row r="2751" spans="1:6" ht="22.5" x14ac:dyDescent="0.2">
      <c r="A2751" s="74" t="s">
        <v>7460</v>
      </c>
      <c r="B2751" s="74" t="s">
        <v>7461</v>
      </c>
      <c r="C2751" s="83" t="s">
        <v>210</v>
      </c>
      <c r="D2751" s="78" t="s">
        <v>7462</v>
      </c>
      <c r="E2751" s="78" t="s">
        <v>331</v>
      </c>
      <c r="F2751" s="78" t="s">
        <v>7463</v>
      </c>
    </row>
    <row r="2752" spans="1:6" ht="22.5" x14ac:dyDescent="0.2">
      <c r="A2752" s="74" t="s">
        <v>7464</v>
      </c>
      <c r="B2752" s="74" t="s">
        <v>7465</v>
      </c>
      <c r="C2752" s="83" t="s">
        <v>210</v>
      </c>
      <c r="D2752" s="78" t="s">
        <v>7466</v>
      </c>
      <c r="E2752" s="78" t="s">
        <v>331</v>
      </c>
      <c r="F2752" s="78" t="s">
        <v>6539</v>
      </c>
    </row>
    <row r="2753" spans="1:6" ht="45" x14ac:dyDescent="0.2">
      <c r="A2753" s="74" t="s">
        <v>7467</v>
      </c>
      <c r="B2753" s="75" t="s">
        <v>7468</v>
      </c>
      <c r="C2753" s="83" t="s">
        <v>210</v>
      </c>
      <c r="D2753" s="78" t="s">
        <v>7469</v>
      </c>
      <c r="E2753" s="78" t="s">
        <v>331</v>
      </c>
      <c r="F2753" s="78" t="s">
        <v>7470</v>
      </c>
    </row>
    <row r="2754" spans="1:6" ht="45" x14ac:dyDescent="0.2">
      <c r="A2754" s="74" t="s">
        <v>7471</v>
      </c>
      <c r="B2754" s="75" t="s">
        <v>7472</v>
      </c>
      <c r="C2754" s="83" t="s">
        <v>211</v>
      </c>
      <c r="D2754" s="78" t="s">
        <v>7473</v>
      </c>
      <c r="E2754" s="78" t="s">
        <v>268</v>
      </c>
      <c r="F2754" s="78" t="s">
        <v>7474</v>
      </c>
    </row>
    <row r="2755" spans="1:6" ht="22.5" x14ac:dyDescent="0.2">
      <c r="A2755" s="59">
        <v>42.2</v>
      </c>
      <c r="B2755" s="73" t="s">
        <v>7475</v>
      </c>
      <c r="C2755" s="56"/>
      <c r="D2755" s="56"/>
      <c r="E2755" s="56"/>
      <c r="F2755" s="56"/>
    </row>
    <row r="2756" spans="1:6" ht="45" x14ac:dyDescent="0.2">
      <c r="A2756" s="74" t="s">
        <v>7476</v>
      </c>
      <c r="B2756" s="75" t="s">
        <v>7477</v>
      </c>
      <c r="C2756" s="83" t="s">
        <v>210</v>
      </c>
      <c r="D2756" s="78" t="s">
        <v>7478</v>
      </c>
      <c r="E2756" s="78" t="s">
        <v>326</v>
      </c>
      <c r="F2756" s="78" t="s">
        <v>7479</v>
      </c>
    </row>
    <row r="2757" spans="1:6" ht="45" x14ac:dyDescent="0.2">
      <c r="A2757" s="74" t="s">
        <v>7480</v>
      </c>
      <c r="B2757" s="75" t="s">
        <v>7481</v>
      </c>
      <c r="C2757" s="83" t="s">
        <v>210</v>
      </c>
      <c r="D2757" s="78" t="s">
        <v>7482</v>
      </c>
      <c r="E2757" s="78" t="s">
        <v>326</v>
      </c>
      <c r="F2757" s="78" t="s">
        <v>7483</v>
      </c>
    </row>
    <row r="2758" spans="1:6" ht="56.25" x14ac:dyDescent="0.2">
      <c r="A2758" s="74" t="s">
        <v>7484</v>
      </c>
      <c r="B2758" s="75" t="s">
        <v>7485</v>
      </c>
      <c r="C2758" s="83" t="s">
        <v>210</v>
      </c>
      <c r="D2758" s="78" t="s">
        <v>7266</v>
      </c>
      <c r="E2758" s="78" t="s">
        <v>326</v>
      </c>
      <c r="F2758" s="78" t="s">
        <v>7486</v>
      </c>
    </row>
    <row r="2759" spans="1:6" ht="56.25" x14ac:dyDescent="0.2">
      <c r="A2759" s="74" t="s">
        <v>7487</v>
      </c>
      <c r="B2759" s="75" t="s">
        <v>7488</v>
      </c>
      <c r="C2759" s="83" t="s">
        <v>210</v>
      </c>
      <c r="D2759" s="78" t="s">
        <v>7489</v>
      </c>
      <c r="E2759" s="78" t="s">
        <v>326</v>
      </c>
      <c r="F2759" s="78" t="s">
        <v>7490</v>
      </c>
    </row>
    <row r="2760" spans="1:6" ht="56.25" x14ac:dyDescent="0.2">
      <c r="A2760" s="74" t="s">
        <v>7491</v>
      </c>
      <c r="B2760" s="75" t="s">
        <v>7492</v>
      </c>
      <c r="C2760" s="83" t="s">
        <v>210</v>
      </c>
      <c r="D2760" s="78" t="s">
        <v>6178</v>
      </c>
      <c r="E2760" s="78" t="s">
        <v>326</v>
      </c>
      <c r="F2760" s="78" t="s">
        <v>3262</v>
      </c>
    </row>
    <row r="2761" spans="1:6" ht="45" x14ac:dyDescent="0.2">
      <c r="A2761" s="74" t="s">
        <v>7493</v>
      </c>
      <c r="B2761" s="75" t="s">
        <v>7494</v>
      </c>
      <c r="C2761" s="83" t="s">
        <v>210</v>
      </c>
      <c r="D2761" s="78" t="s">
        <v>5874</v>
      </c>
      <c r="E2761" s="78" t="s">
        <v>326</v>
      </c>
      <c r="F2761" s="78" t="s">
        <v>7495</v>
      </c>
    </row>
    <row r="2762" spans="1:6" ht="45" x14ac:dyDescent="0.2">
      <c r="A2762" s="74" t="s">
        <v>7496</v>
      </c>
      <c r="B2762" s="75" t="s">
        <v>7497</v>
      </c>
      <c r="C2762" s="83" t="s">
        <v>210</v>
      </c>
      <c r="D2762" s="78" t="s">
        <v>7478</v>
      </c>
      <c r="E2762" s="78" t="s">
        <v>326</v>
      </c>
      <c r="F2762" s="78" t="s">
        <v>7479</v>
      </c>
    </row>
    <row r="2763" spans="1:6" ht="56.25" x14ac:dyDescent="0.2">
      <c r="A2763" s="74" t="s">
        <v>7498</v>
      </c>
      <c r="B2763" s="75" t="s">
        <v>7499</v>
      </c>
      <c r="C2763" s="83" t="s">
        <v>210</v>
      </c>
      <c r="D2763" s="78" t="s">
        <v>5895</v>
      </c>
      <c r="E2763" s="78" t="s">
        <v>326</v>
      </c>
      <c r="F2763" s="78" t="s">
        <v>7500</v>
      </c>
    </row>
    <row r="2764" spans="1:6" ht="45" x14ac:dyDescent="0.2">
      <c r="A2764" s="74" t="s">
        <v>7501</v>
      </c>
      <c r="B2764" s="75" t="s">
        <v>7502</v>
      </c>
      <c r="C2764" s="83" t="s">
        <v>210</v>
      </c>
      <c r="D2764" s="78" t="s">
        <v>7503</v>
      </c>
      <c r="E2764" s="78" t="s">
        <v>326</v>
      </c>
      <c r="F2764" s="78" t="s">
        <v>7504</v>
      </c>
    </row>
    <row r="2765" spans="1:6" ht="45" x14ac:dyDescent="0.2">
      <c r="A2765" s="74" t="s">
        <v>7505</v>
      </c>
      <c r="B2765" s="75" t="s">
        <v>7506</v>
      </c>
      <c r="C2765" s="83" t="s">
        <v>210</v>
      </c>
      <c r="D2765" s="78" t="s">
        <v>7507</v>
      </c>
      <c r="E2765" s="78" t="s">
        <v>326</v>
      </c>
      <c r="F2765" s="78" t="s">
        <v>7508</v>
      </c>
    </row>
    <row r="2766" spans="1:6" ht="56.25" x14ac:dyDescent="0.2">
      <c r="A2766" s="74" t="s">
        <v>7509</v>
      </c>
      <c r="B2766" s="75" t="s">
        <v>7510</v>
      </c>
      <c r="C2766" s="83" t="s">
        <v>210</v>
      </c>
      <c r="D2766" s="78" t="s">
        <v>355</v>
      </c>
      <c r="E2766" s="78" t="s">
        <v>326</v>
      </c>
      <c r="F2766" s="78" t="s">
        <v>7511</v>
      </c>
    </row>
    <row r="2767" spans="1:6" ht="45" x14ac:dyDescent="0.2">
      <c r="A2767" s="74" t="s">
        <v>7512</v>
      </c>
      <c r="B2767" s="75" t="s">
        <v>7513</v>
      </c>
      <c r="C2767" s="83" t="s">
        <v>210</v>
      </c>
      <c r="D2767" s="78" t="s">
        <v>7514</v>
      </c>
      <c r="E2767" s="78" t="s">
        <v>326</v>
      </c>
      <c r="F2767" s="78" t="s">
        <v>7515</v>
      </c>
    </row>
    <row r="2768" spans="1:6" ht="56.25" x14ac:dyDescent="0.2">
      <c r="A2768" s="74" t="s">
        <v>7516</v>
      </c>
      <c r="B2768" s="75" t="s">
        <v>7517</v>
      </c>
      <c r="C2768" s="83" t="s">
        <v>210</v>
      </c>
      <c r="D2768" s="78" t="s">
        <v>7518</v>
      </c>
      <c r="E2768" s="78" t="s">
        <v>326</v>
      </c>
      <c r="F2768" s="78" t="s">
        <v>7519</v>
      </c>
    </row>
    <row r="2769" spans="1:6" ht="56.25" x14ac:dyDescent="0.2">
      <c r="A2769" s="74" t="s">
        <v>7520</v>
      </c>
      <c r="B2769" s="75" t="s">
        <v>7521</v>
      </c>
      <c r="C2769" s="83" t="s">
        <v>210</v>
      </c>
      <c r="D2769" s="78" t="s">
        <v>7522</v>
      </c>
      <c r="E2769" s="78" t="s">
        <v>326</v>
      </c>
      <c r="F2769" s="78" t="s">
        <v>7523</v>
      </c>
    </row>
    <row r="2770" spans="1:6" ht="56.25" x14ac:dyDescent="0.2">
      <c r="A2770" s="79" t="s">
        <v>7524</v>
      </c>
      <c r="B2770" s="74" t="s">
        <v>7525</v>
      </c>
      <c r="C2770" s="84" t="s">
        <v>210</v>
      </c>
      <c r="D2770" s="81" t="s">
        <v>7526</v>
      </c>
      <c r="E2770" s="81" t="s">
        <v>326</v>
      </c>
      <c r="F2770" s="81" t="s">
        <v>7527</v>
      </c>
    </row>
    <row r="2771" spans="1:6" ht="56.25" x14ac:dyDescent="0.2">
      <c r="A2771" s="79" t="s">
        <v>7528</v>
      </c>
      <c r="B2771" s="74" t="s">
        <v>7529</v>
      </c>
      <c r="C2771" s="84" t="s">
        <v>210</v>
      </c>
      <c r="D2771" s="81" t="s">
        <v>5725</v>
      </c>
      <c r="E2771" s="81" t="s">
        <v>326</v>
      </c>
      <c r="F2771" s="81" t="s">
        <v>7530</v>
      </c>
    </row>
    <row r="2772" spans="1:6" ht="56.25" x14ac:dyDescent="0.2">
      <c r="A2772" s="79" t="s">
        <v>7531</v>
      </c>
      <c r="B2772" s="74" t="s">
        <v>7532</v>
      </c>
      <c r="C2772" s="84" t="s">
        <v>210</v>
      </c>
      <c r="D2772" s="81" t="s">
        <v>7533</v>
      </c>
      <c r="E2772" s="81" t="s">
        <v>326</v>
      </c>
      <c r="F2772" s="81" t="s">
        <v>7534</v>
      </c>
    </row>
    <row r="2773" spans="1:6" ht="56.25" x14ac:dyDescent="0.2">
      <c r="A2773" s="74" t="s">
        <v>7535</v>
      </c>
      <c r="B2773" s="75" t="s">
        <v>7536</v>
      </c>
      <c r="C2773" s="83" t="s">
        <v>210</v>
      </c>
      <c r="D2773" s="78" t="s">
        <v>6144</v>
      </c>
      <c r="E2773" s="78" t="s">
        <v>326</v>
      </c>
      <c r="F2773" s="78" t="s">
        <v>7537</v>
      </c>
    </row>
    <row r="2774" spans="1:6" ht="45" x14ac:dyDescent="0.2">
      <c r="A2774" s="74" t="s">
        <v>7538</v>
      </c>
      <c r="B2774" s="75" t="s">
        <v>7539</v>
      </c>
      <c r="C2774" s="83" t="s">
        <v>210</v>
      </c>
      <c r="D2774" s="78" t="s">
        <v>6614</v>
      </c>
      <c r="E2774" s="78" t="s">
        <v>326</v>
      </c>
      <c r="F2774" s="78" t="s">
        <v>7540</v>
      </c>
    </row>
    <row r="2775" spans="1:6" ht="45" x14ac:dyDescent="0.2">
      <c r="A2775" s="74" t="s">
        <v>7541</v>
      </c>
      <c r="B2775" s="75" t="s">
        <v>7542</v>
      </c>
      <c r="C2775" s="83" t="s">
        <v>210</v>
      </c>
      <c r="D2775" s="78" t="s">
        <v>7543</v>
      </c>
      <c r="E2775" s="78" t="s">
        <v>326</v>
      </c>
      <c r="F2775" s="78" t="s">
        <v>7544</v>
      </c>
    </row>
    <row r="2776" spans="1:6" ht="22.5" x14ac:dyDescent="0.2">
      <c r="A2776" s="58">
        <v>43</v>
      </c>
      <c r="B2776" s="73" t="s">
        <v>7545</v>
      </c>
      <c r="C2776" s="56"/>
      <c r="D2776" s="56"/>
      <c r="E2776" s="56"/>
      <c r="F2776" s="56"/>
    </row>
    <row r="2777" spans="1:6" x14ac:dyDescent="0.2">
      <c r="A2777" s="59">
        <v>43.01</v>
      </c>
      <c r="B2777" s="73" t="s">
        <v>7546</v>
      </c>
      <c r="C2777" s="56"/>
      <c r="D2777" s="56"/>
      <c r="E2777" s="56"/>
      <c r="F2777" s="56"/>
    </row>
    <row r="2778" spans="1:6" ht="67.5" x14ac:dyDescent="0.2">
      <c r="A2778" s="79" t="s">
        <v>7547</v>
      </c>
      <c r="B2778" s="75" t="s">
        <v>7548</v>
      </c>
      <c r="C2778" s="80" t="s">
        <v>210</v>
      </c>
      <c r="D2778" s="81" t="s">
        <v>7549</v>
      </c>
      <c r="E2778" s="81" t="s">
        <v>344</v>
      </c>
      <c r="F2778" s="81" t="s">
        <v>7550</v>
      </c>
    </row>
    <row r="2779" spans="1:6" ht="67.5" x14ac:dyDescent="0.2">
      <c r="A2779" s="79" t="s">
        <v>7551</v>
      </c>
      <c r="B2779" s="75" t="s">
        <v>7552</v>
      </c>
      <c r="C2779" s="80" t="s">
        <v>210</v>
      </c>
      <c r="D2779" s="81" t="s">
        <v>7553</v>
      </c>
      <c r="E2779" s="81" t="s">
        <v>344</v>
      </c>
      <c r="F2779" s="81" t="s">
        <v>7554</v>
      </c>
    </row>
    <row r="2780" spans="1:6" x14ac:dyDescent="0.2">
      <c r="A2780" s="59">
        <v>43.02</v>
      </c>
      <c r="B2780" s="73" t="s">
        <v>7555</v>
      </c>
      <c r="C2780" s="56"/>
      <c r="D2780" s="56"/>
      <c r="E2780" s="56"/>
      <c r="F2780" s="56"/>
    </row>
    <row r="2781" spans="1:6" ht="22.5" x14ac:dyDescent="0.2">
      <c r="A2781" s="74" t="s">
        <v>7556</v>
      </c>
      <c r="B2781" s="74" t="s">
        <v>7557</v>
      </c>
      <c r="C2781" s="76" t="s">
        <v>210</v>
      </c>
      <c r="D2781" s="78" t="s">
        <v>7558</v>
      </c>
      <c r="E2781" s="78" t="s">
        <v>326</v>
      </c>
      <c r="F2781" s="78" t="s">
        <v>7559</v>
      </c>
    </row>
    <row r="2782" spans="1:6" ht="33.75" x14ac:dyDescent="0.2">
      <c r="A2782" s="74" t="s">
        <v>7560</v>
      </c>
      <c r="B2782" s="74" t="s">
        <v>7561</v>
      </c>
      <c r="C2782" s="76" t="s">
        <v>210</v>
      </c>
      <c r="D2782" s="78" t="s">
        <v>7562</v>
      </c>
      <c r="E2782" s="78" t="s">
        <v>7563</v>
      </c>
      <c r="F2782" s="78" t="s">
        <v>7564</v>
      </c>
    </row>
    <row r="2783" spans="1:6" ht="22.5" x14ac:dyDescent="0.2">
      <c r="A2783" s="74" t="s">
        <v>7565</v>
      </c>
      <c r="B2783" s="74" t="s">
        <v>7566</v>
      </c>
      <c r="C2783" s="76" t="s">
        <v>210</v>
      </c>
      <c r="D2783" s="78" t="s">
        <v>7567</v>
      </c>
      <c r="E2783" s="78" t="s">
        <v>7568</v>
      </c>
      <c r="F2783" s="78" t="s">
        <v>4292</v>
      </c>
    </row>
    <row r="2784" spans="1:6" ht="33.75" x14ac:dyDescent="0.2">
      <c r="A2784" s="74" t="s">
        <v>7569</v>
      </c>
      <c r="B2784" s="74" t="s">
        <v>7570</v>
      </c>
      <c r="C2784" s="76" t="s">
        <v>210</v>
      </c>
      <c r="D2784" s="78" t="s">
        <v>7571</v>
      </c>
      <c r="E2784" s="78" t="s">
        <v>326</v>
      </c>
      <c r="F2784" s="78" t="s">
        <v>7572</v>
      </c>
    </row>
    <row r="2785" spans="1:6" ht="33.75" x14ac:dyDescent="0.2">
      <c r="A2785" s="74" t="s">
        <v>7573</v>
      </c>
      <c r="B2785" s="74" t="s">
        <v>7574</v>
      </c>
      <c r="C2785" s="76" t="s">
        <v>210</v>
      </c>
      <c r="D2785" s="78" t="s">
        <v>6194</v>
      </c>
      <c r="E2785" s="78" t="s">
        <v>338</v>
      </c>
      <c r="F2785" s="78" t="s">
        <v>6810</v>
      </c>
    </row>
    <row r="2786" spans="1:6" ht="22.5" x14ac:dyDescent="0.2">
      <c r="A2786" s="74" t="s">
        <v>7575</v>
      </c>
      <c r="B2786" s="74" t="s">
        <v>7576</v>
      </c>
      <c r="C2786" s="76" t="s">
        <v>210</v>
      </c>
      <c r="D2786" s="78" t="s">
        <v>7577</v>
      </c>
      <c r="E2786" s="78" t="s">
        <v>7568</v>
      </c>
      <c r="F2786" s="78" t="s">
        <v>7578</v>
      </c>
    </row>
    <row r="2787" spans="1:6" ht="56.25" x14ac:dyDescent="0.2">
      <c r="A2787" s="74" t="s">
        <v>7579</v>
      </c>
      <c r="B2787" s="75" t="s">
        <v>7580</v>
      </c>
      <c r="C2787" s="76" t="s">
        <v>210</v>
      </c>
      <c r="D2787" s="78" t="s">
        <v>7581</v>
      </c>
      <c r="E2787" s="78" t="s">
        <v>335</v>
      </c>
      <c r="F2787" s="78" t="s">
        <v>7582</v>
      </c>
    </row>
    <row r="2788" spans="1:6" ht="22.5" x14ac:dyDescent="0.2">
      <c r="A2788" s="74" t="s">
        <v>7583</v>
      </c>
      <c r="B2788" s="74" t="s">
        <v>7584</v>
      </c>
      <c r="C2788" s="76" t="s">
        <v>210</v>
      </c>
      <c r="D2788" s="78" t="s">
        <v>7585</v>
      </c>
      <c r="E2788" s="78" t="s">
        <v>7568</v>
      </c>
      <c r="F2788" s="78" t="s">
        <v>7586</v>
      </c>
    </row>
    <row r="2789" spans="1:6" ht="22.5" x14ac:dyDescent="0.2">
      <c r="A2789" s="74" t="s">
        <v>7587</v>
      </c>
      <c r="B2789" s="74" t="s">
        <v>7588</v>
      </c>
      <c r="C2789" s="76" t="s">
        <v>210</v>
      </c>
      <c r="D2789" s="78" t="s">
        <v>7589</v>
      </c>
      <c r="E2789" s="78" t="s">
        <v>7568</v>
      </c>
      <c r="F2789" s="78" t="s">
        <v>7590</v>
      </c>
    </row>
    <row r="2790" spans="1:6" x14ac:dyDescent="0.2">
      <c r="A2790" s="59">
        <v>43.03</v>
      </c>
      <c r="B2790" s="73" t="s">
        <v>7591</v>
      </c>
      <c r="C2790" s="56"/>
      <c r="D2790" s="56"/>
      <c r="E2790" s="56"/>
      <c r="F2790" s="56"/>
    </row>
    <row r="2791" spans="1:6" ht="22.5" x14ac:dyDescent="0.2">
      <c r="A2791" s="74" t="s">
        <v>7592</v>
      </c>
      <c r="B2791" s="74" t="s">
        <v>7593</v>
      </c>
      <c r="C2791" s="76" t="s">
        <v>210</v>
      </c>
      <c r="D2791" s="78" t="s">
        <v>7594</v>
      </c>
      <c r="E2791" s="78" t="s">
        <v>334</v>
      </c>
      <c r="F2791" s="78" t="s">
        <v>7595</v>
      </c>
    </row>
    <row r="2792" spans="1:6" ht="22.5" x14ac:dyDescent="0.2">
      <c r="A2792" s="74" t="s">
        <v>7596</v>
      </c>
      <c r="B2792" s="74" t="s">
        <v>7597</v>
      </c>
      <c r="C2792" s="76" t="s">
        <v>210</v>
      </c>
      <c r="D2792" s="78" t="s">
        <v>7598</v>
      </c>
      <c r="E2792" s="78" t="s">
        <v>7599</v>
      </c>
      <c r="F2792" s="78" t="s">
        <v>7600</v>
      </c>
    </row>
    <row r="2793" spans="1:6" ht="45" x14ac:dyDescent="0.2">
      <c r="A2793" s="74" t="s">
        <v>7601</v>
      </c>
      <c r="B2793" s="75" t="s">
        <v>7602</v>
      </c>
      <c r="C2793" s="76" t="s">
        <v>210</v>
      </c>
      <c r="D2793" s="78" t="s">
        <v>7603</v>
      </c>
      <c r="E2793" s="78" t="s">
        <v>333</v>
      </c>
      <c r="F2793" s="78" t="s">
        <v>7604</v>
      </c>
    </row>
    <row r="2794" spans="1:6" ht="56.25" x14ac:dyDescent="0.2">
      <c r="A2794" s="74" t="s">
        <v>7605</v>
      </c>
      <c r="B2794" s="75" t="s">
        <v>7606</v>
      </c>
      <c r="C2794" s="76" t="s">
        <v>247</v>
      </c>
      <c r="D2794" s="78" t="s">
        <v>7607</v>
      </c>
      <c r="E2794" s="78" t="s">
        <v>7608</v>
      </c>
      <c r="F2794" s="78" t="s">
        <v>7609</v>
      </c>
    </row>
    <row r="2795" spans="1:6" ht="56.25" x14ac:dyDescent="0.2">
      <c r="A2795" s="74" t="s">
        <v>7610</v>
      </c>
      <c r="B2795" s="75" t="s">
        <v>7611</v>
      </c>
      <c r="C2795" s="76" t="s">
        <v>247</v>
      </c>
      <c r="D2795" s="78" t="s">
        <v>7612</v>
      </c>
      <c r="E2795" s="78" t="s">
        <v>7613</v>
      </c>
      <c r="F2795" s="78" t="s">
        <v>7614</v>
      </c>
    </row>
    <row r="2796" spans="1:6" ht="56.25" x14ac:dyDescent="0.2">
      <c r="A2796" s="74" t="s">
        <v>7615</v>
      </c>
      <c r="B2796" s="75" t="s">
        <v>7616</v>
      </c>
      <c r="C2796" s="76" t="s">
        <v>247</v>
      </c>
      <c r="D2796" s="78" t="s">
        <v>7617</v>
      </c>
      <c r="E2796" s="78" t="s">
        <v>7618</v>
      </c>
      <c r="F2796" s="78" t="s">
        <v>7619</v>
      </c>
    </row>
    <row r="2797" spans="1:6" ht="45" x14ac:dyDescent="0.2">
      <c r="A2797" s="74" t="s">
        <v>7620</v>
      </c>
      <c r="B2797" s="75" t="s">
        <v>7621</v>
      </c>
      <c r="C2797" s="76" t="s">
        <v>210</v>
      </c>
      <c r="D2797" s="78" t="s">
        <v>7622</v>
      </c>
      <c r="E2797" s="78" t="s">
        <v>7623</v>
      </c>
      <c r="F2797" s="78" t="s">
        <v>7624</v>
      </c>
    </row>
    <row r="2798" spans="1:6" ht="45" x14ac:dyDescent="0.2">
      <c r="A2798" s="74" t="s">
        <v>7625</v>
      </c>
      <c r="B2798" s="75" t="s">
        <v>7626</v>
      </c>
      <c r="C2798" s="76" t="s">
        <v>210</v>
      </c>
      <c r="D2798" s="78" t="s">
        <v>7627</v>
      </c>
      <c r="E2798" s="78" t="s">
        <v>7628</v>
      </c>
      <c r="F2798" s="78" t="s">
        <v>7629</v>
      </c>
    </row>
    <row r="2799" spans="1:6" ht="45" x14ac:dyDescent="0.2">
      <c r="A2799" s="74" t="s">
        <v>7630</v>
      </c>
      <c r="B2799" s="75" t="s">
        <v>7631</v>
      </c>
      <c r="C2799" s="76" t="s">
        <v>210</v>
      </c>
      <c r="D2799" s="78" t="s">
        <v>7632</v>
      </c>
      <c r="E2799" s="78" t="s">
        <v>344</v>
      </c>
      <c r="F2799" s="78" t="s">
        <v>7633</v>
      </c>
    </row>
    <row r="2800" spans="1:6" x14ac:dyDescent="0.2">
      <c r="A2800" s="59">
        <v>43.04</v>
      </c>
      <c r="B2800" s="73" t="s">
        <v>7634</v>
      </c>
      <c r="C2800" s="56"/>
      <c r="D2800" s="56"/>
      <c r="E2800" s="56"/>
      <c r="F2800" s="56"/>
    </row>
    <row r="2801" spans="1:6" x14ac:dyDescent="0.2">
      <c r="A2801" s="74" t="s">
        <v>7635</v>
      </c>
      <c r="B2801" s="74" t="s">
        <v>7636</v>
      </c>
      <c r="C2801" s="76" t="s">
        <v>210</v>
      </c>
      <c r="D2801" s="78" t="s">
        <v>7637</v>
      </c>
      <c r="E2801" s="78" t="s">
        <v>7568</v>
      </c>
      <c r="F2801" s="78" t="s">
        <v>7638</v>
      </c>
    </row>
    <row r="2802" spans="1:6" ht="22.5" x14ac:dyDescent="0.2">
      <c r="A2802" s="59">
        <v>43.05</v>
      </c>
      <c r="B2802" s="73" t="s">
        <v>7639</v>
      </c>
      <c r="C2802" s="56"/>
      <c r="D2802" s="56"/>
      <c r="E2802" s="56"/>
      <c r="F2802" s="56"/>
    </row>
    <row r="2803" spans="1:6" ht="22.5" x14ac:dyDescent="0.2">
      <c r="A2803" s="74" t="s">
        <v>7640</v>
      </c>
      <c r="B2803" s="74" t="s">
        <v>7641</v>
      </c>
      <c r="C2803" s="76" t="s">
        <v>210</v>
      </c>
      <c r="D2803" s="78" t="s">
        <v>7642</v>
      </c>
      <c r="E2803" s="78" t="s">
        <v>328</v>
      </c>
      <c r="F2803" s="78" t="s">
        <v>7643</v>
      </c>
    </row>
    <row r="2804" spans="1:6" ht="45" x14ac:dyDescent="0.2">
      <c r="A2804" s="74" t="s">
        <v>7644</v>
      </c>
      <c r="B2804" s="75" t="s">
        <v>7645</v>
      </c>
      <c r="C2804" s="76" t="s">
        <v>210</v>
      </c>
      <c r="D2804" s="78" t="s">
        <v>7646</v>
      </c>
      <c r="E2804" s="78" t="s">
        <v>328</v>
      </c>
      <c r="F2804" s="78" t="s">
        <v>7647</v>
      </c>
    </row>
    <row r="2805" spans="1:6" x14ac:dyDescent="0.2">
      <c r="A2805" s="59">
        <v>43.06</v>
      </c>
      <c r="B2805" s="73" t="s">
        <v>7648</v>
      </c>
      <c r="C2805" s="56"/>
      <c r="D2805" s="56"/>
      <c r="E2805" s="56"/>
      <c r="F2805" s="56"/>
    </row>
    <row r="2806" spans="1:6" ht="22.5" x14ac:dyDescent="0.2">
      <c r="A2806" s="74" t="s">
        <v>7649</v>
      </c>
      <c r="B2806" s="74" t="s">
        <v>7650</v>
      </c>
      <c r="C2806" s="76" t="s">
        <v>210</v>
      </c>
      <c r="D2806" s="78" t="s">
        <v>7651</v>
      </c>
      <c r="E2806" s="78" t="s">
        <v>326</v>
      </c>
      <c r="F2806" s="78" t="s">
        <v>7652</v>
      </c>
    </row>
    <row r="2807" spans="1:6" x14ac:dyDescent="0.2">
      <c r="A2807" s="59">
        <v>43.07</v>
      </c>
      <c r="B2807" s="73" t="s">
        <v>7653</v>
      </c>
      <c r="C2807" s="56"/>
      <c r="D2807" s="56"/>
      <c r="E2807" s="56"/>
      <c r="F2807" s="56"/>
    </row>
    <row r="2808" spans="1:6" ht="45" x14ac:dyDescent="0.2">
      <c r="A2808" s="74" t="s">
        <v>7654</v>
      </c>
      <c r="B2808" s="75" t="s">
        <v>7655</v>
      </c>
      <c r="C2808" s="76" t="s">
        <v>247</v>
      </c>
      <c r="D2808" s="78" t="s">
        <v>7656</v>
      </c>
      <c r="E2808" s="78" t="s">
        <v>7657</v>
      </c>
      <c r="F2808" s="78" t="s">
        <v>7658</v>
      </c>
    </row>
    <row r="2809" spans="1:6" ht="45" x14ac:dyDescent="0.2">
      <c r="A2809" s="74" t="s">
        <v>7659</v>
      </c>
      <c r="B2809" s="75" t="s">
        <v>7660</v>
      </c>
      <c r="C2809" s="76" t="s">
        <v>247</v>
      </c>
      <c r="D2809" s="78" t="s">
        <v>7661</v>
      </c>
      <c r="E2809" s="78" t="s">
        <v>7662</v>
      </c>
      <c r="F2809" s="78" t="s">
        <v>7663</v>
      </c>
    </row>
    <row r="2810" spans="1:6" ht="45" x14ac:dyDescent="0.2">
      <c r="A2810" s="74" t="s">
        <v>7664</v>
      </c>
      <c r="B2810" s="75" t="s">
        <v>7665</v>
      </c>
      <c r="C2810" s="76" t="s">
        <v>247</v>
      </c>
      <c r="D2810" s="78" t="s">
        <v>7666</v>
      </c>
      <c r="E2810" s="78" t="s">
        <v>7657</v>
      </c>
      <c r="F2810" s="78" t="s">
        <v>7667</v>
      </c>
    </row>
    <row r="2811" spans="1:6" ht="45" x14ac:dyDescent="0.2">
      <c r="A2811" s="74" t="s">
        <v>7668</v>
      </c>
      <c r="B2811" s="75" t="s">
        <v>7669</v>
      </c>
      <c r="C2811" s="76" t="s">
        <v>247</v>
      </c>
      <c r="D2811" s="78" t="s">
        <v>7670</v>
      </c>
      <c r="E2811" s="78" t="s">
        <v>7657</v>
      </c>
      <c r="F2811" s="78" t="s">
        <v>7671</v>
      </c>
    </row>
    <row r="2812" spans="1:6" ht="33.75" x14ac:dyDescent="0.2">
      <c r="A2812" s="74" t="s">
        <v>7672</v>
      </c>
      <c r="B2812" s="74" t="s">
        <v>7673</v>
      </c>
      <c r="C2812" s="76" t="s">
        <v>247</v>
      </c>
      <c r="D2812" s="78" t="s">
        <v>7674</v>
      </c>
      <c r="E2812" s="78" t="s">
        <v>7662</v>
      </c>
      <c r="F2812" s="78" t="s">
        <v>7675</v>
      </c>
    </row>
    <row r="2813" spans="1:6" ht="33.75" x14ac:dyDescent="0.2">
      <c r="A2813" s="74" t="s">
        <v>7676</v>
      </c>
      <c r="B2813" s="74" t="s">
        <v>7677</v>
      </c>
      <c r="C2813" s="76" t="s">
        <v>247</v>
      </c>
      <c r="D2813" s="78" t="s">
        <v>7678</v>
      </c>
      <c r="E2813" s="78" t="s">
        <v>7662</v>
      </c>
      <c r="F2813" s="78" t="s">
        <v>7679</v>
      </c>
    </row>
    <row r="2814" spans="1:6" ht="33.75" x14ac:dyDescent="0.2">
      <c r="A2814" s="74" t="s">
        <v>7680</v>
      </c>
      <c r="B2814" s="74" t="s">
        <v>7681</v>
      </c>
      <c r="C2814" s="76" t="s">
        <v>247</v>
      </c>
      <c r="D2814" s="78" t="s">
        <v>7682</v>
      </c>
      <c r="E2814" s="78" t="s">
        <v>7657</v>
      </c>
      <c r="F2814" s="78" t="s">
        <v>7683</v>
      </c>
    </row>
    <row r="2815" spans="1:6" ht="33.75" x14ac:dyDescent="0.2">
      <c r="A2815" s="74" t="s">
        <v>7684</v>
      </c>
      <c r="B2815" s="74" t="s">
        <v>7685</v>
      </c>
      <c r="C2815" s="76" t="s">
        <v>247</v>
      </c>
      <c r="D2815" s="78" t="s">
        <v>7686</v>
      </c>
      <c r="E2815" s="78" t="s">
        <v>7657</v>
      </c>
      <c r="F2815" s="78" t="s">
        <v>7687</v>
      </c>
    </row>
    <row r="2816" spans="1:6" ht="45" x14ac:dyDescent="0.2">
      <c r="A2816" s="74" t="s">
        <v>7688</v>
      </c>
      <c r="B2816" s="75" t="s">
        <v>7689</v>
      </c>
      <c r="C2816" s="76" t="s">
        <v>247</v>
      </c>
      <c r="D2816" s="78" t="s">
        <v>7690</v>
      </c>
      <c r="E2816" s="78" t="s">
        <v>7657</v>
      </c>
      <c r="F2816" s="78" t="s">
        <v>7691</v>
      </c>
    </row>
    <row r="2817" spans="1:6" ht="45" x14ac:dyDescent="0.2">
      <c r="A2817" s="74" t="s">
        <v>7692</v>
      </c>
      <c r="B2817" s="75" t="s">
        <v>7693</v>
      </c>
      <c r="C2817" s="76" t="s">
        <v>247</v>
      </c>
      <c r="D2817" s="78" t="s">
        <v>7694</v>
      </c>
      <c r="E2817" s="78" t="s">
        <v>7657</v>
      </c>
      <c r="F2817" s="78" t="s">
        <v>7695</v>
      </c>
    </row>
    <row r="2818" spans="1:6" ht="22.5" x14ac:dyDescent="0.2">
      <c r="A2818" s="59">
        <v>43.08</v>
      </c>
      <c r="B2818" s="73" t="s">
        <v>7696</v>
      </c>
      <c r="C2818" s="56"/>
      <c r="D2818" s="56"/>
      <c r="E2818" s="56"/>
      <c r="F2818" s="56"/>
    </row>
    <row r="2819" spans="1:6" ht="33.75" x14ac:dyDescent="0.2">
      <c r="A2819" s="74" t="s">
        <v>7697</v>
      </c>
      <c r="B2819" s="74" t="s">
        <v>7698</v>
      </c>
      <c r="C2819" s="76" t="s">
        <v>210</v>
      </c>
      <c r="D2819" s="78" t="s">
        <v>7699</v>
      </c>
      <c r="E2819" s="78" t="s">
        <v>7700</v>
      </c>
      <c r="F2819" s="78" t="s">
        <v>7701</v>
      </c>
    </row>
    <row r="2820" spans="1:6" ht="45" x14ac:dyDescent="0.2">
      <c r="A2820" s="74" t="s">
        <v>7702</v>
      </c>
      <c r="B2820" s="75" t="s">
        <v>7703</v>
      </c>
      <c r="C2820" s="76" t="s">
        <v>210</v>
      </c>
      <c r="D2820" s="78" t="s">
        <v>7704</v>
      </c>
      <c r="E2820" s="78" t="s">
        <v>7700</v>
      </c>
      <c r="F2820" s="78" t="s">
        <v>7705</v>
      </c>
    </row>
    <row r="2821" spans="1:6" ht="45" x14ac:dyDescent="0.2">
      <c r="A2821" s="74" t="s">
        <v>7706</v>
      </c>
      <c r="B2821" s="75" t="s">
        <v>7707</v>
      </c>
      <c r="C2821" s="76" t="s">
        <v>210</v>
      </c>
      <c r="D2821" s="78" t="s">
        <v>7708</v>
      </c>
      <c r="E2821" s="78" t="s">
        <v>7700</v>
      </c>
      <c r="F2821" s="78" t="s">
        <v>7709</v>
      </c>
    </row>
    <row r="2822" spans="1:6" ht="45" x14ac:dyDescent="0.2">
      <c r="A2822" s="74" t="s">
        <v>7710</v>
      </c>
      <c r="B2822" s="75" t="s">
        <v>7711</v>
      </c>
      <c r="C2822" s="76" t="s">
        <v>210</v>
      </c>
      <c r="D2822" s="78" t="s">
        <v>7712</v>
      </c>
      <c r="E2822" s="78" t="s">
        <v>7700</v>
      </c>
      <c r="F2822" s="78" t="s">
        <v>7713</v>
      </c>
    </row>
    <row r="2823" spans="1:6" ht="33.75" x14ac:dyDescent="0.2">
      <c r="A2823" s="74" t="s">
        <v>7714</v>
      </c>
      <c r="B2823" s="75" t="s">
        <v>7715</v>
      </c>
      <c r="C2823" s="76" t="s">
        <v>210</v>
      </c>
      <c r="D2823" s="78" t="s">
        <v>7716</v>
      </c>
      <c r="E2823" s="78" t="s">
        <v>7717</v>
      </c>
      <c r="F2823" s="78" t="s">
        <v>7718</v>
      </c>
    </row>
    <row r="2824" spans="1:6" ht="33.75" x14ac:dyDescent="0.2">
      <c r="A2824" s="74" t="s">
        <v>7719</v>
      </c>
      <c r="B2824" s="75" t="s">
        <v>7720</v>
      </c>
      <c r="C2824" s="76" t="s">
        <v>210</v>
      </c>
      <c r="D2824" s="78" t="s">
        <v>7721</v>
      </c>
      <c r="E2824" s="78" t="s">
        <v>7717</v>
      </c>
      <c r="F2824" s="78" t="s">
        <v>7722</v>
      </c>
    </row>
    <row r="2825" spans="1:6" ht="33.75" x14ac:dyDescent="0.2">
      <c r="A2825" s="74" t="s">
        <v>7723</v>
      </c>
      <c r="B2825" s="75" t="s">
        <v>7724</v>
      </c>
      <c r="C2825" s="76" t="s">
        <v>210</v>
      </c>
      <c r="D2825" s="78" t="s">
        <v>7725</v>
      </c>
      <c r="E2825" s="78" t="s">
        <v>7717</v>
      </c>
      <c r="F2825" s="78" t="s">
        <v>7726</v>
      </c>
    </row>
    <row r="2826" spans="1:6" ht="33.75" x14ac:dyDescent="0.2">
      <c r="A2826" s="74" t="s">
        <v>7727</v>
      </c>
      <c r="B2826" s="75" t="s">
        <v>7728</v>
      </c>
      <c r="C2826" s="76" t="s">
        <v>210</v>
      </c>
      <c r="D2826" s="78" t="s">
        <v>7729</v>
      </c>
      <c r="E2826" s="78" t="s">
        <v>7717</v>
      </c>
      <c r="F2826" s="78" t="s">
        <v>7730</v>
      </c>
    </row>
    <row r="2827" spans="1:6" ht="33.75" x14ac:dyDescent="0.2">
      <c r="A2827" s="74" t="s">
        <v>7731</v>
      </c>
      <c r="B2827" s="75" t="s">
        <v>7732</v>
      </c>
      <c r="C2827" s="76" t="s">
        <v>210</v>
      </c>
      <c r="D2827" s="78" t="s">
        <v>7733</v>
      </c>
      <c r="E2827" s="78" t="s">
        <v>7717</v>
      </c>
      <c r="F2827" s="78" t="s">
        <v>7734</v>
      </c>
    </row>
    <row r="2828" spans="1:6" ht="33.75" x14ac:dyDescent="0.2">
      <c r="A2828" s="74" t="s">
        <v>7735</v>
      </c>
      <c r="B2828" s="75" t="s">
        <v>7736</v>
      </c>
      <c r="C2828" s="76" t="s">
        <v>210</v>
      </c>
      <c r="D2828" s="78" t="s">
        <v>7737</v>
      </c>
      <c r="E2828" s="78" t="s">
        <v>7717</v>
      </c>
      <c r="F2828" s="78" t="s">
        <v>7738</v>
      </c>
    </row>
    <row r="2829" spans="1:6" ht="33.75" x14ac:dyDescent="0.2">
      <c r="A2829" s="74" t="s">
        <v>7739</v>
      </c>
      <c r="B2829" s="75" t="s">
        <v>7740</v>
      </c>
      <c r="C2829" s="76" t="s">
        <v>210</v>
      </c>
      <c r="D2829" s="78" t="s">
        <v>7741</v>
      </c>
      <c r="E2829" s="78" t="s">
        <v>7717</v>
      </c>
      <c r="F2829" s="78" t="s">
        <v>7742</v>
      </c>
    </row>
    <row r="2830" spans="1:6" ht="33.75" x14ac:dyDescent="0.2">
      <c r="A2830" s="74" t="s">
        <v>7743</v>
      </c>
      <c r="B2830" s="75" t="s">
        <v>7744</v>
      </c>
      <c r="C2830" s="76" t="s">
        <v>210</v>
      </c>
      <c r="D2830" s="78" t="s">
        <v>7745</v>
      </c>
      <c r="E2830" s="78" t="s">
        <v>7717</v>
      </c>
      <c r="F2830" s="78" t="s">
        <v>7746</v>
      </c>
    </row>
    <row r="2831" spans="1:6" ht="33.75" x14ac:dyDescent="0.2">
      <c r="A2831" s="74" t="s">
        <v>7747</v>
      </c>
      <c r="B2831" s="75" t="s">
        <v>7748</v>
      </c>
      <c r="C2831" s="76" t="s">
        <v>210</v>
      </c>
      <c r="D2831" s="78" t="s">
        <v>7749</v>
      </c>
      <c r="E2831" s="78" t="s">
        <v>7717</v>
      </c>
      <c r="F2831" s="78" t="s">
        <v>7750</v>
      </c>
    </row>
    <row r="2832" spans="1:6" ht="33.75" x14ac:dyDescent="0.2">
      <c r="A2832" s="74" t="s">
        <v>7751</v>
      </c>
      <c r="B2832" s="75" t="s">
        <v>7752</v>
      </c>
      <c r="C2832" s="76" t="s">
        <v>210</v>
      </c>
      <c r="D2832" s="78" t="s">
        <v>7753</v>
      </c>
      <c r="E2832" s="78" t="s">
        <v>7717</v>
      </c>
      <c r="F2832" s="78" t="s">
        <v>7754</v>
      </c>
    </row>
    <row r="2833" spans="1:6" ht="33.75" x14ac:dyDescent="0.2">
      <c r="A2833" s="74" t="s">
        <v>7755</v>
      </c>
      <c r="B2833" s="75" t="s">
        <v>7756</v>
      </c>
      <c r="C2833" s="76" t="s">
        <v>210</v>
      </c>
      <c r="D2833" s="78" t="s">
        <v>7757</v>
      </c>
      <c r="E2833" s="78" t="s">
        <v>7717</v>
      </c>
      <c r="F2833" s="78" t="s">
        <v>7758</v>
      </c>
    </row>
    <row r="2834" spans="1:6" x14ac:dyDescent="0.2">
      <c r="A2834" s="59">
        <v>43.1</v>
      </c>
      <c r="B2834" s="73" t="s">
        <v>7759</v>
      </c>
      <c r="C2834" s="56"/>
      <c r="D2834" s="56"/>
      <c r="E2834" s="56"/>
      <c r="F2834" s="56"/>
    </row>
    <row r="2835" spans="1:6" ht="45" x14ac:dyDescent="0.2">
      <c r="A2835" s="74" t="s">
        <v>7760</v>
      </c>
      <c r="B2835" s="75" t="s">
        <v>7761</v>
      </c>
      <c r="C2835" s="76" t="s">
        <v>210</v>
      </c>
      <c r="D2835" s="78" t="s">
        <v>7762</v>
      </c>
      <c r="E2835" s="78" t="s">
        <v>4661</v>
      </c>
      <c r="F2835" s="78" t="s">
        <v>7763</v>
      </c>
    </row>
    <row r="2836" spans="1:6" ht="45" x14ac:dyDescent="0.2">
      <c r="A2836" s="74" t="s">
        <v>7764</v>
      </c>
      <c r="B2836" s="75" t="s">
        <v>7765</v>
      </c>
      <c r="C2836" s="76" t="s">
        <v>210</v>
      </c>
      <c r="D2836" s="78" t="s">
        <v>7766</v>
      </c>
      <c r="E2836" s="78" t="s">
        <v>4661</v>
      </c>
      <c r="F2836" s="78" t="s">
        <v>7767</v>
      </c>
    </row>
    <row r="2837" spans="1:6" ht="45" x14ac:dyDescent="0.2">
      <c r="A2837" s="74" t="s">
        <v>7768</v>
      </c>
      <c r="B2837" s="75" t="s">
        <v>7769</v>
      </c>
      <c r="C2837" s="76" t="s">
        <v>210</v>
      </c>
      <c r="D2837" s="78" t="s">
        <v>7770</v>
      </c>
      <c r="E2837" s="78" t="s">
        <v>4661</v>
      </c>
      <c r="F2837" s="78" t="s">
        <v>7771</v>
      </c>
    </row>
    <row r="2838" spans="1:6" ht="45" x14ac:dyDescent="0.2">
      <c r="A2838" s="74" t="s">
        <v>7772</v>
      </c>
      <c r="B2838" s="75" t="s">
        <v>7773</v>
      </c>
      <c r="C2838" s="76" t="s">
        <v>210</v>
      </c>
      <c r="D2838" s="78" t="s">
        <v>7774</v>
      </c>
      <c r="E2838" s="78" t="s">
        <v>4661</v>
      </c>
      <c r="F2838" s="78" t="s">
        <v>7775</v>
      </c>
    </row>
    <row r="2839" spans="1:6" ht="45" x14ac:dyDescent="0.2">
      <c r="A2839" s="74" t="s">
        <v>7776</v>
      </c>
      <c r="B2839" s="75" t="s">
        <v>7777</v>
      </c>
      <c r="C2839" s="76" t="s">
        <v>210</v>
      </c>
      <c r="D2839" s="78" t="s">
        <v>7778</v>
      </c>
      <c r="E2839" s="78" t="s">
        <v>4661</v>
      </c>
      <c r="F2839" s="78" t="s">
        <v>7779</v>
      </c>
    </row>
    <row r="2840" spans="1:6" ht="45" x14ac:dyDescent="0.2">
      <c r="A2840" s="74" t="s">
        <v>7780</v>
      </c>
      <c r="B2840" s="75" t="s">
        <v>7781</v>
      </c>
      <c r="C2840" s="76" t="s">
        <v>210</v>
      </c>
      <c r="D2840" s="78" t="s">
        <v>7782</v>
      </c>
      <c r="E2840" s="78" t="s">
        <v>4661</v>
      </c>
      <c r="F2840" s="78" t="s">
        <v>7783</v>
      </c>
    </row>
    <row r="2841" spans="1:6" ht="45" x14ac:dyDescent="0.2">
      <c r="A2841" s="74" t="s">
        <v>7784</v>
      </c>
      <c r="B2841" s="75" t="s">
        <v>7785</v>
      </c>
      <c r="C2841" s="76" t="s">
        <v>210</v>
      </c>
      <c r="D2841" s="78" t="s">
        <v>7786</v>
      </c>
      <c r="E2841" s="78" t="s">
        <v>4661</v>
      </c>
      <c r="F2841" s="78" t="s">
        <v>7787</v>
      </c>
    </row>
    <row r="2842" spans="1:6" ht="45" x14ac:dyDescent="0.2">
      <c r="A2842" s="74" t="s">
        <v>7788</v>
      </c>
      <c r="B2842" s="75" t="s">
        <v>7789</v>
      </c>
      <c r="C2842" s="76" t="s">
        <v>210</v>
      </c>
      <c r="D2842" s="78" t="s">
        <v>7790</v>
      </c>
      <c r="E2842" s="78" t="s">
        <v>4661</v>
      </c>
      <c r="F2842" s="78" t="s">
        <v>7791</v>
      </c>
    </row>
    <row r="2843" spans="1:6" ht="45" x14ac:dyDescent="0.2">
      <c r="A2843" s="74" t="s">
        <v>7792</v>
      </c>
      <c r="B2843" s="75" t="s">
        <v>7793</v>
      </c>
      <c r="C2843" s="83" t="s">
        <v>210</v>
      </c>
      <c r="D2843" s="78" t="s">
        <v>7794</v>
      </c>
      <c r="E2843" s="78" t="s">
        <v>4661</v>
      </c>
      <c r="F2843" s="78" t="s">
        <v>7795</v>
      </c>
    </row>
    <row r="2844" spans="1:6" ht="45" x14ac:dyDescent="0.2">
      <c r="A2844" s="74" t="s">
        <v>7796</v>
      </c>
      <c r="B2844" s="75" t="s">
        <v>7797</v>
      </c>
      <c r="C2844" s="83" t="s">
        <v>210</v>
      </c>
      <c r="D2844" s="78" t="s">
        <v>7798</v>
      </c>
      <c r="E2844" s="78" t="s">
        <v>4661</v>
      </c>
      <c r="F2844" s="78" t="s">
        <v>7799</v>
      </c>
    </row>
    <row r="2845" spans="1:6" ht="45" x14ac:dyDescent="0.2">
      <c r="A2845" s="74" t="s">
        <v>7800</v>
      </c>
      <c r="B2845" s="75" t="s">
        <v>7801</v>
      </c>
      <c r="C2845" s="83" t="s">
        <v>210</v>
      </c>
      <c r="D2845" s="78" t="s">
        <v>7802</v>
      </c>
      <c r="E2845" s="78" t="s">
        <v>4661</v>
      </c>
      <c r="F2845" s="78" t="s">
        <v>7803</v>
      </c>
    </row>
    <row r="2846" spans="1:6" ht="45" x14ac:dyDescent="0.2">
      <c r="A2846" s="74" t="s">
        <v>7804</v>
      </c>
      <c r="B2846" s="75" t="s">
        <v>7805</v>
      </c>
      <c r="C2846" s="83" t="s">
        <v>210</v>
      </c>
      <c r="D2846" s="78" t="s">
        <v>7806</v>
      </c>
      <c r="E2846" s="78" t="s">
        <v>4661</v>
      </c>
      <c r="F2846" s="78" t="s">
        <v>7807</v>
      </c>
    </row>
    <row r="2847" spans="1:6" ht="45" x14ac:dyDescent="0.2">
      <c r="A2847" s="74" t="s">
        <v>7808</v>
      </c>
      <c r="B2847" s="75" t="s">
        <v>7809</v>
      </c>
      <c r="C2847" s="83" t="s">
        <v>210</v>
      </c>
      <c r="D2847" s="78" t="s">
        <v>7810</v>
      </c>
      <c r="E2847" s="78" t="s">
        <v>4661</v>
      </c>
      <c r="F2847" s="78" t="s">
        <v>7811</v>
      </c>
    </row>
    <row r="2848" spans="1:6" ht="45" x14ac:dyDescent="0.2">
      <c r="A2848" s="74" t="s">
        <v>7812</v>
      </c>
      <c r="B2848" s="75" t="s">
        <v>7813</v>
      </c>
      <c r="C2848" s="83" t="s">
        <v>210</v>
      </c>
      <c r="D2848" s="78" t="s">
        <v>7814</v>
      </c>
      <c r="E2848" s="78" t="s">
        <v>4661</v>
      </c>
      <c r="F2848" s="78" t="s">
        <v>7815</v>
      </c>
    </row>
    <row r="2849" spans="1:6" ht="45" x14ac:dyDescent="0.2">
      <c r="A2849" s="74" t="s">
        <v>7816</v>
      </c>
      <c r="B2849" s="75" t="s">
        <v>7817</v>
      </c>
      <c r="C2849" s="83" t="s">
        <v>210</v>
      </c>
      <c r="D2849" s="78" t="s">
        <v>7818</v>
      </c>
      <c r="E2849" s="78" t="s">
        <v>4661</v>
      </c>
      <c r="F2849" s="78" t="s">
        <v>7819</v>
      </c>
    </row>
    <row r="2850" spans="1:6" ht="56.25" x14ac:dyDescent="0.2">
      <c r="A2850" s="74" t="s">
        <v>7820</v>
      </c>
      <c r="B2850" s="75" t="s">
        <v>7821</v>
      </c>
      <c r="C2850" s="83" t="s">
        <v>210</v>
      </c>
      <c r="D2850" s="78" t="s">
        <v>7822</v>
      </c>
      <c r="E2850" s="78" t="s">
        <v>4661</v>
      </c>
      <c r="F2850" s="78" t="s">
        <v>7823</v>
      </c>
    </row>
    <row r="2851" spans="1:6" ht="56.25" x14ac:dyDescent="0.2">
      <c r="A2851" s="74" t="s">
        <v>7824</v>
      </c>
      <c r="B2851" s="75" t="s">
        <v>7825</v>
      </c>
      <c r="C2851" s="83" t="s">
        <v>210</v>
      </c>
      <c r="D2851" s="78" t="s">
        <v>7826</v>
      </c>
      <c r="E2851" s="78" t="s">
        <v>4661</v>
      </c>
      <c r="F2851" s="78" t="s">
        <v>7827</v>
      </c>
    </row>
    <row r="2852" spans="1:6" ht="45" x14ac:dyDescent="0.2">
      <c r="A2852" s="74" t="s">
        <v>7828</v>
      </c>
      <c r="B2852" s="75" t="s">
        <v>7829</v>
      </c>
      <c r="C2852" s="83" t="s">
        <v>210</v>
      </c>
      <c r="D2852" s="78" t="s">
        <v>7830</v>
      </c>
      <c r="E2852" s="78" t="s">
        <v>4661</v>
      </c>
      <c r="F2852" s="78" t="s">
        <v>7831</v>
      </c>
    </row>
    <row r="2853" spans="1:6" ht="45" x14ac:dyDescent="0.2">
      <c r="A2853" s="74" t="s">
        <v>7832</v>
      </c>
      <c r="B2853" s="75" t="s">
        <v>7833</v>
      </c>
      <c r="C2853" s="83" t="s">
        <v>210</v>
      </c>
      <c r="D2853" s="78" t="s">
        <v>7834</v>
      </c>
      <c r="E2853" s="78" t="s">
        <v>4661</v>
      </c>
      <c r="F2853" s="78" t="s">
        <v>7835</v>
      </c>
    </row>
    <row r="2854" spans="1:6" ht="45" x14ac:dyDescent="0.2">
      <c r="A2854" s="74" t="s">
        <v>7836</v>
      </c>
      <c r="B2854" s="75" t="s">
        <v>7837</v>
      </c>
      <c r="C2854" s="83" t="s">
        <v>210</v>
      </c>
      <c r="D2854" s="78" t="s">
        <v>7838</v>
      </c>
      <c r="E2854" s="78" t="s">
        <v>4661</v>
      </c>
      <c r="F2854" s="78" t="s">
        <v>7839</v>
      </c>
    </row>
    <row r="2855" spans="1:6" ht="45" x14ac:dyDescent="0.2">
      <c r="A2855" s="74" t="s">
        <v>7840</v>
      </c>
      <c r="B2855" s="75" t="s">
        <v>7841</v>
      </c>
      <c r="C2855" s="83" t="s">
        <v>210</v>
      </c>
      <c r="D2855" s="78" t="s">
        <v>7842</v>
      </c>
      <c r="E2855" s="78" t="s">
        <v>4661</v>
      </c>
      <c r="F2855" s="78" t="s">
        <v>7843</v>
      </c>
    </row>
    <row r="2856" spans="1:6" ht="45" x14ac:dyDescent="0.2">
      <c r="A2856" s="74" t="s">
        <v>7844</v>
      </c>
      <c r="B2856" s="75" t="s">
        <v>7845</v>
      </c>
      <c r="C2856" s="83" t="s">
        <v>210</v>
      </c>
      <c r="D2856" s="78" t="s">
        <v>7846</v>
      </c>
      <c r="E2856" s="78" t="s">
        <v>4661</v>
      </c>
      <c r="F2856" s="78" t="s">
        <v>7847</v>
      </c>
    </row>
    <row r="2857" spans="1:6" ht="45" x14ac:dyDescent="0.2">
      <c r="A2857" s="74" t="s">
        <v>7848</v>
      </c>
      <c r="B2857" s="75" t="s">
        <v>7849</v>
      </c>
      <c r="C2857" s="83" t="s">
        <v>210</v>
      </c>
      <c r="D2857" s="78" t="s">
        <v>7850</v>
      </c>
      <c r="E2857" s="78" t="s">
        <v>4661</v>
      </c>
      <c r="F2857" s="78" t="s">
        <v>7851</v>
      </c>
    </row>
    <row r="2858" spans="1:6" x14ac:dyDescent="0.2">
      <c r="A2858" s="59">
        <v>43.11</v>
      </c>
      <c r="B2858" s="73" t="s">
        <v>7852</v>
      </c>
      <c r="C2858" s="56"/>
      <c r="D2858" s="56"/>
      <c r="E2858" s="56"/>
      <c r="F2858" s="56"/>
    </row>
    <row r="2859" spans="1:6" ht="56.25" x14ac:dyDescent="0.2">
      <c r="A2859" s="74" t="s">
        <v>7853</v>
      </c>
      <c r="B2859" s="75" t="s">
        <v>7854</v>
      </c>
      <c r="C2859" s="83" t="s">
        <v>210</v>
      </c>
      <c r="D2859" s="78" t="s">
        <v>7855</v>
      </c>
      <c r="E2859" s="78" t="s">
        <v>7856</v>
      </c>
      <c r="F2859" s="78" t="s">
        <v>7857</v>
      </c>
    </row>
    <row r="2860" spans="1:6" ht="56.25" x14ac:dyDescent="0.2">
      <c r="A2860" s="74" t="s">
        <v>7858</v>
      </c>
      <c r="B2860" s="75" t="s">
        <v>7859</v>
      </c>
      <c r="C2860" s="83" t="s">
        <v>210</v>
      </c>
      <c r="D2860" s="78" t="s">
        <v>7860</v>
      </c>
      <c r="E2860" s="78" t="s">
        <v>7856</v>
      </c>
      <c r="F2860" s="78" t="s">
        <v>7861</v>
      </c>
    </row>
    <row r="2861" spans="1:6" ht="56.25" x14ac:dyDescent="0.2">
      <c r="A2861" s="74" t="s">
        <v>7862</v>
      </c>
      <c r="B2861" s="75" t="s">
        <v>7863</v>
      </c>
      <c r="C2861" s="83" t="s">
        <v>210</v>
      </c>
      <c r="D2861" s="78" t="s">
        <v>7864</v>
      </c>
      <c r="E2861" s="78" t="s">
        <v>7856</v>
      </c>
      <c r="F2861" s="78" t="s">
        <v>7865</v>
      </c>
    </row>
    <row r="2862" spans="1:6" ht="56.25" x14ac:dyDescent="0.2">
      <c r="A2862" s="74" t="s">
        <v>7866</v>
      </c>
      <c r="B2862" s="75" t="s">
        <v>7867</v>
      </c>
      <c r="C2862" s="83" t="s">
        <v>210</v>
      </c>
      <c r="D2862" s="78" t="s">
        <v>7868</v>
      </c>
      <c r="E2862" s="78" t="s">
        <v>7856</v>
      </c>
      <c r="F2862" s="78" t="s">
        <v>7869</v>
      </c>
    </row>
    <row r="2863" spans="1:6" ht="56.25" x14ac:dyDescent="0.2">
      <c r="A2863" s="74" t="s">
        <v>7870</v>
      </c>
      <c r="B2863" s="75" t="s">
        <v>7871</v>
      </c>
      <c r="C2863" s="83" t="s">
        <v>210</v>
      </c>
      <c r="D2863" s="78" t="s">
        <v>7872</v>
      </c>
      <c r="E2863" s="78" t="s">
        <v>7856</v>
      </c>
      <c r="F2863" s="78" t="s">
        <v>7873</v>
      </c>
    </row>
    <row r="2864" spans="1:6" ht="56.25" x14ac:dyDescent="0.2">
      <c r="A2864" s="74" t="s">
        <v>7874</v>
      </c>
      <c r="B2864" s="75" t="s">
        <v>7875</v>
      </c>
      <c r="C2864" s="83" t="s">
        <v>210</v>
      </c>
      <c r="D2864" s="78" t="s">
        <v>7876</v>
      </c>
      <c r="E2864" s="78" t="s">
        <v>7856</v>
      </c>
      <c r="F2864" s="78" t="s">
        <v>7877</v>
      </c>
    </row>
    <row r="2865" spans="1:6" ht="67.5" x14ac:dyDescent="0.2">
      <c r="A2865" s="79" t="s">
        <v>7878</v>
      </c>
      <c r="B2865" s="74" t="s">
        <v>7879</v>
      </c>
      <c r="C2865" s="84" t="s">
        <v>210</v>
      </c>
      <c r="D2865" s="81" t="s">
        <v>7880</v>
      </c>
      <c r="E2865" s="81" t="s">
        <v>349</v>
      </c>
      <c r="F2865" s="81" t="s">
        <v>7881</v>
      </c>
    </row>
    <row r="2866" spans="1:6" ht="67.5" x14ac:dyDescent="0.2">
      <c r="A2866" s="79" t="s">
        <v>7882</v>
      </c>
      <c r="B2866" s="75" t="s">
        <v>7883</v>
      </c>
      <c r="C2866" s="84" t="s">
        <v>210</v>
      </c>
      <c r="D2866" s="81" t="s">
        <v>7884</v>
      </c>
      <c r="E2866" s="81" t="s">
        <v>349</v>
      </c>
      <c r="F2866" s="81" t="s">
        <v>7885</v>
      </c>
    </row>
    <row r="2867" spans="1:6" ht="56.25" x14ac:dyDescent="0.2">
      <c r="A2867" s="74" t="s">
        <v>7886</v>
      </c>
      <c r="B2867" s="75" t="s">
        <v>7887</v>
      </c>
      <c r="C2867" s="83" t="s">
        <v>210</v>
      </c>
      <c r="D2867" s="78" t="s">
        <v>7888</v>
      </c>
      <c r="E2867" s="78" t="s">
        <v>349</v>
      </c>
      <c r="F2867" s="78" t="s">
        <v>7889</v>
      </c>
    </row>
    <row r="2868" spans="1:6" ht="56.25" x14ac:dyDescent="0.2">
      <c r="A2868" s="74" t="s">
        <v>7890</v>
      </c>
      <c r="B2868" s="75" t="s">
        <v>7891</v>
      </c>
      <c r="C2868" s="83" t="s">
        <v>210</v>
      </c>
      <c r="D2868" s="78" t="s">
        <v>7892</v>
      </c>
      <c r="E2868" s="78" t="s">
        <v>349</v>
      </c>
      <c r="F2868" s="78" t="s">
        <v>7893</v>
      </c>
    </row>
    <row r="2869" spans="1:6" ht="56.25" x14ac:dyDescent="0.2">
      <c r="A2869" s="74" t="s">
        <v>7894</v>
      </c>
      <c r="B2869" s="75" t="s">
        <v>7895</v>
      </c>
      <c r="C2869" s="83" t="s">
        <v>210</v>
      </c>
      <c r="D2869" s="78" t="s">
        <v>7896</v>
      </c>
      <c r="E2869" s="78" t="s">
        <v>349</v>
      </c>
      <c r="F2869" s="78" t="s">
        <v>7897</v>
      </c>
    </row>
    <row r="2870" spans="1:6" ht="56.25" x14ac:dyDescent="0.2">
      <c r="A2870" s="74" t="s">
        <v>7898</v>
      </c>
      <c r="B2870" s="75" t="s">
        <v>7899</v>
      </c>
      <c r="C2870" s="76" t="s">
        <v>210</v>
      </c>
      <c r="D2870" s="78" t="s">
        <v>7900</v>
      </c>
      <c r="E2870" s="78" t="s">
        <v>349</v>
      </c>
      <c r="F2870" s="78" t="s">
        <v>7901</v>
      </c>
    </row>
    <row r="2871" spans="1:6" ht="56.25" x14ac:dyDescent="0.2">
      <c r="A2871" s="74" t="s">
        <v>7902</v>
      </c>
      <c r="B2871" s="75" t="s">
        <v>7903</v>
      </c>
      <c r="C2871" s="76" t="s">
        <v>210</v>
      </c>
      <c r="D2871" s="78" t="s">
        <v>7904</v>
      </c>
      <c r="E2871" s="78" t="s">
        <v>349</v>
      </c>
      <c r="F2871" s="78" t="s">
        <v>7905</v>
      </c>
    </row>
    <row r="2872" spans="1:6" ht="56.25" x14ac:dyDescent="0.2">
      <c r="A2872" s="74" t="s">
        <v>7906</v>
      </c>
      <c r="B2872" s="75" t="s">
        <v>7907</v>
      </c>
      <c r="C2872" s="76" t="s">
        <v>210</v>
      </c>
      <c r="D2872" s="78" t="s">
        <v>7908</v>
      </c>
      <c r="E2872" s="78" t="s">
        <v>349</v>
      </c>
      <c r="F2872" s="78" t="s">
        <v>7909</v>
      </c>
    </row>
    <row r="2873" spans="1:6" ht="56.25" x14ac:dyDescent="0.2">
      <c r="A2873" s="79" t="s">
        <v>7910</v>
      </c>
      <c r="B2873" s="74" t="s">
        <v>7911</v>
      </c>
      <c r="C2873" s="80" t="s">
        <v>210</v>
      </c>
      <c r="D2873" s="81" t="s">
        <v>7912</v>
      </c>
      <c r="E2873" s="81" t="s">
        <v>349</v>
      </c>
      <c r="F2873" s="81" t="s">
        <v>7913</v>
      </c>
    </row>
    <row r="2874" spans="1:6" ht="56.25" x14ac:dyDescent="0.2">
      <c r="A2874" s="74" t="s">
        <v>7914</v>
      </c>
      <c r="B2874" s="75" t="s">
        <v>7915</v>
      </c>
      <c r="C2874" s="76" t="s">
        <v>210</v>
      </c>
      <c r="D2874" s="78" t="s">
        <v>7916</v>
      </c>
      <c r="E2874" s="78" t="s">
        <v>349</v>
      </c>
      <c r="F2874" s="78" t="s">
        <v>7917</v>
      </c>
    </row>
    <row r="2875" spans="1:6" x14ac:dyDescent="0.2">
      <c r="A2875" s="59">
        <v>43.12</v>
      </c>
      <c r="B2875" s="73" t="s">
        <v>7918</v>
      </c>
      <c r="C2875" s="56"/>
      <c r="D2875" s="56"/>
      <c r="E2875" s="56"/>
      <c r="F2875" s="56"/>
    </row>
    <row r="2876" spans="1:6" ht="33.75" x14ac:dyDescent="0.2">
      <c r="A2876" s="74" t="s">
        <v>7919</v>
      </c>
      <c r="B2876" s="74" t="s">
        <v>7920</v>
      </c>
      <c r="C2876" s="76" t="s">
        <v>210</v>
      </c>
      <c r="D2876" s="78" t="s">
        <v>7921</v>
      </c>
      <c r="E2876" s="78" t="s">
        <v>339</v>
      </c>
      <c r="F2876" s="78" t="s">
        <v>7922</v>
      </c>
    </row>
    <row r="2877" spans="1:6" ht="22.5" x14ac:dyDescent="0.2">
      <c r="A2877" s="59">
        <v>43.2</v>
      </c>
      <c r="B2877" s="73" t="s">
        <v>7923</v>
      </c>
      <c r="C2877" s="56"/>
      <c r="D2877" s="56"/>
      <c r="E2877" s="56"/>
      <c r="F2877" s="56"/>
    </row>
    <row r="2878" spans="1:6" ht="56.25" x14ac:dyDescent="0.2">
      <c r="A2878" s="74" t="s">
        <v>7924</v>
      </c>
      <c r="B2878" s="75" t="s">
        <v>7925</v>
      </c>
      <c r="C2878" s="76" t="s">
        <v>210</v>
      </c>
      <c r="D2878" s="78" t="s">
        <v>4122</v>
      </c>
      <c r="E2878" s="78" t="s">
        <v>306</v>
      </c>
      <c r="F2878" s="78" t="s">
        <v>7926</v>
      </c>
    </row>
    <row r="2879" spans="1:6" ht="33.75" x14ac:dyDescent="0.2">
      <c r="A2879" s="74" t="s">
        <v>7927</v>
      </c>
      <c r="B2879" s="74" t="s">
        <v>7928</v>
      </c>
      <c r="C2879" s="76" t="s">
        <v>210</v>
      </c>
      <c r="D2879" s="78" t="s">
        <v>7929</v>
      </c>
      <c r="E2879" s="78" t="s">
        <v>328</v>
      </c>
      <c r="F2879" s="78" t="s">
        <v>7930</v>
      </c>
    </row>
    <row r="2880" spans="1:6" ht="22.5" x14ac:dyDescent="0.2">
      <c r="A2880" s="74" t="s">
        <v>7931</v>
      </c>
      <c r="B2880" s="74" t="s">
        <v>7932</v>
      </c>
      <c r="C2880" s="76" t="s">
        <v>210</v>
      </c>
      <c r="D2880" s="78" t="s">
        <v>7933</v>
      </c>
      <c r="E2880" s="78" t="s">
        <v>326</v>
      </c>
      <c r="F2880" s="78" t="s">
        <v>7934</v>
      </c>
    </row>
    <row r="2881" spans="1:6" ht="22.5" x14ac:dyDescent="0.2">
      <c r="A2881" s="74" t="s">
        <v>7935</v>
      </c>
      <c r="B2881" s="74" t="s">
        <v>7936</v>
      </c>
      <c r="C2881" s="76" t="s">
        <v>210</v>
      </c>
      <c r="D2881" s="78" t="s">
        <v>7937</v>
      </c>
      <c r="E2881" s="78" t="s">
        <v>326</v>
      </c>
      <c r="F2881" s="78" t="s">
        <v>7938</v>
      </c>
    </row>
    <row r="2882" spans="1:6" ht="33.75" x14ac:dyDescent="0.2">
      <c r="A2882" s="74" t="s">
        <v>7939</v>
      </c>
      <c r="B2882" s="74" t="s">
        <v>7940</v>
      </c>
      <c r="C2882" s="76" t="s">
        <v>210</v>
      </c>
      <c r="D2882" s="78" t="s">
        <v>7941</v>
      </c>
      <c r="E2882" s="78" t="s">
        <v>343</v>
      </c>
      <c r="F2882" s="78" t="s">
        <v>7942</v>
      </c>
    </row>
    <row r="2883" spans="1:6" ht="22.5" x14ac:dyDescent="0.2">
      <c r="A2883" s="58">
        <v>44</v>
      </c>
      <c r="B2883" s="73" t="s">
        <v>7943</v>
      </c>
      <c r="C2883" s="56"/>
      <c r="D2883" s="56"/>
      <c r="E2883" s="56"/>
      <c r="F2883" s="56"/>
    </row>
    <row r="2884" spans="1:6" x14ac:dyDescent="0.2">
      <c r="A2884" s="59">
        <v>44.01</v>
      </c>
      <c r="B2884" s="73" t="s">
        <v>7944</v>
      </c>
      <c r="C2884" s="56"/>
      <c r="D2884" s="56"/>
      <c r="E2884" s="56"/>
      <c r="F2884" s="56"/>
    </row>
    <row r="2885" spans="1:6" x14ac:dyDescent="0.2">
      <c r="A2885" s="74" t="s">
        <v>7945</v>
      </c>
      <c r="B2885" s="74" t="s">
        <v>7946</v>
      </c>
      <c r="C2885" s="76" t="s">
        <v>210</v>
      </c>
      <c r="D2885" s="78" t="s">
        <v>7947</v>
      </c>
      <c r="E2885" s="78" t="s">
        <v>3524</v>
      </c>
      <c r="F2885" s="78" t="s">
        <v>7948</v>
      </c>
    </row>
    <row r="2886" spans="1:6" ht="33.75" x14ac:dyDescent="0.2">
      <c r="A2886" s="74" t="s">
        <v>7949</v>
      </c>
      <c r="B2886" s="74" t="s">
        <v>7950</v>
      </c>
      <c r="C2886" s="76" t="s">
        <v>210</v>
      </c>
      <c r="D2886" s="78" t="s">
        <v>7951</v>
      </c>
      <c r="E2886" s="78" t="s">
        <v>344</v>
      </c>
      <c r="F2886" s="78" t="s">
        <v>7952</v>
      </c>
    </row>
    <row r="2887" spans="1:6" ht="22.5" x14ac:dyDescent="0.2">
      <c r="A2887" s="74" t="s">
        <v>7953</v>
      </c>
      <c r="B2887" s="74" t="s">
        <v>7954</v>
      </c>
      <c r="C2887" s="76" t="s">
        <v>210</v>
      </c>
      <c r="D2887" s="78" t="s">
        <v>7955</v>
      </c>
      <c r="E2887" s="78" t="s">
        <v>3524</v>
      </c>
      <c r="F2887" s="78" t="s">
        <v>7956</v>
      </c>
    </row>
    <row r="2888" spans="1:6" ht="33.75" x14ac:dyDescent="0.2">
      <c r="A2888" s="74" t="s">
        <v>7957</v>
      </c>
      <c r="B2888" s="74" t="s">
        <v>7958</v>
      </c>
      <c r="C2888" s="76" t="s">
        <v>210</v>
      </c>
      <c r="D2888" s="78" t="s">
        <v>7959</v>
      </c>
      <c r="E2888" s="78" t="s">
        <v>3524</v>
      </c>
      <c r="F2888" s="78" t="s">
        <v>7960</v>
      </c>
    </row>
    <row r="2889" spans="1:6" x14ac:dyDescent="0.2">
      <c r="A2889" s="74" t="s">
        <v>7961</v>
      </c>
      <c r="B2889" s="74" t="s">
        <v>7962</v>
      </c>
      <c r="C2889" s="76" t="s">
        <v>210</v>
      </c>
      <c r="D2889" s="78" t="s">
        <v>4863</v>
      </c>
      <c r="E2889" s="78" t="s">
        <v>344</v>
      </c>
      <c r="F2889" s="78" t="s">
        <v>7963</v>
      </c>
    </row>
    <row r="2890" spans="1:6" x14ac:dyDescent="0.2">
      <c r="A2890" s="74" t="s">
        <v>7964</v>
      </c>
      <c r="B2890" s="74" t="s">
        <v>7965</v>
      </c>
      <c r="C2890" s="76" t="s">
        <v>210</v>
      </c>
      <c r="D2890" s="78" t="s">
        <v>7966</v>
      </c>
      <c r="E2890" s="78" t="s">
        <v>344</v>
      </c>
      <c r="F2890" s="78" t="s">
        <v>7967</v>
      </c>
    </row>
    <row r="2891" spans="1:6" ht="22.5" x14ac:dyDescent="0.2">
      <c r="A2891" s="74" t="s">
        <v>7968</v>
      </c>
      <c r="B2891" s="74" t="s">
        <v>7969</v>
      </c>
      <c r="C2891" s="76" t="s">
        <v>210</v>
      </c>
      <c r="D2891" s="78" t="s">
        <v>7970</v>
      </c>
      <c r="E2891" s="78" t="s">
        <v>344</v>
      </c>
      <c r="F2891" s="78" t="s">
        <v>7971</v>
      </c>
    </row>
    <row r="2892" spans="1:6" x14ac:dyDescent="0.2">
      <c r="A2892" s="74" t="s">
        <v>7972</v>
      </c>
      <c r="B2892" s="74" t="s">
        <v>7973</v>
      </c>
      <c r="C2892" s="76" t="s">
        <v>210</v>
      </c>
      <c r="D2892" s="78" t="s">
        <v>5903</v>
      </c>
      <c r="E2892" s="78" t="s">
        <v>326</v>
      </c>
      <c r="F2892" s="78" t="s">
        <v>7974</v>
      </c>
    </row>
    <row r="2893" spans="1:6" ht="22.5" x14ac:dyDescent="0.2">
      <c r="A2893" s="74" t="s">
        <v>7975</v>
      </c>
      <c r="B2893" s="74" t="s">
        <v>7976</v>
      </c>
      <c r="C2893" s="76" t="s">
        <v>210</v>
      </c>
      <c r="D2893" s="78" t="s">
        <v>7977</v>
      </c>
      <c r="E2893" s="78" t="s">
        <v>344</v>
      </c>
      <c r="F2893" s="78" t="s">
        <v>7978</v>
      </c>
    </row>
    <row r="2894" spans="1:6" ht="22.5" x14ac:dyDescent="0.2">
      <c r="A2894" s="74" t="s">
        <v>7979</v>
      </c>
      <c r="B2894" s="74" t="s">
        <v>7980</v>
      </c>
      <c r="C2894" s="76" t="s">
        <v>210</v>
      </c>
      <c r="D2894" s="78" t="s">
        <v>7981</v>
      </c>
      <c r="E2894" s="78" t="s">
        <v>344</v>
      </c>
      <c r="F2894" s="78" t="s">
        <v>7982</v>
      </c>
    </row>
    <row r="2895" spans="1:6" x14ac:dyDescent="0.2">
      <c r="A2895" s="74" t="s">
        <v>7983</v>
      </c>
      <c r="B2895" s="74" t="s">
        <v>7984</v>
      </c>
      <c r="C2895" s="76" t="s">
        <v>210</v>
      </c>
      <c r="D2895" s="78" t="s">
        <v>7985</v>
      </c>
      <c r="E2895" s="78" t="s">
        <v>326</v>
      </c>
      <c r="F2895" s="78" t="s">
        <v>7986</v>
      </c>
    </row>
    <row r="2896" spans="1:6" ht="22.5" x14ac:dyDescent="0.2">
      <c r="A2896" s="74" t="s">
        <v>7987</v>
      </c>
      <c r="B2896" s="74" t="s">
        <v>7988</v>
      </c>
      <c r="C2896" s="76" t="s">
        <v>210</v>
      </c>
      <c r="D2896" s="78" t="s">
        <v>7989</v>
      </c>
      <c r="E2896" s="78" t="s">
        <v>352</v>
      </c>
      <c r="F2896" s="78" t="s">
        <v>7990</v>
      </c>
    </row>
    <row r="2897" spans="1:6" ht="22.5" x14ac:dyDescent="0.2">
      <c r="A2897" s="74" t="s">
        <v>7991</v>
      </c>
      <c r="B2897" s="74" t="s">
        <v>7992</v>
      </c>
      <c r="C2897" s="76" t="s">
        <v>210</v>
      </c>
      <c r="D2897" s="78" t="s">
        <v>7993</v>
      </c>
      <c r="E2897" s="78" t="s">
        <v>352</v>
      </c>
      <c r="F2897" s="78" t="s">
        <v>7994</v>
      </c>
    </row>
    <row r="2898" spans="1:6" ht="22.5" x14ac:dyDescent="0.2">
      <c r="A2898" s="74" t="s">
        <v>7995</v>
      </c>
      <c r="B2898" s="74" t="s">
        <v>7996</v>
      </c>
      <c r="C2898" s="76" t="s">
        <v>210</v>
      </c>
      <c r="D2898" s="78" t="s">
        <v>7997</v>
      </c>
      <c r="E2898" s="78" t="s">
        <v>328</v>
      </c>
      <c r="F2898" s="78" t="s">
        <v>7998</v>
      </c>
    </row>
    <row r="2899" spans="1:6" ht="22.5" x14ac:dyDescent="0.2">
      <c r="A2899" s="74" t="s">
        <v>7999</v>
      </c>
      <c r="B2899" s="74" t="s">
        <v>8000</v>
      </c>
      <c r="C2899" s="76" t="s">
        <v>210</v>
      </c>
      <c r="D2899" s="78" t="s">
        <v>8001</v>
      </c>
      <c r="E2899" s="78" t="s">
        <v>326</v>
      </c>
      <c r="F2899" s="78" t="s">
        <v>8002</v>
      </c>
    </row>
    <row r="2900" spans="1:6" ht="45" x14ac:dyDescent="0.2">
      <c r="A2900" s="74" t="s">
        <v>8003</v>
      </c>
      <c r="B2900" s="75" t="s">
        <v>8004</v>
      </c>
      <c r="C2900" s="76" t="s">
        <v>210</v>
      </c>
      <c r="D2900" s="78" t="s">
        <v>8005</v>
      </c>
      <c r="E2900" s="78" t="s">
        <v>8006</v>
      </c>
      <c r="F2900" s="78" t="s">
        <v>8007</v>
      </c>
    </row>
    <row r="2901" spans="1:6" ht="22.5" x14ac:dyDescent="0.2">
      <c r="A2901" s="74" t="s">
        <v>8008</v>
      </c>
      <c r="B2901" s="74" t="s">
        <v>8009</v>
      </c>
      <c r="C2901" s="76" t="s">
        <v>210</v>
      </c>
      <c r="D2901" s="78" t="s">
        <v>8010</v>
      </c>
      <c r="E2901" s="78" t="s">
        <v>352</v>
      </c>
      <c r="F2901" s="78" t="s">
        <v>8011</v>
      </c>
    </row>
    <row r="2902" spans="1:6" ht="33.75" x14ac:dyDescent="0.2">
      <c r="A2902" s="74" t="s">
        <v>8012</v>
      </c>
      <c r="B2902" s="74" t="s">
        <v>8013</v>
      </c>
      <c r="C2902" s="76" t="s">
        <v>247</v>
      </c>
      <c r="D2902" s="78" t="s">
        <v>8014</v>
      </c>
      <c r="E2902" s="78" t="s">
        <v>3524</v>
      </c>
      <c r="F2902" s="78" t="s">
        <v>8015</v>
      </c>
    </row>
    <row r="2903" spans="1:6" ht="22.5" x14ac:dyDescent="0.2">
      <c r="A2903" s="74" t="s">
        <v>8016</v>
      </c>
      <c r="B2903" s="74" t="s">
        <v>8017</v>
      </c>
      <c r="C2903" s="76" t="s">
        <v>210</v>
      </c>
      <c r="D2903" s="78" t="s">
        <v>8018</v>
      </c>
      <c r="E2903" s="78" t="s">
        <v>326</v>
      </c>
      <c r="F2903" s="78" t="s">
        <v>2158</v>
      </c>
    </row>
    <row r="2904" spans="1:6" x14ac:dyDescent="0.2">
      <c r="A2904" s="59">
        <v>44.02</v>
      </c>
      <c r="B2904" s="73" t="s">
        <v>8019</v>
      </c>
      <c r="C2904" s="56"/>
      <c r="D2904" s="56"/>
      <c r="E2904" s="56"/>
      <c r="F2904" s="56"/>
    </row>
    <row r="2905" spans="1:6" ht="33.75" x14ac:dyDescent="0.2">
      <c r="A2905" s="74" t="s">
        <v>8020</v>
      </c>
      <c r="B2905" s="75" t="s">
        <v>8021</v>
      </c>
      <c r="C2905" s="76" t="s">
        <v>211</v>
      </c>
      <c r="D2905" s="78" t="s">
        <v>8022</v>
      </c>
      <c r="E2905" s="78" t="s">
        <v>1077</v>
      </c>
      <c r="F2905" s="78" t="s">
        <v>8023</v>
      </c>
    </row>
    <row r="2906" spans="1:6" ht="22.5" x14ac:dyDescent="0.2">
      <c r="A2906" s="74" t="s">
        <v>8024</v>
      </c>
      <c r="B2906" s="74" t="s">
        <v>8025</v>
      </c>
      <c r="C2906" s="76" t="s">
        <v>211</v>
      </c>
      <c r="D2906" s="78" t="s">
        <v>8026</v>
      </c>
      <c r="E2906" s="78" t="s">
        <v>2116</v>
      </c>
      <c r="F2906" s="78" t="s">
        <v>8027</v>
      </c>
    </row>
    <row r="2907" spans="1:6" ht="45" x14ac:dyDescent="0.2">
      <c r="A2907" s="74" t="s">
        <v>8028</v>
      </c>
      <c r="B2907" s="75" t="s">
        <v>8029</v>
      </c>
      <c r="C2907" s="76" t="s">
        <v>211</v>
      </c>
      <c r="D2907" s="78" t="s">
        <v>8030</v>
      </c>
      <c r="E2907" s="78" t="s">
        <v>3801</v>
      </c>
      <c r="F2907" s="78" t="s">
        <v>8031</v>
      </c>
    </row>
    <row r="2908" spans="1:6" ht="33.75" x14ac:dyDescent="0.2">
      <c r="A2908" s="74" t="s">
        <v>8032</v>
      </c>
      <c r="B2908" s="74" t="s">
        <v>8033</v>
      </c>
      <c r="C2908" s="76" t="s">
        <v>211</v>
      </c>
      <c r="D2908" s="78" t="s">
        <v>8034</v>
      </c>
      <c r="E2908" s="77"/>
      <c r="F2908" s="78" t="s">
        <v>8034</v>
      </c>
    </row>
    <row r="2909" spans="1:6" x14ac:dyDescent="0.2">
      <c r="A2909" s="59">
        <v>44.03</v>
      </c>
      <c r="B2909" s="73" t="s">
        <v>8035</v>
      </c>
      <c r="C2909" s="56"/>
      <c r="D2909" s="56"/>
      <c r="E2909" s="56"/>
      <c r="F2909" s="56"/>
    </row>
    <row r="2910" spans="1:6" ht="45" x14ac:dyDescent="0.2">
      <c r="A2910" s="74" t="s">
        <v>8036</v>
      </c>
      <c r="B2910" s="75" t="s">
        <v>8037</v>
      </c>
      <c r="C2910" s="76" t="s">
        <v>210</v>
      </c>
      <c r="D2910" s="78" t="s">
        <v>8038</v>
      </c>
      <c r="E2910" s="78" t="s">
        <v>322</v>
      </c>
      <c r="F2910" s="78" t="s">
        <v>8039</v>
      </c>
    </row>
    <row r="2911" spans="1:6" ht="22.5" x14ac:dyDescent="0.2">
      <c r="A2911" s="74" t="s">
        <v>8040</v>
      </c>
      <c r="B2911" s="74" t="s">
        <v>8041</v>
      </c>
      <c r="C2911" s="76" t="s">
        <v>210</v>
      </c>
      <c r="D2911" s="78" t="s">
        <v>5501</v>
      </c>
      <c r="E2911" s="78" t="s">
        <v>2540</v>
      </c>
      <c r="F2911" s="78" t="s">
        <v>2514</v>
      </c>
    </row>
    <row r="2912" spans="1:6" ht="45" x14ac:dyDescent="0.2">
      <c r="A2912" s="74" t="s">
        <v>8042</v>
      </c>
      <c r="B2912" s="75" t="s">
        <v>8043</v>
      </c>
      <c r="C2912" s="76" t="s">
        <v>210</v>
      </c>
      <c r="D2912" s="78" t="s">
        <v>8044</v>
      </c>
      <c r="E2912" s="78" t="s">
        <v>322</v>
      </c>
      <c r="F2912" s="78" t="s">
        <v>8045</v>
      </c>
    </row>
    <row r="2913" spans="1:6" x14ac:dyDescent="0.2">
      <c r="A2913" s="74" t="s">
        <v>8046</v>
      </c>
      <c r="B2913" s="74" t="s">
        <v>8047</v>
      </c>
      <c r="C2913" s="76" t="s">
        <v>210</v>
      </c>
      <c r="D2913" s="78" t="s">
        <v>8048</v>
      </c>
      <c r="E2913" s="78" t="s">
        <v>2540</v>
      </c>
      <c r="F2913" s="78" t="s">
        <v>8049</v>
      </c>
    </row>
    <row r="2914" spans="1:6" ht="33.75" x14ac:dyDescent="0.2">
      <c r="A2914" s="74" t="s">
        <v>8050</v>
      </c>
      <c r="B2914" s="74" t="s">
        <v>8051</v>
      </c>
      <c r="C2914" s="76" t="s">
        <v>210</v>
      </c>
      <c r="D2914" s="78" t="s">
        <v>8052</v>
      </c>
      <c r="E2914" s="78" t="s">
        <v>322</v>
      </c>
      <c r="F2914" s="78" t="s">
        <v>8053</v>
      </c>
    </row>
    <row r="2915" spans="1:6" x14ac:dyDescent="0.2">
      <c r="A2915" s="74" t="s">
        <v>8054</v>
      </c>
      <c r="B2915" s="74" t="s">
        <v>8055</v>
      </c>
      <c r="C2915" s="76" t="s">
        <v>210</v>
      </c>
      <c r="D2915" s="78" t="s">
        <v>8056</v>
      </c>
      <c r="E2915" s="78" t="s">
        <v>2540</v>
      </c>
      <c r="F2915" s="78" t="s">
        <v>8057</v>
      </c>
    </row>
    <row r="2916" spans="1:6" x14ac:dyDescent="0.2">
      <c r="A2916" s="74" t="s">
        <v>8058</v>
      </c>
      <c r="B2916" s="74" t="s">
        <v>8059</v>
      </c>
      <c r="C2916" s="76" t="s">
        <v>210</v>
      </c>
      <c r="D2916" s="78" t="s">
        <v>5545</v>
      </c>
      <c r="E2916" s="78" t="s">
        <v>322</v>
      </c>
      <c r="F2916" s="78" t="s">
        <v>8060</v>
      </c>
    </row>
    <row r="2917" spans="1:6" ht="22.5" x14ac:dyDescent="0.2">
      <c r="A2917" s="74" t="s">
        <v>8061</v>
      </c>
      <c r="B2917" s="74" t="s">
        <v>8062</v>
      </c>
      <c r="C2917" s="76" t="s">
        <v>210</v>
      </c>
      <c r="D2917" s="78" t="s">
        <v>8063</v>
      </c>
      <c r="E2917" s="78" t="s">
        <v>322</v>
      </c>
      <c r="F2917" s="78" t="s">
        <v>8064</v>
      </c>
    </row>
    <row r="2918" spans="1:6" ht="22.5" x14ac:dyDescent="0.2">
      <c r="A2918" s="74" t="s">
        <v>8065</v>
      </c>
      <c r="B2918" s="74" t="s">
        <v>8066</v>
      </c>
      <c r="C2918" s="76" t="s">
        <v>210</v>
      </c>
      <c r="D2918" s="78" t="s">
        <v>8067</v>
      </c>
      <c r="E2918" s="78" t="s">
        <v>322</v>
      </c>
      <c r="F2918" s="78" t="s">
        <v>8068</v>
      </c>
    </row>
    <row r="2919" spans="1:6" x14ac:dyDescent="0.2">
      <c r="A2919" s="74" t="s">
        <v>8069</v>
      </c>
      <c r="B2919" s="74" t="s">
        <v>8070</v>
      </c>
      <c r="C2919" s="76" t="s">
        <v>210</v>
      </c>
      <c r="D2919" s="78" t="s">
        <v>8071</v>
      </c>
      <c r="E2919" s="78" t="s">
        <v>326</v>
      </c>
      <c r="F2919" s="78" t="s">
        <v>8072</v>
      </c>
    </row>
    <row r="2920" spans="1:6" ht="22.5" x14ac:dyDescent="0.2">
      <c r="A2920" s="74" t="s">
        <v>8073</v>
      </c>
      <c r="B2920" s="74" t="s">
        <v>8074</v>
      </c>
      <c r="C2920" s="76" t="s">
        <v>210</v>
      </c>
      <c r="D2920" s="78" t="s">
        <v>259</v>
      </c>
      <c r="E2920" s="78" t="s">
        <v>231</v>
      </c>
      <c r="F2920" s="78" t="s">
        <v>8075</v>
      </c>
    </row>
    <row r="2921" spans="1:6" x14ac:dyDescent="0.2">
      <c r="A2921" s="74" t="s">
        <v>8076</v>
      </c>
      <c r="B2921" s="74" t="s">
        <v>8077</v>
      </c>
      <c r="C2921" s="76" t="s">
        <v>210</v>
      </c>
      <c r="D2921" s="78" t="s">
        <v>8078</v>
      </c>
      <c r="E2921" s="78" t="s">
        <v>1110</v>
      </c>
      <c r="F2921" s="78" t="s">
        <v>8079</v>
      </c>
    </row>
    <row r="2922" spans="1:6" ht="56.25" x14ac:dyDescent="0.2">
      <c r="A2922" s="79" t="s">
        <v>8080</v>
      </c>
      <c r="B2922" s="74" t="s">
        <v>8081</v>
      </c>
      <c r="C2922" s="80" t="s">
        <v>210</v>
      </c>
      <c r="D2922" s="81" t="s">
        <v>8082</v>
      </c>
      <c r="E2922" s="81" t="s">
        <v>1110</v>
      </c>
      <c r="F2922" s="81" t="s">
        <v>8083</v>
      </c>
    </row>
    <row r="2923" spans="1:6" ht="22.5" x14ac:dyDescent="0.2">
      <c r="A2923" s="74" t="s">
        <v>8084</v>
      </c>
      <c r="B2923" s="74" t="s">
        <v>8085</v>
      </c>
      <c r="C2923" s="76" t="s">
        <v>210</v>
      </c>
      <c r="D2923" s="78" t="s">
        <v>246</v>
      </c>
      <c r="E2923" s="78" t="s">
        <v>1110</v>
      </c>
      <c r="F2923" s="78" t="s">
        <v>6592</v>
      </c>
    </row>
    <row r="2924" spans="1:6" ht="33.75" x14ac:dyDescent="0.2">
      <c r="A2924" s="74" t="s">
        <v>8086</v>
      </c>
      <c r="B2924" s="75" t="s">
        <v>8087</v>
      </c>
      <c r="C2924" s="76" t="s">
        <v>210</v>
      </c>
      <c r="D2924" s="78" t="s">
        <v>8088</v>
      </c>
      <c r="E2924" s="78" t="s">
        <v>1097</v>
      </c>
      <c r="F2924" s="78" t="s">
        <v>8089</v>
      </c>
    </row>
    <row r="2925" spans="1:6" x14ac:dyDescent="0.2">
      <c r="A2925" s="74" t="s">
        <v>8090</v>
      </c>
      <c r="B2925" s="74" t="s">
        <v>8091</v>
      </c>
      <c r="C2925" s="76" t="s">
        <v>210</v>
      </c>
      <c r="D2925" s="78" t="s">
        <v>8092</v>
      </c>
      <c r="E2925" s="78" t="s">
        <v>326</v>
      </c>
      <c r="F2925" s="78" t="s">
        <v>8093</v>
      </c>
    </row>
    <row r="2926" spans="1:6" ht="33.75" x14ac:dyDescent="0.2">
      <c r="A2926" s="74" t="s">
        <v>8094</v>
      </c>
      <c r="B2926" s="75" t="s">
        <v>8095</v>
      </c>
      <c r="C2926" s="76" t="s">
        <v>210</v>
      </c>
      <c r="D2926" s="78" t="s">
        <v>8096</v>
      </c>
      <c r="E2926" s="78" t="s">
        <v>332</v>
      </c>
      <c r="F2926" s="78" t="s">
        <v>8097</v>
      </c>
    </row>
    <row r="2927" spans="1:6" ht="33.75" x14ac:dyDescent="0.2">
      <c r="A2927" s="74" t="s">
        <v>8098</v>
      </c>
      <c r="B2927" s="75" t="s">
        <v>8099</v>
      </c>
      <c r="C2927" s="76" t="s">
        <v>210</v>
      </c>
      <c r="D2927" s="78" t="s">
        <v>356</v>
      </c>
      <c r="E2927" s="78" t="s">
        <v>332</v>
      </c>
      <c r="F2927" s="78" t="s">
        <v>8100</v>
      </c>
    </row>
    <row r="2928" spans="1:6" ht="45" x14ac:dyDescent="0.2">
      <c r="A2928" s="74" t="s">
        <v>8101</v>
      </c>
      <c r="B2928" s="75" t="s">
        <v>8102</v>
      </c>
      <c r="C2928" s="76" t="s">
        <v>210</v>
      </c>
      <c r="D2928" s="78" t="s">
        <v>8103</v>
      </c>
      <c r="E2928" s="78" t="s">
        <v>332</v>
      </c>
      <c r="F2928" s="78" t="s">
        <v>8104</v>
      </c>
    </row>
    <row r="2929" spans="1:6" ht="33.75" x14ac:dyDescent="0.2">
      <c r="A2929" s="74" t="s">
        <v>8105</v>
      </c>
      <c r="B2929" s="75" t="s">
        <v>8106</v>
      </c>
      <c r="C2929" s="76" t="s">
        <v>210</v>
      </c>
      <c r="D2929" s="78" t="s">
        <v>8107</v>
      </c>
      <c r="E2929" s="78" t="s">
        <v>332</v>
      </c>
      <c r="F2929" s="78" t="s">
        <v>7651</v>
      </c>
    </row>
    <row r="2930" spans="1:6" ht="45" x14ac:dyDescent="0.2">
      <c r="A2930" s="74" t="s">
        <v>8108</v>
      </c>
      <c r="B2930" s="75" t="s">
        <v>8109</v>
      </c>
      <c r="C2930" s="76" t="s">
        <v>210</v>
      </c>
      <c r="D2930" s="78" t="s">
        <v>8110</v>
      </c>
      <c r="E2930" s="78" t="s">
        <v>332</v>
      </c>
      <c r="F2930" s="78" t="s">
        <v>8111</v>
      </c>
    </row>
    <row r="2931" spans="1:6" ht="45" x14ac:dyDescent="0.2">
      <c r="A2931" s="74" t="s">
        <v>8112</v>
      </c>
      <c r="B2931" s="75" t="s">
        <v>8113</v>
      </c>
      <c r="C2931" s="76" t="s">
        <v>210</v>
      </c>
      <c r="D2931" s="78" t="s">
        <v>8114</v>
      </c>
      <c r="E2931" s="78" t="s">
        <v>332</v>
      </c>
      <c r="F2931" s="78" t="s">
        <v>8115</v>
      </c>
    </row>
    <row r="2932" spans="1:6" ht="33.75" x14ac:dyDescent="0.2">
      <c r="A2932" s="74" t="s">
        <v>8116</v>
      </c>
      <c r="B2932" s="74" t="s">
        <v>8117</v>
      </c>
      <c r="C2932" s="76" t="s">
        <v>210</v>
      </c>
      <c r="D2932" s="78" t="s">
        <v>8118</v>
      </c>
      <c r="E2932" s="78" t="s">
        <v>332</v>
      </c>
      <c r="F2932" s="78" t="s">
        <v>8119</v>
      </c>
    </row>
    <row r="2933" spans="1:6" ht="45" x14ac:dyDescent="0.2">
      <c r="A2933" s="74" t="s">
        <v>8120</v>
      </c>
      <c r="B2933" s="75" t="s">
        <v>8121</v>
      </c>
      <c r="C2933" s="76" t="s">
        <v>210</v>
      </c>
      <c r="D2933" s="78" t="s">
        <v>8122</v>
      </c>
      <c r="E2933" s="78" t="s">
        <v>332</v>
      </c>
      <c r="F2933" s="78" t="s">
        <v>8123</v>
      </c>
    </row>
    <row r="2934" spans="1:6" ht="45" x14ac:dyDescent="0.2">
      <c r="A2934" s="74" t="s">
        <v>8124</v>
      </c>
      <c r="B2934" s="75" t="s">
        <v>8125</v>
      </c>
      <c r="C2934" s="76" t="s">
        <v>210</v>
      </c>
      <c r="D2934" s="78" t="s">
        <v>8126</v>
      </c>
      <c r="E2934" s="78" t="s">
        <v>1110</v>
      </c>
      <c r="F2934" s="78" t="s">
        <v>8127</v>
      </c>
    </row>
    <row r="2935" spans="1:6" ht="45" x14ac:dyDescent="0.2">
      <c r="A2935" s="74" t="s">
        <v>8128</v>
      </c>
      <c r="B2935" s="75" t="s">
        <v>8129</v>
      </c>
      <c r="C2935" s="76" t="s">
        <v>210</v>
      </c>
      <c r="D2935" s="78" t="s">
        <v>8130</v>
      </c>
      <c r="E2935" s="78" t="s">
        <v>1097</v>
      </c>
      <c r="F2935" s="78" t="s">
        <v>8131</v>
      </c>
    </row>
    <row r="2936" spans="1:6" ht="22.5" x14ac:dyDescent="0.2">
      <c r="A2936" s="74" t="s">
        <v>8132</v>
      </c>
      <c r="B2936" s="74" t="s">
        <v>8133</v>
      </c>
      <c r="C2936" s="76" t="s">
        <v>210</v>
      </c>
      <c r="D2936" s="78" t="s">
        <v>8134</v>
      </c>
      <c r="E2936" s="78" t="s">
        <v>8135</v>
      </c>
      <c r="F2936" s="78" t="s">
        <v>8136</v>
      </c>
    </row>
    <row r="2937" spans="1:6" ht="45" x14ac:dyDescent="0.2">
      <c r="A2937" s="74" t="s">
        <v>8137</v>
      </c>
      <c r="B2937" s="75" t="s">
        <v>8138</v>
      </c>
      <c r="C2937" s="76" t="s">
        <v>210</v>
      </c>
      <c r="D2937" s="78" t="s">
        <v>8139</v>
      </c>
      <c r="E2937" s="78" t="s">
        <v>1110</v>
      </c>
      <c r="F2937" s="78" t="s">
        <v>8140</v>
      </c>
    </row>
    <row r="2938" spans="1:6" ht="45" x14ac:dyDescent="0.2">
      <c r="A2938" s="74" t="s">
        <v>8141</v>
      </c>
      <c r="B2938" s="75" t="s">
        <v>8142</v>
      </c>
      <c r="C2938" s="76" t="s">
        <v>210</v>
      </c>
      <c r="D2938" s="78" t="s">
        <v>8143</v>
      </c>
      <c r="E2938" s="78" t="s">
        <v>332</v>
      </c>
      <c r="F2938" s="78" t="s">
        <v>8144</v>
      </c>
    </row>
    <row r="2939" spans="1:6" ht="45" x14ac:dyDescent="0.2">
      <c r="A2939" s="74" t="s">
        <v>8145</v>
      </c>
      <c r="B2939" s="75" t="s">
        <v>8146</v>
      </c>
      <c r="C2939" s="76" t="s">
        <v>210</v>
      </c>
      <c r="D2939" s="78" t="s">
        <v>8147</v>
      </c>
      <c r="E2939" s="78" t="s">
        <v>332</v>
      </c>
      <c r="F2939" s="78" t="s">
        <v>8148</v>
      </c>
    </row>
    <row r="2940" spans="1:6" ht="22.5" x14ac:dyDescent="0.2">
      <c r="A2940" s="74" t="s">
        <v>8149</v>
      </c>
      <c r="B2940" s="74" t="s">
        <v>8150</v>
      </c>
      <c r="C2940" s="76" t="s">
        <v>247</v>
      </c>
      <c r="D2940" s="78" t="s">
        <v>8151</v>
      </c>
      <c r="E2940" s="78" t="s">
        <v>8152</v>
      </c>
      <c r="F2940" s="78" t="s">
        <v>8153</v>
      </c>
    </row>
    <row r="2941" spans="1:6" ht="22.5" x14ac:dyDescent="0.2">
      <c r="A2941" s="74" t="s">
        <v>8154</v>
      </c>
      <c r="B2941" s="74" t="s">
        <v>8155</v>
      </c>
      <c r="C2941" s="76" t="s">
        <v>210</v>
      </c>
      <c r="D2941" s="78" t="s">
        <v>1882</v>
      </c>
      <c r="E2941" s="78" t="s">
        <v>332</v>
      </c>
      <c r="F2941" s="78" t="s">
        <v>8156</v>
      </c>
    </row>
    <row r="2942" spans="1:6" ht="22.5" x14ac:dyDescent="0.2">
      <c r="A2942" s="74" t="s">
        <v>8157</v>
      </c>
      <c r="B2942" s="74" t="s">
        <v>8158</v>
      </c>
      <c r="C2942" s="76" t="s">
        <v>210</v>
      </c>
      <c r="D2942" s="78" t="s">
        <v>8159</v>
      </c>
      <c r="E2942" s="78" t="s">
        <v>332</v>
      </c>
      <c r="F2942" s="78" t="s">
        <v>8160</v>
      </c>
    </row>
    <row r="2943" spans="1:6" ht="67.5" x14ac:dyDescent="0.2">
      <c r="A2943" s="79" t="s">
        <v>8161</v>
      </c>
      <c r="B2943" s="75" t="s">
        <v>8162</v>
      </c>
      <c r="C2943" s="80" t="s">
        <v>210</v>
      </c>
      <c r="D2943" s="81" t="s">
        <v>8163</v>
      </c>
      <c r="E2943" s="81" t="s">
        <v>1110</v>
      </c>
      <c r="F2943" s="81" t="s">
        <v>8164</v>
      </c>
    </row>
    <row r="2944" spans="1:6" ht="45" x14ac:dyDescent="0.2">
      <c r="A2944" s="74" t="s">
        <v>8165</v>
      </c>
      <c r="B2944" s="75" t="s">
        <v>8166</v>
      </c>
      <c r="C2944" s="76" t="s">
        <v>210</v>
      </c>
      <c r="D2944" s="78" t="s">
        <v>8167</v>
      </c>
      <c r="E2944" s="78" t="s">
        <v>1097</v>
      </c>
      <c r="F2944" s="78" t="s">
        <v>8168</v>
      </c>
    </row>
    <row r="2945" spans="1:6" ht="33.75" x14ac:dyDescent="0.2">
      <c r="A2945" s="74" t="s">
        <v>8169</v>
      </c>
      <c r="B2945" s="74" t="s">
        <v>8170</v>
      </c>
      <c r="C2945" s="76" t="s">
        <v>210</v>
      </c>
      <c r="D2945" s="78" t="s">
        <v>8171</v>
      </c>
      <c r="E2945" s="78" t="s">
        <v>1097</v>
      </c>
      <c r="F2945" s="78" t="s">
        <v>8172</v>
      </c>
    </row>
    <row r="2946" spans="1:6" x14ac:dyDescent="0.2">
      <c r="A2946" s="74" t="s">
        <v>8173</v>
      </c>
      <c r="B2946" s="74" t="s">
        <v>8174</v>
      </c>
      <c r="C2946" s="76" t="s">
        <v>210</v>
      </c>
      <c r="D2946" s="78" t="s">
        <v>8175</v>
      </c>
      <c r="E2946" s="78" t="s">
        <v>322</v>
      </c>
      <c r="F2946" s="78" t="s">
        <v>8176</v>
      </c>
    </row>
    <row r="2947" spans="1:6" x14ac:dyDescent="0.2">
      <c r="A2947" s="74" t="s">
        <v>8177</v>
      </c>
      <c r="B2947" s="74" t="s">
        <v>8178</v>
      </c>
      <c r="C2947" s="76" t="s">
        <v>210</v>
      </c>
      <c r="D2947" s="78" t="s">
        <v>8179</v>
      </c>
      <c r="E2947" s="78" t="s">
        <v>326</v>
      </c>
      <c r="F2947" s="78" t="s">
        <v>8180</v>
      </c>
    </row>
    <row r="2948" spans="1:6" ht="22.5" x14ac:dyDescent="0.2">
      <c r="A2948" s="74" t="s">
        <v>8181</v>
      </c>
      <c r="B2948" s="74" t="s">
        <v>8182</v>
      </c>
      <c r="C2948" s="76" t="s">
        <v>210</v>
      </c>
      <c r="D2948" s="78" t="s">
        <v>7404</v>
      </c>
      <c r="E2948" s="78" t="s">
        <v>2942</v>
      </c>
      <c r="F2948" s="78" t="s">
        <v>8183</v>
      </c>
    </row>
    <row r="2949" spans="1:6" ht="56.25" x14ac:dyDescent="0.2">
      <c r="A2949" s="74" t="s">
        <v>8184</v>
      </c>
      <c r="B2949" s="75" t="s">
        <v>8185</v>
      </c>
      <c r="C2949" s="76" t="s">
        <v>210</v>
      </c>
      <c r="D2949" s="78" t="s">
        <v>8186</v>
      </c>
      <c r="E2949" s="78" t="s">
        <v>326</v>
      </c>
      <c r="F2949" s="78" t="s">
        <v>8187</v>
      </c>
    </row>
    <row r="2950" spans="1:6" ht="45" x14ac:dyDescent="0.2">
      <c r="A2950" s="74" t="s">
        <v>8188</v>
      </c>
      <c r="B2950" s="75" t="s">
        <v>8189</v>
      </c>
      <c r="C2950" s="76" t="s">
        <v>210</v>
      </c>
      <c r="D2950" s="78" t="s">
        <v>8190</v>
      </c>
      <c r="E2950" s="78" t="s">
        <v>326</v>
      </c>
      <c r="F2950" s="78" t="s">
        <v>8191</v>
      </c>
    </row>
    <row r="2951" spans="1:6" x14ac:dyDescent="0.2">
      <c r="A2951" s="59">
        <v>44.04</v>
      </c>
      <c r="B2951" s="73" t="s">
        <v>8192</v>
      </c>
      <c r="C2951" s="56"/>
      <c r="D2951" s="56"/>
      <c r="E2951" s="56"/>
      <c r="F2951" s="56"/>
    </row>
    <row r="2952" spans="1:6" ht="22.5" x14ac:dyDescent="0.2">
      <c r="A2952" s="74" t="s">
        <v>8193</v>
      </c>
      <c r="B2952" s="74" t="s">
        <v>8194</v>
      </c>
      <c r="C2952" s="76" t="s">
        <v>211</v>
      </c>
      <c r="D2952" s="78" t="s">
        <v>8195</v>
      </c>
      <c r="E2952" s="78" t="s">
        <v>846</v>
      </c>
      <c r="F2952" s="78" t="s">
        <v>8196</v>
      </c>
    </row>
    <row r="2953" spans="1:6" x14ac:dyDescent="0.2">
      <c r="A2953" s="74" t="s">
        <v>8197</v>
      </c>
      <c r="B2953" s="74" t="s">
        <v>8198</v>
      </c>
      <c r="C2953" s="76" t="s">
        <v>211</v>
      </c>
      <c r="D2953" s="78" t="s">
        <v>8199</v>
      </c>
      <c r="E2953" s="78" t="s">
        <v>2116</v>
      </c>
      <c r="F2953" s="78" t="s">
        <v>8200</v>
      </c>
    </row>
    <row r="2954" spans="1:6" ht="22.5" x14ac:dyDescent="0.2">
      <c r="A2954" s="74" t="s">
        <v>8201</v>
      </c>
      <c r="B2954" s="74" t="s">
        <v>8202</v>
      </c>
      <c r="C2954" s="76" t="s">
        <v>211</v>
      </c>
      <c r="D2954" s="78" t="s">
        <v>8203</v>
      </c>
      <c r="E2954" s="78" t="s">
        <v>846</v>
      </c>
      <c r="F2954" s="78" t="s">
        <v>8204</v>
      </c>
    </row>
    <row r="2955" spans="1:6" x14ac:dyDescent="0.2">
      <c r="A2955" s="59">
        <v>44.06</v>
      </c>
      <c r="B2955" s="73" t="s">
        <v>8205</v>
      </c>
      <c r="C2955" s="56"/>
      <c r="D2955" s="56"/>
      <c r="E2955" s="56"/>
      <c r="F2955" s="56"/>
    </row>
    <row r="2956" spans="1:6" ht="22.5" x14ac:dyDescent="0.2">
      <c r="A2956" s="74" t="s">
        <v>8206</v>
      </c>
      <c r="B2956" s="74" t="s">
        <v>8207</v>
      </c>
      <c r="C2956" s="76" t="s">
        <v>228</v>
      </c>
      <c r="D2956" s="78" t="s">
        <v>8208</v>
      </c>
      <c r="E2956" s="78" t="s">
        <v>344</v>
      </c>
      <c r="F2956" s="78" t="s">
        <v>8209</v>
      </c>
    </row>
    <row r="2957" spans="1:6" ht="22.5" x14ac:dyDescent="0.2">
      <c r="A2957" s="74" t="s">
        <v>8210</v>
      </c>
      <c r="B2957" s="74" t="s">
        <v>8211</v>
      </c>
      <c r="C2957" s="76" t="s">
        <v>228</v>
      </c>
      <c r="D2957" s="78" t="s">
        <v>8212</v>
      </c>
      <c r="E2957" s="78" t="s">
        <v>344</v>
      </c>
      <c r="F2957" s="78" t="s">
        <v>8213</v>
      </c>
    </row>
    <row r="2958" spans="1:6" x14ac:dyDescent="0.2">
      <c r="A2958" s="74" t="s">
        <v>8214</v>
      </c>
      <c r="B2958" s="74" t="s">
        <v>8215</v>
      </c>
      <c r="C2958" s="76" t="s">
        <v>210</v>
      </c>
      <c r="D2958" s="78" t="s">
        <v>8216</v>
      </c>
      <c r="E2958" s="78" t="s">
        <v>352</v>
      </c>
      <c r="F2958" s="78" t="s">
        <v>8217</v>
      </c>
    </row>
    <row r="2959" spans="1:6" ht="22.5" x14ac:dyDescent="0.2">
      <c r="A2959" s="74" t="s">
        <v>8218</v>
      </c>
      <c r="B2959" s="74" t="s">
        <v>8219</v>
      </c>
      <c r="C2959" s="76" t="s">
        <v>210</v>
      </c>
      <c r="D2959" s="78" t="s">
        <v>8220</v>
      </c>
      <c r="E2959" s="78" t="s">
        <v>326</v>
      </c>
      <c r="F2959" s="78" t="s">
        <v>8221</v>
      </c>
    </row>
    <row r="2960" spans="1:6" ht="22.5" x14ac:dyDescent="0.2">
      <c r="A2960" s="74" t="s">
        <v>8222</v>
      </c>
      <c r="B2960" s="74" t="s">
        <v>8223</v>
      </c>
      <c r="C2960" s="76" t="s">
        <v>210</v>
      </c>
      <c r="D2960" s="78" t="s">
        <v>8224</v>
      </c>
      <c r="E2960" s="78" t="s">
        <v>326</v>
      </c>
      <c r="F2960" s="78" t="s">
        <v>8225</v>
      </c>
    </row>
    <row r="2961" spans="1:6" ht="22.5" x14ac:dyDescent="0.2">
      <c r="A2961" s="74" t="s">
        <v>8226</v>
      </c>
      <c r="B2961" s="74" t="s">
        <v>8227</v>
      </c>
      <c r="C2961" s="76" t="s">
        <v>210</v>
      </c>
      <c r="D2961" s="78" t="s">
        <v>8228</v>
      </c>
      <c r="E2961" s="78" t="s">
        <v>326</v>
      </c>
      <c r="F2961" s="78" t="s">
        <v>8229</v>
      </c>
    </row>
    <row r="2962" spans="1:6" ht="22.5" x14ac:dyDescent="0.2">
      <c r="A2962" s="74" t="s">
        <v>8230</v>
      </c>
      <c r="B2962" s="74" t="s">
        <v>8231</v>
      </c>
      <c r="C2962" s="76" t="s">
        <v>210</v>
      </c>
      <c r="D2962" s="78" t="s">
        <v>8232</v>
      </c>
      <c r="E2962" s="78" t="s">
        <v>326</v>
      </c>
      <c r="F2962" s="78" t="s">
        <v>8233</v>
      </c>
    </row>
    <row r="2963" spans="1:6" ht="22.5" x14ac:dyDescent="0.2">
      <c r="A2963" s="74" t="s">
        <v>8234</v>
      </c>
      <c r="B2963" s="74" t="s">
        <v>8235</v>
      </c>
      <c r="C2963" s="76" t="s">
        <v>210</v>
      </c>
      <c r="D2963" s="78" t="s">
        <v>8236</v>
      </c>
      <c r="E2963" s="78" t="s">
        <v>326</v>
      </c>
      <c r="F2963" s="78" t="s">
        <v>8237</v>
      </c>
    </row>
    <row r="2964" spans="1:6" ht="22.5" x14ac:dyDescent="0.2">
      <c r="A2964" s="74" t="s">
        <v>8238</v>
      </c>
      <c r="B2964" s="74" t="s">
        <v>8239</v>
      </c>
      <c r="C2964" s="76" t="s">
        <v>210</v>
      </c>
      <c r="D2964" s="78" t="s">
        <v>8240</v>
      </c>
      <c r="E2964" s="78" t="s">
        <v>326</v>
      </c>
      <c r="F2964" s="78" t="s">
        <v>8241</v>
      </c>
    </row>
    <row r="2965" spans="1:6" ht="22.5" x14ac:dyDescent="0.2">
      <c r="A2965" s="74" t="s">
        <v>8242</v>
      </c>
      <c r="B2965" s="74" t="s">
        <v>8243</v>
      </c>
      <c r="C2965" s="76" t="s">
        <v>210</v>
      </c>
      <c r="D2965" s="78" t="s">
        <v>8244</v>
      </c>
      <c r="E2965" s="78" t="s">
        <v>326</v>
      </c>
      <c r="F2965" s="78" t="s">
        <v>8245</v>
      </c>
    </row>
    <row r="2966" spans="1:6" ht="22.5" x14ac:dyDescent="0.2">
      <c r="A2966" s="74" t="s">
        <v>8246</v>
      </c>
      <c r="B2966" s="74" t="s">
        <v>8247</v>
      </c>
      <c r="C2966" s="76" t="s">
        <v>210</v>
      </c>
      <c r="D2966" s="78" t="s">
        <v>8248</v>
      </c>
      <c r="E2966" s="78" t="s">
        <v>326</v>
      </c>
      <c r="F2966" s="78" t="s">
        <v>8249</v>
      </c>
    </row>
    <row r="2967" spans="1:6" ht="22.5" x14ac:dyDescent="0.2">
      <c r="A2967" s="74" t="s">
        <v>8250</v>
      </c>
      <c r="B2967" s="74" t="s">
        <v>8251</v>
      </c>
      <c r="C2967" s="76" t="s">
        <v>210</v>
      </c>
      <c r="D2967" s="78" t="s">
        <v>8252</v>
      </c>
      <c r="E2967" s="78" t="s">
        <v>326</v>
      </c>
      <c r="F2967" s="78" t="s">
        <v>8253</v>
      </c>
    </row>
    <row r="2968" spans="1:6" ht="22.5" x14ac:dyDescent="0.2">
      <c r="A2968" s="74" t="s">
        <v>8254</v>
      </c>
      <c r="B2968" s="74" t="s">
        <v>8255</v>
      </c>
      <c r="C2968" s="76" t="s">
        <v>210</v>
      </c>
      <c r="D2968" s="78" t="s">
        <v>8256</v>
      </c>
      <c r="E2968" s="78" t="s">
        <v>326</v>
      </c>
      <c r="F2968" s="78" t="s">
        <v>8257</v>
      </c>
    </row>
    <row r="2969" spans="1:6" ht="22.5" x14ac:dyDescent="0.2">
      <c r="A2969" s="74" t="s">
        <v>8258</v>
      </c>
      <c r="B2969" s="74" t="s">
        <v>8259</v>
      </c>
      <c r="C2969" s="76" t="s">
        <v>210</v>
      </c>
      <c r="D2969" s="78" t="s">
        <v>8260</v>
      </c>
      <c r="E2969" s="78" t="s">
        <v>326</v>
      </c>
      <c r="F2969" s="78" t="s">
        <v>8261</v>
      </c>
    </row>
    <row r="2970" spans="1:6" ht="22.5" x14ac:dyDescent="0.2">
      <c r="A2970" s="74" t="s">
        <v>8262</v>
      </c>
      <c r="B2970" s="74" t="s">
        <v>8263</v>
      </c>
      <c r="C2970" s="76" t="s">
        <v>210</v>
      </c>
      <c r="D2970" s="78" t="s">
        <v>8264</v>
      </c>
      <c r="E2970" s="78" t="s">
        <v>326</v>
      </c>
      <c r="F2970" s="78" t="s">
        <v>8265</v>
      </c>
    </row>
    <row r="2971" spans="1:6" ht="22.5" x14ac:dyDescent="0.2">
      <c r="A2971" s="74" t="s">
        <v>8266</v>
      </c>
      <c r="B2971" s="74" t="s">
        <v>8267</v>
      </c>
      <c r="C2971" s="76" t="s">
        <v>210</v>
      </c>
      <c r="D2971" s="78" t="s">
        <v>8268</v>
      </c>
      <c r="E2971" s="78" t="s">
        <v>326</v>
      </c>
      <c r="F2971" s="78" t="s">
        <v>8269</v>
      </c>
    </row>
    <row r="2972" spans="1:6" ht="22.5" x14ac:dyDescent="0.2">
      <c r="A2972" s="74" t="s">
        <v>8270</v>
      </c>
      <c r="B2972" s="74" t="s">
        <v>8271</v>
      </c>
      <c r="C2972" s="76" t="s">
        <v>210</v>
      </c>
      <c r="D2972" s="78" t="s">
        <v>8272</v>
      </c>
      <c r="E2972" s="78" t="s">
        <v>326</v>
      </c>
      <c r="F2972" s="78" t="s">
        <v>8273</v>
      </c>
    </row>
    <row r="2973" spans="1:6" ht="22.5" x14ac:dyDescent="0.2">
      <c r="A2973" s="74" t="s">
        <v>8274</v>
      </c>
      <c r="B2973" s="74" t="s">
        <v>8275</v>
      </c>
      <c r="C2973" s="76" t="s">
        <v>210</v>
      </c>
      <c r="D2973" s="78" t="s">
        <v>8276</v>
      </c>
      <c r="E2973" s="78" t="s">
        <v>326</v>
      </c>
      <c r="F2973" s="78" t="s">
        <v>8277</v>
      </c>
    </row>
    <row r="2974" spans="1:6" ht="22.5" x14ac:dyDescent="0.2">
      <c r="A2974" s="74" t="s">
        <v>8278</v>
      </c>
      <c r="B2974" s="74" t="s">
        <v>8279</v>
      </c>
      <c r="C2974" s="76" t="s">
        <v>210</v>
      </c>
      <c r="D2974" s="78" t="s">
        <v>8280</v>
      </c>
      <c r="E2974" s="78" t="s">
        <v>326</v>
      </c>
      <c r="F2974" s="78" t="s">
        <v>8281</v>
      </c>
    </row>
    <row r="2975" spans="1:6" ht="22.5" x14ac:dyDescent="0.2">
      <c r="A2975" s="74" t="s">
        <v>8282</v>
      </c>
      <c r="B2975" s="74" t="s">
        <v>8283</v>
      </c>
      <c r="C2975" s="76" t="s">
        <v>210</v>
      </c>
      <c r="D2975" s="78" t="s">
        <v>8284</v>
      </c>
      <c r="E2975" s="78" t="s">
        <v>326</v>
      </c>
      <c r="F2975" s="78" t="s">
        <v>8285</v>
      </c>
    </row>
    <row r="2976" spans="1:6" ht="22.5" x14ac:dyDescent="0.2">
      <c r="A2976" s="59">
        <v>44.2</v>
      </c>
      <c r="B2976" s="73" t="s">
        <v>8286</v>
      </c>
      <c r="C2976" s="56"/>
      <c r="D2976" s="56"/>
      <c r="E2976" s="56"/>
      <c r="F2976" s="56"/>
    </row>
    <row r="2977" spans="1:6" ht="22.5" x14ac:dyDescent="0.2">
      <c r="A2977" s="74" t="s">
        <v>8287</v>
      </c>
      <c r="B2977" s="74" t="s">
        <v>8288</v>
      </c>
      <c r="C2977" s="76" t="s">
        <v>210</v>
      </c>
      <c r="D2977" s="78" t="s">
        <v>8289</v>
      </c>
      <c r="E2977" s="78" t="s">
        <v>325</v>
      </c>
      <c r="F2977" s="78" t="s">
        <v>8290</v>
      </c>
    </row>
    <row r="2978" spans="1:6" x14ac:dyDescent="0.2">
      <c r="A2978" s="74" t="s">
        <v>8291</v>
      </c>
      <c r="B2978" s="74" t="s">
        <v>8292</v>
      </c>
      <c r="C2978" s="76" t="s">
        <v>210</v>
      </c>
      <c r="D2978" s="78" t="s">
        <v>8293</v>
      </c>
      <c r="E2978" s="78" t="s">
        <v>326</v>
      </c>
      <c r="F2978" s="78" t="s">
        <v>8294</v>
      </c>
    </row>
    <row r="2979" spans="1:6" x14ac:dyDescent="0.2">
      <c r="A2979" s="74" t="s">
        <v>8295</v>
      </c>
      <c r="B2979" s="74" t="s">
        <v>8296</v>
      </c>
      <c r="C2979" s="76" t="s">
        <v>210</v>
      </c>
      <c r="D2979" s="78" t="s">
        <v>8297</v>
      </c>
      <c r="E2979" s="78" t="s">
        <v>326</v>
      </c>
      <c r="F2979" s="78" t="s">
        <v>8298</v>
      </c>
    </row>
    <row r="2980" spans="1:6" ht="22.5" x14ac:dyDescent="0.2">
      <c r="A2980" s="74" t="s">
        <v>8299</v>
      </c>
      <c r="B2980" s="74" t="s">
        <v>8300</v>
      </c>
      <c r="C2980" s="76" t="s">
        <v>210</v>
      </c>
      <c r="D2980" s="78" t="s">
        <v>8301</v>
      </c>
      <c r="E2980" s="78" t="s">
        <v>344</v>
      </c>
      <c r="F2980" s="78" t="s">
        <v>8302</v>
      </c>
    </row>
    <row r="2981" spans="1:6" ht="22.5" x14ac:dyDescent="0.2">
      <c r="A2981" s="74" t="s">
        <v>8303</v>
      </c>
      <c r="B2981" s="74" t="s">
        <v>8304</v>
      </c>
      <c r="C2981" s="76" t="s">
        <v>210</v>
      </c>
      <c r="D2981" s="82"/>
      <c r="E2981" s="78" t="s">
        <v>4752</v>
      </c>
      <c r="F2981" s="78" t="s">
        <v>4752</v>
      </c>
    </row>
    <row r="2982" spans="1:6" x14ac:dyDescent="0.2">
      <c r="A2982" s="74" t="s">
        <v>8305</v>
      </c>
      <c r="B2982" s="74" t="s">
        <v>8306</v>
      </c>
      <c r="C2982" s="76" t="s">
        <v>210</v>
      </c>
      <c r="D2982" s="78" t="s">
        <v>8307</v>
      </c>
      <c r="E2982" s="78" t="s">
        <v>230</v>
      </c>
      <c r="F2982" s="78" t="s">
        <v>8308</v>
      </c>
    </row>
    <row r="2983" spans="1:6" x14ac:dyDescent="0.2">
      <c r="A2983" s="74" t="s">
        <v>8309</v>
      </c>
      <c r="B2983" s="74" t="s">
        <v>8310</v>
      </c>
      <c r="C2983" s="76" t="s">
        <v>210</v>
      </c>
      <c r="D2983" s="78" t="s">
        <v>3946</v>
      </c>
      <c r="E2983" s="78" t="s">
        <v>230</v>
      </c>
      <c r="F2983" s="78" t="s">
        <v>8311</v>
      </c>
    </row>
    <row r="2984" spans="1:6" ht="22.5" x14ac:dyDescent="0.2">
      <c r="A2984" s="74" t="s">
        <v>8312</v>
      </c>
      <c r="B2984" s="74" t="s">
        <v>8313</v>
      </c>
      <c r="C2984" s="76" t="s">
        <v>210</v>
      </c>
      <c r="D2984" s="78" t="s">
        <v>8314</v>
      </c>
      <c r="E2984" s="78" t="s">
        <v>8315</v>
      </c>
      <c r="F2984" s="78" t="s">
        <v>8316</v>
      </c>
    </row>
    <row r="2985" spans="1:6" ht="33.75" x14ac:dyDescent="0.2">
      <c r="A2985" s="74" t="s">
        <v>8317</v>
      </c>
      <c r="B2985" s="75" t="s">
        <v>8318</v>
      </c>
      <c r="C2985" s="76" t="s">
        <v>210</v>
      </c>
      <c r="D2985" s="78" t="s">
        <v>7534</v>
      </c>
      <c r="E2985" s="78" t="s">
        <v>250</v>
      </c>
      <c r="F2985" s="78" t="s">
        <v>8319</v>
      </c>
    </row>
    <row r="2986" spans="1:6" ht="22.5" x14ac:dyDescent="0.2">
      <c r="A2986" s="74" t="s">
        <v>8320</v>
      </c>
      <c r="B2986" s="74" t="s">
        <v>8321</v>
      </c>
      <c r="C2986" s="76" t="s">
        <v>210</v>
      </c>
      <c r="D2986" s="78" t="s">
        <v>8322</v>
      </c>
      <c r="E2986" s="78" t="s">
        <v>230</v>
      </c>
      <c r="F2986" s="78" t="s">
        <v>8323</v>
      </c>
    </row>
    <row r="2987" spans="1:6" ht="22.5" x14ac:dyDescent="0.2">
      <c r="A2987" s="74" t="s">
        <v>8324</v>
      </c>
      <c r="B2987" s="74" t="s">
        <v>8325</v>
      </c>
      <c r="C2987" s="76" t="s">
        <v>210</v>
      </c>
      <c r="D2987" s="78" t="s">
        <v>8326</v>
      </c>
      <c r="E2987" s="78" t="s">
        <v>8315</v>
      </c>
      <c r="F2987" s="78" t="s">
        <v>8327</v>
      </c>
    </row>
    <row r="2988" spans="1:6" x14ac:dyDescent="0.2">
      <c r="A2988" s="74" t="s">
        <v>8328</v>
      </c>
      <c r="B2988" s="74" t="s">
        <v>8329</v>
      </c>
      <c r="C2988" s="76" t="s">
        <v>210</v>
      </c>
      <c r="D2988" s="78" t="s">
        <v>8330</v>
      </c>
      <c r="E2988" s="78" t="s">
        <v>8315</v>
      </c>
      <c r="F2988" s="78" t="s">
        <v>8331</v>
      </c>
    </row>
    <row r="2989" spans="1:6" x14ac:dyDescent="0.2">
      <c r="A2989" s="74" t="s">
        <v>8332</v>
      </c>
      <c r="B2989" s="74" t="s">
        <v>8333</v>
      </c>
      <c r="C2989" s="76" t="s">
        <v>210</v>
      </c>
      <c r="D2989" s="78" t="s">
        <v>8334</v>
      </c>
      <c r="E2989" s="78" t="s">
        <v>4930</v>
      </c>
      <c r="F2989" s="78" t="s">
        <v>8335</v>
      </c>
    </row>
    <row r="2990" spans="1:6" ht="22.5" x14ac:dyDescent="0.2">
      <c r="A2990" s="74" t="s">
        <v>8336</v>
      </c>
      <c r="B2990" s="74" t="s">
        <v>8337</v>
      </c>
      <c r="C2990" s="76" t="s">
        <v>210</v>
      </c>
      <c r="D2990" s="78" t="s">
        <v>8338</v>
      </c>
      <c r="E2990" s="78" t="s">
        <v>326</v>
      </c>
      <c r="F2990" s="78" t="s">
        <v>8339</v>
      </c>
    </row>
    <row r="2991" spans="1:6" ht="22.5" x14ac:dyDescent="0.2">
      <c r="A2991" s="74" t="s">
        <v>8340</v>
      </c>
      <c r="B2991" s="74" t="s">
        <v>8341</v>
      </c>
      <c r="C2991" s="76" t="s">
        <v>210</v>
      </c>
      <c r="D2991" s="78" t="s">
        <v>8342</v>
      </c>
      <c r="E2991" s="78" t="s">
        <v>326</v>
      </c>
      <c r="F2991" s="78" t="s">
        <v>8343</v>
      </c>
    </row>
    <row r="2992" spans="1:6" x14ac:dyDescent="0.2">
      <c r="A2992" s="74" t="s">
        <v>8344</v>
      </c>
      <c r="B2992" s="74" t="s">
        <v>8345</v>
      </c>
      <c r="C2992" s="76" t="s">
        <v>210</v>
      </c>
      <c r="D2992" s="78" t="s">
        <v>8346</v>
      </c>
      <c r="E2992" s="78" t="s">
        <v>230</v>
      </c>
      <c r="F2992" s="78" t="s">
        <v>8347</v>
      </c>
    </row>
    <row r="2993" spans="1:6" ht="22.5" x14ac:dyDescent="0.2">
      <c r="A2993" s="74" t="s">
        <v>8348</v>
      </c>
      <c r="B2993" s="74" t="s">
        <v>8349</v>
      </c>
      <c r="C2993" s="76" t="s">
        <v>210</v>
      </c>
      <c r="D2993" s="78" t="s">
        <v>8350</v>
      </c>
      <c r="E2993" s="78" t="s">
        <v>325</v>
      </c>
      <c r="F2993" s="78" t="s">
        <v>8351</v>
      </c>
    </row>
    <row r="2994" spans="1:6" ht="22.5" x14ac:dyDescent="0.2">
      <c r="A2994" s="74" t="s">
        <v>8352</v>
      </c>
      <c r="B2994" s="74" t="s">
        <v>8353</v>
      </c>
      <c r="C2994" s="76" t="s">
        <v>210</v>
      </c>
      <c r="D2994" s="78" t="s">
        <v>8354</v>
      </c>
      <c r="E2994" s="78" t="s">
        <v>325</v>
      </c>
      <c r="F2994" s="78" t="s">
        <v>8355</v>
      </c>
    </row>
    <row r="2995" spans="1:6" ht="22.5" x14ac:dyDescent="0.2">
      <c r="A2995" s="74" t="s">
        <v>8356</v>
      </c>
      <c r="B2995" s="74" t="s">
        <v>8357</v>
      </c>
      <c r="C2995" s="76" t="s">
        <v>210</v>
      </c>
      <c r="D2995" s="78" t="s">
        <v>1228</v>
      </c>
      <c r="E2995" s="78" t="s">
        <v>281</v>
      </c>
      <c r="F2995" s="78" t="s">
        <v>4058</v>
      </c>
    </row>
    <row r="2996" spans="1:6" x14ac:dyDescent="0.2">
      <c r="A2996" s="74" t="s">
        <v>8358</v>
      </c>
      <c r="B2996" s="74" t="s">
        <v>8359</v>
      </c>
      <c r="C2996" s="76" t="s">
        <v>210</v>
      </c>
      <c r="D2996" s="78" t="s">
        <v>3250</v>
      </c>
      <c r="E2996" s="78" t="s">
        <v>8360</v>
      </c>
      <c r="F2996" s="78" t="s">
        <v>8361</v>
      </c>
    </row>
    <row r="2997" spans="1:6" ht="22.5" x14ac:dyDescent="0.2">
      <c r="A2997" s="74" t="s">
        <v>8362</v>
      </c>
      <c r="B2997" s="74" t="s">
        <v>8363</v>
      </c>
      <c r="C2997" s="76" t="s">
        <v>210</v>
      </c>
      <c r="D2997" s="78" t="s">
        <v>8364</v>
      </c>
      <c r="E2997" s="78" t="s">
        <v>342</v>
      </c>
      <c r="F2997" s="78" t="s">
        <v>8365</v>
      </c>
    </row>
    <row r="2998" spans="1:6" x14ac:dyDescent="0.2">
      <c r="A2998" s="74" t="s">
        <v>8366</v>
      </c>
      <c r="B2998" s="74" t="s">
        <v>8367</v>
      </c>
      <c r="C2998" s="76" t="s">
        <v>210</v>
      </c>
      <c r="D2998" s="78" t="s">
        <v>793</v>
      </c>
      <c r="E2998" s="78" t="s">
        <v>250</v>
      </c>
      <c r="F2998" s="78" t="s">
        <v>8368</v>
      </c>
    </row>
    <row r="2999" spans="1:6" x14ac:dyDescent="0.2">
      <c r="A2999" s="74" t="s">
        <v>8369</v>
      </c>
      <c r="B2999" s="74" t="s">
        <v>8370</v>
      </c>
      <c r="C2999" s="76" t="s">
        <v>210</v>
      </c>
      <c r="D2999" s="78" t="s">
        <v>8371</v>
      </c>
      <c r="E2999" s="78" t="s">
        <v>250</v>
      </c>
      <c r="F2999" s="78" t="s">
        <v>8372</v>
      </c>
    </row>
    <row r="3000" spans="1:6" ht="22.5" x14ac:dyDescent="0.2">
      <c r="A3000" s="74" t="s">
        <v>8373</v>
      </c>
      <c r="B3000" s="74" t="s">
        <v>8374</v>
      </c>
      <c r="C3000" s="76" t="s">
        <v>210</v>
      </c>
      <c r="D3000" s="78" t="s">
        <v>8375</v>
      </c>
      <c r="E3000" s="78" t="s">
        <v>343</v>
      </c>
      <c r="F3000" s="78" t="s">
        <v>8376</v>
      </c>
    </row>
    <row r="3001" spans="1:6" x14ac:dyDescent="0.2">
      <c r="A3001" s="74" t="s">
        <v>8377</v>
      </c>
      <c r="B3001" s="74" t="s">
        <v>8378</v>
      </c>
      <c r="C3001" s="76" t="s">
        <v>210</v>
      </c>
      <c r="D3001" s="78" t="s">
        <v>8379</v>
      </c>
      <c r="E3001" s="78" t="s">
        <v>343</v>
      </c>
      <c r="F3001" s="78" t="s">
        <v>5538</v>
      </c>
    </row>
    <row r="3002" spans="1:6" ht="22.5" x14ac:dyDescent="0.2">
      <c r="A3002" s="58">
        <v>45</v>
      </c>
      <c r="B3002" s="73" t="s">
        <v>8380</v>
      </c>
      <c r="C3002" s="56"/>
      <c r="D3002" s="56"/>
      <c r="E3002" s="56"/>
      <c r="F3002" s="56"/>
    </row>
    <row r="3003" spans="1:6" x14ac:dyDescent="0.2">
      <c r="A3003" s="59">
        <v>45.01</v>
      </c>
      <c r="B3003" s="73" t="s">
        <v>8381</v>
      </c>
      <c r="C3003" s="56"/>
      <c r="D3003" s="56"/>
      <c r="E3003" s="56"/>
      <c r="F3003" s="56"/>
    </row>
    <row r="3004" spans="1:6" ht="33.75" x14ac:dyDescent="0.2">
      <c r="A3004" s="74" t="s">
        <v>8382</v>
      </c>
      <c r="B3004" s="74" t="s">
        <v>8383</v>
      </c>
      <c r="C3004" s="76" t="s">
        <v>210</v>
      </c>
      <c r="D3004" s="78" t="s">
        <v>8384</v>
      </c>
      <c r="E3004" s="78" t="s">
        <v>8385</v>
      </c>
      <c r="F3004" s="78" t="s">
        <v>8386</v>
      </c>
    </row>
    <row r="3005" spans="1:6" ht="33.75" x14ac:dyDescent="0.2">
      <c r="A3005" s="74" t="s">
        <v>8387</v>
      </c>
      <c r="B3005" s="74" t="s">
        <v>8388</v>
      </c>
      <c r="C3005" s="76" t="s">
        <v>210</v>
      </c>
      <c r="D3005" s="78" t="s">
        <v>8389</v>
      </c>
      <c r="E3005" s="78" t="s">
        <v>8385</v>
      </c>
      <c r="F3005" s="78" t="s">
        <v>8390</v>
      </c>
    </row>
    <row r="3006" spans="1:6" ht="33.75" x14ac:dyDescent="0.2">
      <c r="A3006" s="74" t="s">
        <v>8391</v>
      </c>
      <c r="B3006" s="74" t="s">
        <v>8392</v>
      </c>
      <c r="C3006" s="76" t="s">
        <v>210</v>
      </c>
      <c r="D3006" s="78" t="s">
        <v>8393</v>
      </c>
      <c r="E3006" s="78" t="s">
        <v>8394</v>
      </c>
      <c r="F3006" s="78" t="s">
        <v>8395</v>
      </c>
    </row>
    <row r="3007" spans="1:6" ht="33.75" x14ac:dyDescent="0.2">
      <c r="A3007" s="74" t="s">
        <v>8396</v>
      </c>
      <c r="B3007" s="74" t="s">
        <v>8397</v>
      </c>
      <c r="C3007" s="76" t="s">
        <v>210</v>
      </c>
      <c r="D3007" s="78" t="s">
        <v>8398</v>
      </c>
      <c r="E3007" s="78" t="s">
        <v>8394</v>
      </c>
      <c r="F3007" s="78" t="s">
        <v>8399</v>
      </c>
    </row>
    <row r="3008" spans="1:6" ht="33.75" x14ac:dyDescent="0.2">
      <c r="A3008" s="74" t="s">
        <v>8400</v>
      </c>
      <c r="B3008" s="74" t="s">
        <v>8401</v>
      </c>
      <c r="C3008" s="76" t="s">
        <v>210</v>
      </c>
      <c r="D3008" s="78" t="s">
        <v>8402</v>
      </c>
      <c r="E3008" s="78" t="s">
        <v>8394</v>
      </c>
      <c r="F3008" s="78" t="s">
        <v>8403</v>
      </c>
    </row>
    <row r="3009" spans="1:6" ht="33.75" x14ac:dyDescent="0.2">
      <c r="A3009" s="74" t="s">
        <v>8404</v>
      </c>
      <c r="B3009" s="74" t="s">
        <v>8405</v>
      </c>
      <c r="C3009" s="76" t="s">
        <v>210</v>
      </c>
      <c r="D3009" s="78" t="s">
        <v>8406</v>
      </c>
      <c r="E3009" s="78" t="s">
        <v>8394</v>
      </c>
      <c r="F3009" s="78" t="s">
        <v>8407</v>
      </c>
    </row>
    <row r="3010" spans="1:6" x14ac:dyDescent="0.2">
      <c r="A3010" s="59">
        <v>45.02</v>
      </c>
      <c r="B3010" s="73" t="s">
        <v>8408</v>
      </c>
      <c r="C3010" s="56"/>
      <c r="D3010" s="56"/>
      <c r="E3010" s="56"/>
      <c r="F3010" s="56"/>
    </row>
    <row r="3011" spans="1:6" ht="22.5" x14ac:dyDescent="0.2">
      <c r="A3011" s="74" t="s">
        <v>8409</v>
      </c>
      <c r="B3011" s="74" t="s">
        <v>8410</v>
      </c>
      <c r="C3011" s="76" t="s">
        <v>210</v>
      </c>
      <c r="D3011" s="78" t="s">
        <v>8411</v>
      </c>
      <c r="E3011" s="78" t="s">
        <v>8412</v>
      </c>
      <c r="F3011" s="78" t="s">
        <v>8413</v>
      </c>
    </row>
    <row r="3012" spans="1:6" ht="22.5" x14ac:dyDescent="0.2">
      <c r="A3012" s="74" t="s">
        <v>8414</v>
      </c>
      <c r="B3012" s="74" t="s">
        <v>8415</v>
      </c>
      <c r="C3012" s="76" t="s">
        <v>210</v>
      </c>
      <c r="D3012" s="78" t="s">
        <v>8416</v>
      </c>
      <c r="E3012" s="78" t="s">
        <v>8417</v>
      </c>
      <c r="F3012" s="78" t="s">
        <v>8418</v>
      </c>
    </row>
    <row r="3013" spans="1:6" ht="22.5" x14ac:dyDescent="0.2">
      <c r="A3013" s="74" t="s">
        <v>8419</v>
      </c>
      <c r="B3013" s="74" t="s">
        <v>8420</v>
      </c>
      <c r="C3013" s="76" t="s">
        <v>210</v>
      </c>
      <c r="D3013" s="78" t="s">
        <v>8421</v>
      </c>
      <c r="E3013" s="78" t="s">
        <v>8422</v>
      </c>
      <c r="F3013" s="78" t="s">
        <v>8423</v>
      </c>
    </row>
    <row r="3014" spans="1:6" ht="22.5" x14ac:dyDescent="0.2">
      <c r="A3014" s="74" t="s">
        <v>8424</v>
      </c>
      <c r="B3014" s="74" t="s">
        <v>8425</v>
      </c>
      <c r="C3014" s="76" t="s">
        <v>210</v>
      </c>
      <c r="D3014" s="78" t="s">
        <v>8426</v>
      </c>
      <c r="E3014" s="78" t="s">
        <v>8427</v>
      </c>
      <c r="F3014" s="78" t="s">
        <v>8428</v>
      </c>
    </row>
    <row r="3015" spans="1:6" ht="22.5" x14ac:dyDescent="0.2">
      <c r="A3015" s="74" t="s">
        <v>8429</v>
      </c>
      <c r="B3015" s="74" t="s">
        <v>8430</v>
      </c>
      <c r="C3015" s="76" t="s">
        <v>210</v>
      </c>
      <c r="D3015" s="78" t="s">
        <v>8431</v>
      </c>
      <c r="E3015" s="78" t="s">
        <v>8432</v>
      </c>
      <c r="F3015" s="78" t="s">
        <v>8433</v>
      </c>
    </row>
    <row r="3016" spans="1:6" x14ac:dyDescent="0.2">
      <c r="A3016" s="59">
        <v>45.03</v>
      </c>
      <c r="B3016" s="73" t="s">
        <v>8434</v>
      </c>
      <c r="C3016" s="56"/>
      <c r="D3016" s="56"/>
      <c r="E3016" s="56"/>
      <c r="F3016" s="56"/>
    </row>
    <row r="3017" spans="1:6" ht="22.5" x14ac:dyDescent="0.2">
      <c r="A3017" s="74" t="s">
        <v>8435</v>
      </c>
      <c r="B3017" s="74" t="s">
        <v>8436</v>
      </c>
      <c r="C3017" s="76" t="s">
        <v>210</v>
      </c>
      <c r="D3017" s="78" t="s">
        <v>8437</v>
      </c>
      <c r="E3017" s="78" t="s">
        <v>340</v>
      </c>
      <c r="F3017" s="78" t="s">
        <v>8438</v>
      </c>
    </row>
    <row r="3018" spans="1:6" ht="22.5" x14ac:dyDescent="0.2">
      <c r="A3018" s="74" t="s">
        <v>8439</v>
      </c>
      <c r="B3018" s="74" t="s">
        <v>8440</v>
      </c>
      <c r="C3018" s="76" t="s">
        <v>210</v>
      </c>
      <c r="D3018" s="78" t="s">
        <v>8441</v>
      </c>
      <c r="E3018" s="78" t="s">
        <v>340</v>
      </c>
      <c r="F3018" s="78" t="s">
        <v>8442</v>
      </c>
    </row>
    <row r="3019" spans="1:6" ht="22.5" x14ac:dyDescent="0.2">
      <c r="A3019" s="74" t="s">
        <v>8443</v>
      </c>
      <c r="B3019" s="74" t="s">
        <v>8444</v>
      </c>
      <c r="C3019" s="76" t="s">
        <v>210</v>
      </c>
      <c r="D3019" s="78" t="s">
        <v>8445</v>
      </c>
      <c r="E3019" s="78" t="s">
        <v>4846</v>
      </c>
      <c r="F3019" s="78" t="s">
        <v>8446</v>
      </c>
    </row>
    <row r="3020" spans="1:6" ht="22.5" x14ac:dyDescent="0.2">
      <c r="A3020" s="74" t="s">
        <v>8447</v>
      </c>
      <c r="B3020" s="74" t="s">
        <v>8448</v>
      </c>
      <c r="C3020" s="76" t="s">
        <v>210</v>
      </c>
      <c r="D3020" s="78" t="s">
        <v>8449</v>
      </c>
      <c r="E3020" s="78" t="s">
        <v>4846</v>
      </c>
      <c r="F3020" s="78" t="s">
        <v>8450</v>
      </c>
    </row>
    <row r="3021" spans="1:6" ht="22.5" x14ac:dyDescent="0.2">
      <c r="A3021" s="74" t="s">
        <v>8451</v>
      </c>
      <c r="B3021" s="74" t="s">
        <v>8452</v>
      </c>
      <c r="C3021" s="76" t="s">
        <v>210</v>
      </c>
      <c r="D3021" s="78" t="s">
        <v>8453</v>
      </c>
      <c r="E3021" s="78" t="s">
        <v>340</v>
      </c>
      <c r="F3021" s="78" t="s">
        <v>8454</v>
      </c>
    </row>
    <row r="3022" spans="1:6" ht="22.5" x14ac:dyDescent="0.2">
      <c r="A3022" s="59">
        <v>45.2</v>
      </c>
      <c r="B3022" s="73" t="s">
        <v>8455</v>
      </c>
      <c r="C3022" s="56"/>
      <c r="D3022" s="56"/>
      <c r="E3022" s="56"/>
      <c r="F3022" s="56"/>
    </row>
    <row r="3023" spans="1:6" ht="22.5" x14ac:dyDescent="0.2">
      <c r="A3023" s="74" t="s">
        <v>8456</v>
      </c>
      <c r="B3023" s="74" t="s">
        <v>8457</v>
      </c>
      <c r="C3023" s="76" t="s">
        <v>210</v>
      </c>
      <c r="D3023" s="78" t="s">
        <v>8458</v>
      </c>
      <c r="E3023" s="82"/>
      <c r="F3023" s="78" t="s">
        <v>8458</v>
      </c>
    </row>
    <row r="3024" spans="1:6" ht="22.5" x14ac:dyDescent="0.2">
      <c r="A3024" s="58">
        <v>46</v>
      </c>
      <c r="B3024" s="73" t="s">
        <v>8459</v>
      </c>
      <c r="C3024" s="56"/>
      <c r="D3024" s="56"/>
      <c r="E3024" s="56"/>
      <c r="F3024" s="56"/>
    </row>
    <row r="3025" spans="1:6" ht="33.75" x14ac:dyDescent="0.2">
      <c r="A3025" s="59">
        <v>46.01</v>
      </c>
      <c r="B3025" s="73" t="s">
        <v>8460</v>
      </c>
      <c r="C3025" s="57"/>
      <c r="D3025" s="57"/>
      <c r="E3025" s="57"/>
      <c r="F3025" s="57"/>
    </row>
    <row r="3026" spans="1:6" ht="45" x14ac:dyDescent="0.2">
      <c r="A3026" s="74" t="s">
        <v>8461</v>
      </c>
      <c r="B3026" s="75" t="s">
        <v>8462</v>
      </c>
      <c r="C3026" s="76" t="s">
        <v>228</v>
      </c>
      <c r="D3026" s="78" t="s">
        <v>391</v>
      </c>
      <c r="E3026" s="78" t="s">
        <v>326</v>
      </c>
      <c r="F3026" s="78" t="s">
        <v>8463</v>
      </c>
    </row>
    <row r="3027" spans="1:6" ht="45" x14ac:dyDescent="0.2">
      <c r="A3027" s="74" t="s">
        <v>8464</v>
      </c>
      <c r="B3027" s="75" t="s">
        <v>8465</v>
      </c>
      <c r="C3027" s="76" t="s">
        <v>228</v>
      </c>
      <c r="D3027" s="78" t="s">
        <v>7478</v>
      </c>
      <c r="E3027" s="78" t="s">
        <v>326</v>
      </c>
      <c r="F3027" s="78" t="s">
        <v>7479</v>
      </c>
    </row>
    <row r="3028" spans="1:6" ht="45" x14ac:dyDescent="0.2">
      <c r="A3028" s="74" t="s">
        <v>8466</v>
      </c>
      <c r="B3028" s="75" t="s">
        <v>8467</v>
      </c>
      <c r="C3028" s="76" t="s">
        <v>228</v>
      </c>
      <c r="D3028" s="78" t="s">
        <v>8468</v>
      </c>
      <c r="E3028" s="78" t="s">
        <v>326</v>
      </c>
      <c r="F3028" s="78" t="s">
        <v>8469</v>
      </c>
    </row>
    <row r="3029" spans="1:6" ht="45" x14ac:dyDescent="0.2">
      <c r="A3029" s="74" t="s">
        <v>8470</v>
      </c>
      <c r="B3029" s="75" t="s">
        <v>8471</v>
      </c>
      <c r="C3029" s="76" t="s">
        <v>228</v>
      </c>
      <c r="D3029" s="78" t="s">
        <v>8472</v>
      </c>
      <c r="E3029" s="78" t="s">
        <v>326</v>
      </c>
      <c r="F3029" s="78" t="s">
        <v>8473</v>
      </c>
    </row>
    <row r="3030" spans="1:6" ht="45" x14ac:dyDescent="0.2">
      <c r="A3030" s="74" t="s">
        <v>8474</v>
      </c>
      <c r="B3030" s="75" t="s">
        <v>8475</v>
      </c>
      <c r="C3030" s="76" t="s">
        <v>228</v>
      </c>
      <c r="D3030" s="78" t="s">
        <v>1363</v>
      </c>
      <c r="E3030" s="78" t="s">
        <v>338</v>
      </c>
      <c r="F3030" s="78" t="s">
        <v>8476</v>
      </c>
    </row>
    <row r="3031" spans="1:6" ht="45" x14ac:dyDescent="0.2">
      <c r="A3031" s="74" t="s">
        <v>8477</v>
      </c>
      <c r="B3031" s="75" t="s">
        <v>8478</v>
      </c>
      <c r="C3031" s="76" t="s">
        <v>228</v>
      </c>
      <c r="D3031" s="78" t="s">
        <v>8479</v>
      </c>
      <c r="E3031" s="78" t="s">
        <v>5350</v>
      </c>
      <c r="F3031" s="78" t="s">
        <v>8480</v>
      </c>
    </row>
    <row r="3032" spans="1:6" ht="45" x14ac:dyDescent="0.2">
      <c r="A3032" s="74" t="s">
        <v>8481</v>
      </c>
      <c r="B3032" s="75" t="s">
        <v>8482</v>
      </c>
      <c r="C3032" s="76" t="s">
        <v>228</v>
      </c>
      <c r="D3032" s="78" t="s">
        <v>8483</v>
      </c>
      <c r="E3032" s="78" t="s">
        <v>4930</v>
      </c>
      <c r="F3032" s="78" t="s">
        <v>8484</v>
      </c>
    </row>
    <row r="3033" spans="1:6" ht="45" x14ac:dyDescent="0.2">
      <c r="A3033" s="74" t="s">
        <v>8485</v>
      </c>
      <c r="B3033" s="75" t="s">
        <v>8486</v>
      </c>
      <c r="C3033" s="76" t="s">
        <v>228</v>
      </c>
      <c r="D3033" s="78" t="s">
        <v>8487</v>
      </c>
      <c r="E3033" s="78" t="s">
        <v>328</v>
      </c>
      <c r="F3033" s="78" t="s">
        <v>8488</v>
      </c>
    </row>
    <row r="3034" spans="1:6" ht="45" x14ac:dyDescent="0.2">
      <c r="A3034" s="74" t="s">
        <v>8489</v>
      </c>
      <c r="B3034" s="75" t="s">
        <v>8490</v>
      </c>
      <c r="C3034" s="76" t="s">
        <v>228</v>
      </c>
      <c r="D3034" s="78" t="s">
        <v>8491</v>
      </c>
      <c r="E3034" s="78" t="s">
        <v>1087</v>
      </c>
      <c r="F3034" s="78" t="s">
        <v>8492</v>
      </c>
    </row>
    <row r="3035" spans="1:6" ht="22.5" x14ac:dyDescent="0.2">
      <c r="A3035" s="59">
        <v>46.02</v>
      </c>
      <c r="B3035" s="73" t="s">
        <v>8493</v>
      </c>
      <c r="C3035" s="56"/>
      <c r="D3035" s="56"/>
      <c r="E3035" s="56"/>
      <c r="F3035" s="56"/>
    </row>
    <row r="3036" spans="1:6" ht="56.25" x14ac:dyDescent="0.2">
      <c r="A3036" s="74" t="s">
        <v>8494</v>
      </c>
      <c r="B3036" s="75" t="s">
        <v>8495</v>
      </c>
      <c r="C3036" s="76" t="s">
        <v>228</v>
      </c>
      <c r="D3036" s="78" t="s">
        <v>3454</v>
      </c>
      <c r="E3036" s="78" t="s">
        <v>326</v>
      </c>
      <c r="F3036" s="78" t="s">
        <v>8496</v>
      </c>
    </row>
    <row r="3037" spans="1:6" ht="56.25" x14ac:dyDescent="0.2">
      <c r="A3037" s="74" t="s">
        <v>8497</v>
      </c>
      <c r="B3037" s="75" t="s">
        <v>8498</v>
      </c>
      <c r="C3037" s="76" t="s">
        <v>228</v>
      </c>
      <c r="D3037" s="78" t="s">
        <v>249</v>
      </c>
      <c r="E3037" s="78" t="s">
        <v>338</v>
      </c>
      <c r="F3037" s="78" t="s">
        <v>8499</v>
      </c>
    </row>
    <row r="3038" spans="1:6" ht="56.25" x14ac:dyDescent="0.2">
      <c r="A3038" s="74" t="s">
        <v>8500</v>
      </c>
      <c r="B3038" s="75" t="s">
        <v>8501</v>
      </c>
      <c r="C3038" s="76" t="s">
        <v>228</v>
      </c>
      <c r="D3038" s="78" t="s">
        <v>8502</v>
      </c>
      <c r="E3038" s="78" t="s">
        <v>4930</v>
      </c>
      <c r="F3038" s="78" t="s">
        <v>8503</v>
      </c>
    </row>
    <row r="3039" spans="1:6" ht="56.25" x14ac:dyDescent="0.2">
      <c r="A3039" s="74" t="s">
        <v>8504</v>
      </c>
      <c r="B3039" s="75" t="s">
        <v>8505</v>
      </c>
      <c r="C3039" s="76" t="s">
        <v>228</v>
      </c>
      <c r="D3039" s="78" t="s">
        <v>8506</v>
      </c>
      <c r="E3039" s="78" t="s">
        <v>1087</v>
      </c>
      <c r="F3039" s="78" t="s">
        <v>8507</v>
      </c>
    </row>
    <row r="3040" spans="1:6" ht="22.5" x14ac:dyDescent="0.2">
      <c r="A3040" s="59">
        <v>46.03</v>
      </c>
      <c r="B3040" s="73" t="s">
        <v>8508</v>
      </c>
      <c r="C3040" s="57"/>
      <c r="D3040" s="57"/>
      <c r="E3040" s="57"/>
      <c r="F3040" s="57"/>
    </row>
    <row r="3041" spans="1:6" ht="56.25" x14ac:dyDescent="0.2">
      <c r="A3041" s="74" t="s">
        <v>8509</v>
      </c>
      <c r="B3041" s="75" t="s">
        <v>8510</v>
      </c>
      <c r="C3041" s="76" t="s">
        <v>228</v>
      </c>
      <c r="D3041" s="78" t="s">
        <v>6807</v>
      </c>
      <c r="E3041" s="78" t="s">
        <v>338</v>
      </c>
      <c r="F3041" s="78" t="s">
        <v>8511</v>
      </c>
    </row>
    <row r="3042" spans="1:6" ht="56.25" x14ac:dyDescent="0.2">
      <c r="A3042" s="74" t="s">
        <v>8512</v>
      </c>
      <c r="B3042" s="75" t="s">
        <v>8513</v>
      </c>
      <c r="C3042" s="76" t="s">
        <v>228</v>
      </c>
      <c r="D3042" s="78" t="s">
        <v>8514</v>
      </c>
      <c r="E3042" s="78" t="s">
        <v>4930</v>
      </c>
      <c r="F3042" s="78" t="s">
        <v>8515</v>
      </c>
    </row>
    <row r="3043" spans="1:6" ht="56.25" x14ac:dyDescent="0.2">
      <c r="A3043" s="74" t="s">
        <v>8516</v>
      </c>
      <c r="B3043" s="75" t="s">
        <v>8517</v>
      </c>
      <c r="C3043" s="76" t="s">
        <v>228</v>
      </c>
      <c r="D3043" s="78" t="s">
        <v>6965</v>
      </c>
      <c r="E3043" s="78" t="s">
        <v>1087</v>
      </c>
      <c r="F3043" s="78" t="s">
        <v>8518</v>
      </c>
    </row>
    <row r="3044" spans="1:6" ht="56.25" x14ac:dyDescent="0.2">
      <c r="A3044" s="74" t="s">
        <v>8519</v>
      </c>
      <c r="B3044" s="75" t="s">
        <v>8520</v>
      </c>
      <c r="C3044" s="76" t="s">
        <v>228</v>
      </c>
      <c r="D3044" s="78" t="s">
        <v>8521</v>
      </c>
      <c r="E3044" s="78" t="s">
        <v>1087</v>
      </c>
      <c r="F3044" s="78" t="s">
        <v>8522</v>
      </c>
    </row>
    <row r="3045" spans="1:6" ht="56.25" x14ac:dyDescent="0.2">
      <c r="A3045" s="74" t="s">
        <v>8523</v>
      </c>
      <c r="B3045" s="75" t="s">
        <v>8524</v>
      </c>
      <c r="C3045" s="76" t="s">
        <v>228</v>
      </c>
      <c r="D3045" s="78" t="s">
        <v>8525</v>
      </c>
      <c r="E3045" s="78" t="s">
        <v>326</v>
      </c>
      <c r="F3045" s="78" t="s">
        <v>8526</v>
      </c>
    </row>
    <row r="3046" spans="1:6" ht="45" x14ac:dyDescent="0.2">
      <c r="A3046" s="59">
        <v>46.04</v>
      </c>
      <c r="B3046" s="60" t="s">
        <v>8527</v>
      </c>
      <c r="C3046" s="57"/>
      <c r="D3046" s="57"/>
      <c r="E3046" s="57"/>
      <c r="F3046" s="57"/>
    </row>
    <row r="3047" spans="1:6" ht="45" x14ac:dyDescent="0.2">
      <c r="A3047" s="74" t="s">
        <v>8528</v>
      </c>
      <c r="B3047" s="75" t="s">
        <v>8529</v>
      </c>
      <c r="C3047" s="76" t="s">
        <v>228</v>
      </c>
      <c r="D3047" s="78" t="s">
        <v>8530</v>
      </c>
      <c r="E3047" s="78" t="s">
        <v>332</v>
      </c>
      <c r="F3047" s="78" t="s">
        <v>8531</v>
      </c>
    </row>
    <row r="3048" spans="1:6" ht="45" x14ac:dyDescent="0.2">
      <c r="A3048" s="74" t="s">
        <v>8532</v>
      </c>
      <c r="B3048" s="75" t="s">
        <v>8533</v>
      </c>
      <c r="C3048" s="76" t="s">
        <v>228</v>
      </c>
      <c r="D3048" s="78" t="s">
        <v>8534</v>
      </c>
      <c r="E3048" s="78" t="s">
        <v>332</v>
      </c>
      <c r="F3048" s="78" t="s">
        <v>8535</v>
      </c>
    </row>
    <row r="3049" spans="1:6" ht="45" x14ac:dyDescent="0.2">
      <c r="A3049" s="74" t="s">
        <v>8536</v>
      </c>
      <c r="B3049" s="75" t="s">
        <v>8537</v>
      </c>
      <c r="C3049" s="76" t="s">
        <v>228</v>
      </c>
      <c r="D3049" s="78" t="s">
        <v>8538</v>
      </c>
      <c r="E3049" s="78" t="s">
        <v>332</v>
      </c>
      <c r="F3049" s="78" t="s">
        <v>8539</v>
      </c>
    </row>
    <row r="3050" spans="1:6" ht="33.75" x14ac:dyDescent="0.2">
      <c r="A3050" s="74" t="s">
        <v>8540</v>
      </c>
      <c r="B3050" s="75" t="s">
        <v>8541</v>
      </c>
      <c r="C3050" s="76" t="s">
        <v>228</v>
      </c>
      <c r="D3050" s="78" t="s">
        <v>8542</v>
      </c>
      <c r="E3050" s="78" t="s">
        <v>332</v>
      </c>
      <c r="F3050" s="78" t="s">
        <v>687</v>
      </c>
    </row>
    <row r="3051" spans="1:6" ht="33.75" x14ac:dyDescent="0.2">
      <c r="A3051" s="74" t="s">
        <v>8543</v>
      </c>
      <c r="B3051" s="75" t="s">
        <v>8544</v>
      </c>
      <c r="C3051" s="76" t="s">
        <v>228</v>
      </c>
      <c r="D3051" s="78" t="s">
        <v>8545</v>
      </c>
      <c r="E3051" s="78" t="s">
        <v>332</v>
      </c>
      <c r="F3051" s="78" t="s">
        <v>8546</v>
      </c>
    </row>
    <row r="3052" spans="1:6" ht="33.75" x14ac:dyDescent="0.2">
      <c r="A3052" s="74" t="s">
        <v>8547</v>
      </c>
      <c r="B3052" s="75" t="s">
        <v>8548</v>
      </c>
      <c r="C3052" s="76" t="s">
        <v>228</v>
      </c>
      <c r="D3052" s="78" t="s">
        <v>8549</v>
      </c>
      <c r="E3052" s="78" t="s">
        <v>342</v>
      </c>
      <c r="F3052" s="78" t="s">
        <v>8550</v>
      </c>
    </row>
    <row r="3053" spans="1:6" ht="33.75" x14ac:dyDescent="0.2">
      <c r="A3053" s="74" t="s">
        <v>8551</v>
      </c>
      <c r="B3053" s="75" t="s">
        <v>8552</v>
      </c>
      <c r="C3053" s="76" t="s">
        <v>228</v>
      </c>
      <c r="D3053" s="78" t="s">
        <v>8553</v>
      </c>
      <c r="E3053" s="78" t="s">
        <v>342</v>
      </c>
      <c r="F3053" s="78" t="s">
        <v>8554</v>
      </c>
    </row>
    <row r="3054" spans="1:6" ht="33.75" x14ac:dyDescent="0.2">
      <c r="A3054" s="74" t="s">
        <v>8555</v>
      </c>
      <c r="B3054" s="75" t="s">
        <v>8556</v>
      </c>
      <c r="C3054" s="76" t="s">
        <v>228</v>
      </c>
      <c r="D3054" s="78" t="s">
        <v>1639</v>
      </c>
      <c r="E3054" s="78" t="s">
        <v>342</v>
      </c>
      <c r="F3054" s="78" t="s">
        <v>8557</v>
      </c>
    </row>
    <row r="3055" spans="1:6" ht="22.5" x14ac:dyDescent="0.2">
      <c r="A3055" s="59">
        <v>46.05</v>
      </c>
      <c r="B3055" s="73" t="s">
        <v>8558</v>
      </c>
      <c r="C3055" s="56"/>
      <c r="D3055" s="56"/>
      <c r="E3055" s="56"/>
      <c r="F3055" s="56"/>
    </row>
    <row r="3056" spans="1:6" ht="45" x14ac:dyDescent="0.2">
      <c r="A3056" s="74" t="s">
        <v>8559</v>
      </c>
      <c r="B3056" s="75" t="s">
        <v>8560</v>
      </c>
      <c r="C3056" s="76" t="s">
        <v>228</v>
      </c>
      <c r="D3056" s="78" t="s">
        <v>6545</v>
      </c>
      <c r="E3056" s="78" t="s">
        <v>332</v>
      </c>
      <c r="F3056" s="78" t="s">
        <v>4846</v>
      </c>
    </row>
    <row r="3057" spans="1:6" ht="45" x14ac:dyDescent="0.2">
      <c r="A3057" s="74" t="s">
        <v>8561</v>
      </c>
      <c r="B3057" s="75" t="s">
        <v>8562</v>
      </c>
      <c r="C3057" s="76" t="s">
        <v>228</v>
      </c>
      <c r="D3057" s="78" t="s">
        <v>8563</v>
      </c>
      <c r="E3057" s="78" t="s">
        <v>332</v>
      </c>
      <c r="F3057" s="78" t="s">
        <v>8564</v>
      </c>
    </row>
    <row r="3058" spans="1:6" ht="45" x14ac:dyDescent="0.2">
      <c r="A3058" s="74" t="s">
        <v>8565</v>
      </c>
      <c r="B3058" s="75" t="s">
        <v>8566</v>
      </c>
      <c r="C3058" s="76" t="s">
        <v>228</v>
      </c>
      <c r="D3058" s="78" t="s">
        <v>8567</v>
      </c>
      <c r="E3058" s="78" t="s">
        <v>342</v>
      </c>
      <c r="F3058" s="78" t="s">
        <v>8568</v>
      </c>
    </row>
    <row r="3059" spans="1:6" ht="45" x14ac:dyDescent="0.2">
      <c r="A3059" s="74" t="s">
        <v>8569</v>
      </c>
      <c r="B3059" s="75" t="s">
        <v>8570</v>
      </c>
      <c r="C3059" s="76" t="s">
        <v>228</v>
      </c>
      <c r="D3059" s="78" t="s">
        <v>8571</v>
      </c>
      <c r="E3059" s="78" t="s">
        <v>342</v>
      </c>
      <c r="F3059" s="78" t="s">
        <v>8572</v>
      </c>
    </row>
    <row r="3060" spans="1:6" ht="45" x14ac:dyDescent="0.2">
      <c r="A3060" s="74" t="s">
        <v>8573</v>
      </c>
      <c r="B3060" s="75" t="s">
        <v>8574</v>
      </c>
      <c r="C3060" s="76" t="s">
        <v>228</v>
      </c>
      <c r="D3060" s="78" t="s">
        <v>8575</v>
      </c>
      <c r="E3060" s="78" t="s">
        <v>342</v>
      </c>
      <c r="F3060" s="78" t="s">
        <v>8576</v>
      </c>
    </row>
    <row r="3061" spans="1:6" ht="45" x14ac:dyDescent="0.2">
      <c r="A3061" s="74" t="s">
        <v>8577</v>
      </c>
      <c r="B3061" s="75" t="s">
        <v>8578</v>
      </c>
      <c r="C3061" s="76" t="s">
        <v>228</v>
      </c>
      <c r="D3061" s="78" t="s">
        <v>8579</v>
      </c>
      <c r="E3061" s="78" t="s">
        <v>342</v>
      </c>
      <c r="F3061" s="78" t="s">
        <v>8580</v>
      </c>
    </row>
    <row r="3062" spans="1:6" x14ac:dyDescent="0.2">
      <c r="A3062" s="59">
        <v>46.07</v>
      </c>
      <c r="B3062" s="73" t="s">
        <v>8581</v>
      </c>
      <c r="C3062" s="56"/>
      <c r="D3062" s="56"/>
      <c r="E3062" s="56"/>
      <c r="F3062" s="56"/>
    </row>
    <row r="3063" spans="1:6" ht="22.5" x14ac:dyDescent="0.2">
      <c r="A3063" s="74" t="s">
        <v>8582</v>
      </c>
      <c r="B3063" s="74" t="s">
        <v>8583</v>
      </c>
      <c r="C3063" s="76" t="s">
        <v>228</v>
      </c>
      <c r="D3063" s="78" t="s">
        <v>8584</v>
      </c>
      <c r="E3063" s="78" t="s">
        <v>328</v>
      </c>
      <c r="F3063" s="78" t="s">
        <v>7114</v>
      </c>
    </row>
    <row r="3064" spans="1:6" ht="22.5" x14ac:dyDescent="0.2">
      <c r="A3064" s="74" t="s">
        <v>8585</v>
      </c>
      <c r="B3064" s="74" t="s">
        <v>8586</v>
      </c>
      <c r="C3064" s="76" t="s">
        <v>228</v>
      </c>
      <c r="D3064" s="78" t="s">
        <v>8587</v>
      </c>
      <c r="E3064" s="78" t="s">
        <v>1087</v>
      </c>
      <c r="F3064" s="78" t="s">
        <v>8588</v>
      </c>
    </row>
    <row r="3065" spans="1:6" ht="22.5" x14ac:dyDescent="0.2">
      <c r="A3065" s="74" t="s">
        <v>8589</v>
      </c>
      <c r="B3065" s="74" t="s">
        <v>8590</v>
      </c>
      <c r="C3065" s="76" t="s">
        <v>228</v>
      </c>
      <c r="D3065" s="78" t="s">
        <v>8591</v>
      </c>
      <c r="E3065" s="78" t="s">
        <v>1092</v>
      </c>
      <c r="F3065" s="78" t="s">
        <v>8522</v>
      </c>
    </row>
    <row r="3066" spans="1:6" ht="22.5" x14ac:dyDescent="0.2">
      <c r="A3066" s="74" t="s">
        <v>8592</v>
      </c>
      <c r="B3066" s="74" t="s">
        <v>8593</v>
      </c>
      <c r="C3066" s="76" t="s">
        <v>228</v>
      </c>
      <c r="D3066" s="78" t="s">
        <v>8594</v>
      </c>
      <c r="E3066" s="78" t="s">
        <v>1097</v>
      </c>
      <c r="F3066" s="78" t="s">
        <v>8595</v>
      </c>
    </row>
    <row r="3067" spans="1:6" ht="22.5" x14ac:dyDescent="0.2">
      <c r="A3067" s="74" t="s">
        <v>8596</v>
      </c>
      <c r="B3067" s="74" t="s">
        <v>8597</v>
      </c>
      <c r="C3067" s="76" t="s">
        <v>228</v>
      </c>
      <c r="D3067" s="78" t="s">
        <v>8598</v>
      </c>
      <c r="E3067" s="78" t="s">
        <v>8599</v>
      </c>
      <c r="F3067" s="78" t="s">
        <v>8600</v>
      </c>
    </row>
    <row r="3068" spans="1:6" ht="22.5" x14ac:dyDescent="0.2">
      <c r="A3068" s="74" t="s">
        <v>8601</v>
      </c>
      <c r="B3068" s="74" t="s">
        <v>8602</v>
      </c>
      <c r="C3068" s="76" t="s">
        <v>228</v>
      </c>
      <c r="D3068" s="78" t="s">
        <v>8603</v>
      </c>
      <c r="E3068" s="78" t="s">
        <v>5099</v>
      </c>
      <c r="F3068" s="78" t="s">
        <v>8604</v>
      </c>
    </row>
    <row r="3069" spans="1:6" ht="22.5" x14ac:dyDescent="0.2">
      <c r="A3069" s="74" t="s">
        <v>8605</v>
      </c>
      <c r="B3069" s="74" t="s">
        <v>8606</v>
      </c>
      <c r="C3069" s="76" t="s">
        <v>228</v>
      </c>
      <c r="D3069" s="78" t="s">
        <v>8607</v>
      </c>
      <c r="E3069" s="78" t="s">
        <v>335</v>
      </c>
      <c r="F3069" s="78" t="s">
        <v>8608</v>
      </c>
    </row>
    <row r="3070" spans="1:6" ht="22.5" x14ac:dyDescent="0.2">
      <c r="A3070" s="74" t="s">
        <v>8609</v>
      </c>
      <c r="B3070" s="74" t="s">
        <v>8610</v>
      </c>
      <c r="C3070" s="76" t="s">
        <v>228</v>
      </c>
      <c r="D3070" s="78" t="s">
        <v>8611</v>
      </c>
      <c r="E3070" s="78" t="s">
        <v>4010</v>
      </c>
      <c r="F3070" s="78" t="s">
        <v>8612</v>
      </c>
    </row>
    <row r="3071" spans="1:6" ht="22.5" x14ac:dyDescent="0.2">
      <c r="A3071" s="74" t="s">
        <v>8613</v>
      </c>
      <c r="B3071" s="74" t="s">
        <v>8614</v>
      </c>
      <c r="C3071" s="76" t="s">
        <v>228</v>
      </c>
      <c r="D3071" s="78" t="s">
        <v>8615</v>
      </c>
      <c r="E3071" s="78" t="s">
        <v>4752</v>
      </c>
      <c r="F3071" s="78" t="s">
        <v>8616</v>
      </c>
    </row>
    <row r="3072" spans="1:6" ht="22.5" x14ac:dyDescent="0.2">
      <c r="A3072" s="74" t="s">
        <v>8617</v>
      </c>
      <c r="B3072" s="74" t="s">
        <v>8618</v>
      </c>
      <c r="C3072" s="76" t="s">
        <v>228</v>
      </c>
      <c r="D3072" s="78" t="s">
        <v>8619</v>
      </c>
      <c r="E3072" s="78" t="s">
        <v>8620</v>
      </c>
      <c r="F3072" s="78" t="s">
        <v>8621</v>
      </c>
    </row>
    <row r="3073" spans="1:6" ht="22.5" x14ac:dyDescent="0.2">
      <c r="A3073" s="59">
        <v>46.08</v>
      </c>
      <c r="B3073" s="73" t="s">
        <v>8622</v>
      </c>
      <c r="C3073" s="56"/>
      <c r="D3073" s="56"/>
      <c r="E3073" s="56"/>
      <c r="F3073" s="56"/>
    </row>
    <row r="3074" spans="1:6" ht="33.75" x14ac:dyDescent="0.2">
      <c r="A3074" s="74" t="s">
        <v>8623</v>
      </c>
      <c r="B3074" s="74" t="s">
        <v>8624</v>
      </c>
      <c r="C3074" s="76" t="s">
        <v>228</v>
      </c>
      <c r="D3074" s="78" t="s">
        <v>1758</v>
      </c>
      <c r="E3074" s="78" t="s">
        <v>328</v>
      </c>
      <c r="F3074" s="78" t="s">
        <v>8625</v>
      </c>
    </row>
    <row r="3075" spans="1:6" ht="33.75" x14ac:dyDescent="0.2">
      <c r="A3075" s="74" t="s">
        <v>8626</v>
      </c>
      <c r="B3075" s="74" t="s">
        <v>8627</v>
      </c>
      <c r="C3075" s="76" t="s">
        <v>228</v>
      </c>
      <c r="D3075" s="78" t="s">
        <v>8628</v>
      </c>
      <c r="E3075" s="78" t="s">
        <v>1087</v>
      </c>
      <c r="F3075" s="78" t="s">
        <v>8629</v>
      </c>
    </row>
    <row r="3076" spans="1:6" ht="33.75" x14ac:dyDescent="0.2">
      <c r="A3076" s="74" t="s">
        <v>8630</v>
      </c>
      <c r="B3076" s="74" t="s">
        <v>8631</v>
      </c>
      <c r="C3076" s="76" t="s">
        <v>228</v>
      </c>
      <c r="D3076" s="78" t="s">
        <v>8632</v>
      </c>
      <c r="E3076" s="78" t="s">
        <v>1092</v>
      </c>
      <c r="F3076" s="78" t="s">
        <v>8633</v>
      </c>
    </row>
    <row r="3077" spans="1:6" ht="45" x14ac:dyDescent="0.2">
      <c r="A3077" s="74" t="s">
        <v>8634</v>
      </c>
      <c r="B3077" s="75" t="s">
        <v>8635</v>
      </c>
      <c r="C3077" s="76" t="s">
        <v>228</v>
      </c>
      <c r="D3077" s="78" t="s">
        <v>8636</v>
      </c>
      <c r="E3077" s="78" t="s">
        <v>1097</v>
      </c>
      <c r="F3077" s="78" t="s">
        <v>8637</v>
      </c>
    </row>
    <row r="3078" spans="1:6" ht="45" x14ac:dyDescent="0.2">
      <c r="A3078" s="74" t="s">
        <v>8638</v>
      </c>
      <c r="B3078" s="75" t="s">
        <v>8639</v>
      </c>
      <c r="C3078" s="76" t="s">
        <v>228</v>
      </c>
      <c r="D3078" s="78" t="s">
        <v>8640</v>
      </c>
      <c r="E3078" s="78" t="s">
        <v>8599</v>
      </c>
      <c r="F3078" s="78" t="s">
        <v>8641</v>
      </c>
    </row>
    <row r="3079" spans="1:6" ht="33.75" x14ac:dyDescent="0.2">
      <c r="A3079" s="74" t="s">
        <v>8642</v>
      </c>
      <c r="B3079" s="74" t="s">
        <v>8643</v>
      </c>
      <c r="C3079" s="76" t="s">
        <v>228</v>
      </c>
      <c r="D3079" s="78" t="s">
        <v>8644</v>
      </c>
      <c r="E3079" s="78" t="s">
        <v>5099</v>
      </c>
      <c r="F3079" s="78" t="s">
        <v>8645</v>
      </c>
    </row>
    <row r="3080" spans="1:6" ht="45" x14ac:dyDescent="0.2">
      <c r="A3080" s="74" t="s">
        <v>8646</v>
      </c>
      <c r="B3080" s="75" t="s">
        <v>8647</v>
      </c>
      <c r="C3080" s="76" t="s">
        <v>228</v>
      </c>
      <c r="D3080" s="78" t="s">
        <v>8648</v>
      </c>
      <c r="E3080" s="78" t="s">
        <v>335</v>
      </c>
      <c r="F3080" s="78" t="s">
        <v>8649</v>
      </c>
    </row>
    <row r="3081" spans="1:6" ht="33.75" x14ac:dyDescent="0.2">
      <c r="A3081" s="74" t="s">
        <v>8650</v>
      </c>
      <c r="B3081" s="74" t="s">
        <v>8651</v>
      </c>
      <c r="C3081" s="76" t="s">
        <v>228</v>
      </c>
      <c r="D3081" s="78" t="s">
        <v>8652</v>
      </c>
      <c r="E3081" s="78" t="s">
        <v>4010</v>
      </c>
      <c r="F3081" s="78" t="s">
        <v>8653</v>
      </c>
    </row>
    <row r="3082" spans="1:6" ht="33.75" x14ac:dyDescent="0.2">
      <c r="A3082" s="74" t="s">
        <v>8654</v>
      </c>
      <c r="B3082" s="74" t="s">
        <v>8655</v>
      </c>
      <c r="C3082" s="76" t="s">
        <v>228</v>
      </c>
      <c r="D3082" s="78" t="s">
        <v>8656</v>
      </c>
      <c r="E3082" s="78" t="s">
        <v>4752</v>
      </c>
      <c r="F3082" s="78" t="s">
        <v>8657</v>
      </c>
    </row>
    <row r="3083" spans="1:6" ht="33.75" x14ac:dyDescent="0.2">
      <c r="A3083" s="74" t="s">
        <v>8658</v>
      </c>
      <c r="B3083" s="74" t="s">
        <v>8659</v>
      </c>
      <c r="C3083" s="76" t="s">
        <v>228</v>
      </c>
      <c r="D3083" s="78" t="s">
        <v>8660</v>
      </c>
      <c r="E3083" s="78" t="s">
        <v>8620</v>
      </c>
      <c r="F3083" s="78" t="s">
        <v>8661</v>
      </c>
    </row>
    <row r="3084" spans="1:6" ht="45" x14ac:dyDescent="0.2">
      <c r="A3084" s="59">
        <v>46.09</v>
      </c>
      <c r="B3084" s="60" t="s">
        <v>8662</v>
      </c>
      <c r="C3084" s="57"/>
      <c r="D3084" s="57"/>
      <c r="E3084" s="57"/>
      <c r="F3084" s="57"/>
    </row>
    <row r="3085" spans="1:6" ht="33.75" x14ac:dyDescent="0.2">
      <c r="A3085" s="74" t="s">
        <v>8663</v>
      </c>
      <c r="B3085" s="74" t="s">
        <v>8664</v>
      </c>
      <c r="C3085" s="76" t="s">
        <v>210</v>
      </c>
      <c r="D3085" s="78" t="s">
        <v>8665</v>
      </c>
      <c r="E3085" s="78" t="s">
        <v>330</v>
      </c>
      <c r="F3085" s="78" t="s">
        <v>8666</v>
      </c>
    </row>
    <row r="3086" spans="1:6" ht="33.75" x14ac:dyDescent="0.2">
      <c r="A3086" s="74" t="s">
        <v>8667</v>
      </c>
      <c r="B3086" s="74" t="s">
        <v>8668</v>
      </c>
      <c r="C3086" s="76" t="s">
        <v>210</v>
      </c>
      <c r="D3086" s="78" t="s">
        <v>8669</v>
      </c>
      <c r="E3086" s="78" t="s">
        <v>330</v>
      </c>
      <c r="F3086" s="78" t="s">
        <v>8670</v>
      </c>
    </row>
    <row r="3087" spans="1:6" ht="33.75" x14ac:dyDescent="0.2">
      <c r="A3087" s="74" t="s">
        <v>8671</v>
      </c>
      <c r="B3087" s="74" t="s">
        <v>8672</v>
      </c>
      <c r="C3087" s="76" t="s">
        <v>210</v>
      </c>
      <c r="D3087" s="78" t="s">
        <v>8673</v>
      </c>
      <c r="E3087" s="78" t="s">
        <v>325</v>
      </c>
      <c r="F3087" s="78" t="s">
        <v>8674</v>
      </c>
    </row>
    <row r="3088" spans="1:6" ht="33.75" x14ac:dyDescent="0.2">
      <c r="A3088" s="74" t="s">
        <v>8675</v>
      </c>
      <c r="B3088" s="74" t="s">
        <v>8676</v>
      </c>
      <c r="C3088" s="76" t="s">
        <v>210</v>
      </c>
      <c r="D3088" s="78" t="s">
        <v>8677</v>
      </c>
      <c r="E3088" s="78" t="s">
        <v>325</v>
      </c>
      <c r="F3088" s="78" t="s">
        <v>8678</v>
      </c>
    </row>
    <row r="3089" spans="1:6" ht="33.75" x14ac:dyDescent="0.2">
      <c r="A3089" s="74" t="s">
        <v>8679</v>
      </c>
      <c r="B3089" s="74" t="s">
        <v>8680</v>
      </c>
      <c r="C3089" s="76" t="s">
        <v>210</v>
      </c>
      <c r="D3089" s="78" t="s">
        <v>8681</v>
      </c>
      <c r="E3089" s="78" t="s">
        <v>330</v>
      </c>
      <c r="F3089" s="78" t="s">
        <v>8682</v>
      </c>
    </row>
    <row r="3090" spans="1:6" ht="33.75" x14ac:dyDescent="0.2">
      <c r="A3090" s="74" t="s">
        <v>8683</v>
      </c>
      <c r="B3090" s="74" t="s">
        <v>8684</v>
      </c>
      <c r="C3090" s="76" t="s">
        <v>210</v>
      </c>
      <c r="D3090" s="78" t="s">
        <v>8685</v>
      </c>
      <c r="E3090" s="78" t="s">
        <v>330</v>
      </c>
      <c r="F3090" s="78" t="s">
        <v>3614</v>
      </c>
    </row>
    <row r="3091" spans="1:6" ht="33.75" x14ac:dyDescent="0.2">
      <c r="A3091" s="74" t="s">
        <v>8686</v>
      </c>
      <c r="B3091" s="74" t="s">
        <v>8687</v>
      </c>
      <c r="C3091" s="76" t="s">
        <v>210</v>
      </c>
      <c r="D3091" s="78" t="s">
        <v>5249</v>
      </c>
      <c r="E3091" s="78" t="s">
        <v>325</v>
      </c>
      <c r="F3091" s="78" t="s">
        <v>8688</v>
      </c>
    </row>
    <row r="3092" spans="1:6" ht="33.75" x14ac:dyDescent="0.2">
      <c r="A3092" s="74" t="s">
        <v>8689</v>
      </c>
      <c r="B3092" s="74" t="s">
        <v>8690</v>
      </c>
      <c r="C3092" s="76" t="s">
        <v>210</v>
      </c>
      <c r="D3092" s="78" t="s">
        <v>8691</v>
      </c>
      <c r="E3092" s="78" t="s">
        <v>325</v>
      </c>
      <c r="F3092" s="78" t="s">
        <v>8692</v>
      </c>
    </row>
    <row r="3093" spans="1:6" ht="33.75" x14ac:dyDescent="0.2">
      <c r="A3093" s="74" t="s">
        <v>8693</v>
      </c>
      <c r="B3093" s="74" t="s">
        <v>8694</v>
      </c>
      <c r="C3093" s="76" t="s">
        <v>210</v>
      </c>
      <c r="D3093" s="78" t="s">
        <v>8695</v>
      </c>
      <c r="E3093" s="78" t="s">
        <v>330</v>
      </c>
      <c r="F3093" s="78" t="s">
        <v>8696</v>
      </c>
    </row>
    <row r="3094" spans="1:6" ht="33.75" x14ac:dyDescent="0.2">
      <c r="A3094" s="74" t="s">
        <v>8697</v>
      </c>
      <c r="B3094" s="74" t="s">
        <v>8698</v>
      </c>
      <c r="C3094" s="76" t="s">
        <v>210</v>
      </c>
      <c r="D3094" s="78" t="s">
        <v>8699</v>
      </c>
      <c r="E3094" s="78" t="s">
        <v>330</v>
      </c>
      <c r="F3094" s="78" t="s">
        <v>8700</v>
      </c>
    </row>
    <row r="3095" spans="1:6" ht="45" x14ac:dyDescent="0.2">
      <c r="A3095" s="74" t="s">
        <v>8701</v>
      </c>
      <c r="B3095" s="75" t="s">
        <v>8702</v>
      </c>
      <c r="C3095" s="76" t="s">
        <v>210</v>
      </c>
      <c r="D3095" s="78" t="s">
        <v>8703</v>
      </c>
      <c r="E3095" s="78" t="s">
        <v>325</v>
      </c>
      <c r="F3095" s="78" t="s">
        <v>8704</v>
      </c>
    </row>
    <row r="3096" spans="1:6" ht="45" x14ac:dyDescent="0.2">
      <c r="A3096" s="74" t="s">
        <v>8705</v>
      </c>
      <c r="B3096" s="75" t="s">
        <v>8706</v>
      </c>
      <c r="C3096" s="76" t="s">
        <v>210</v>
      </c>
      <c r="D3096" s="78" t="s">
        <v>8707</v>
      </c>
      <c r="E3096" s="78" t="s">
        <v>325</v>
      </c>
      <c r="F3096" s="78" t="s">
        <v>8708</v>
      </c>
    </row>
    <row r="3097" spans="1:6" ht="33.75" x14ac:dyDescent="0.2">
      <c r="A3097" s="74" t="s">
        <v>8709</v>
      </c>
      <c r="B3097" s="74" t="s">
        <v>8710</v>
      </c>
      <c r="C3097" s="76" t="s">
        <v>210</v>
      </c>
      <c r="D3097" s="78" t="s">
        <v>8711</v>
      </c>
      <c r="E3097" s="78" t="s">
        <v>330</v>
      </c>
      <c r="F3097" s="78" t="s">
        <v>8712</v>
      </c>
    </row>
    <row r="3098" spans="1:6" ht="33.75" x14ac:dyDescent="0.2">
      <c r="A3098" s="74" t="s">
        <v>8713</v>
      </c>
      <c r="B3098" s="74" t="s">
        <v>8714</v>
      </c>
      <c r="C3098" s="76" t="s">
        <v>210</v>
      </c>
      <c r="D3098" s="78" t="s">
        <v>8715</v>
      </c>
      <c r="E3098" s="78" t="s">
        <v>325</v>
      </c>
      <c r="F3098" s="78" t="s">
        <v>8716</v>
      </c>
    </row>
    <row r="3099" spans="1:6" ht="33.75" x14ac:dyDescent="0.2">
      <c r="A3099" s="74" t="s">
        <v>8717</v>
      </c>
      <c r="B3099" s="74" t="s">
        <v>8718</v>
      </c>
      <c r="C3099" s="76" t="s">
        <v>210</v>
      </c>
      <c r="D3099" s="78" t="s">
        <v>346</v>
      </c>
      <c r="E3099" s="78" t="s">
        <v>330</v>
      </c>
      <c r="F3099" s="78" t="s">
        <v>8719</v>
      </c>
    </row>
    <row r="3100" spans="1:6" ht="33.75" x14ac:dyDescent="0.2">
      <c r="A3100" s="74" t="s">
        <v>8720</v>
      </c>
      <c r="B3100" s="74" t="s">
        <v>8721</v>
      </c>
      <c r="C3100" s="76" t="s">
        <v>210</v>
      </c>
      <c r="D3100" s="78" t="s">
        <v>8722</v>
      </c>
      <c r="E3100" s="78" t="s">
        <v>325</v>
      </c>
      <c r="F3100" s="78" t="s">
        <v>8723</v>
      </c>
    </row>
    <row r="3101" spans="1:6" ht="33.75" x14ac:dyDescent="0.2">
      <c r="A3101" s="74" t="s">
        <v>8724</v>
      </c>
      <c r="B3101" s="74" t="s">
        <v>8725</v>
      </c>
      <c r="C3101" s="76" t="s">
        <v>210</v>
      </c>
      <c r="D3101" s="78" t="s">
        <v>8726</v>
      </c>
      <c r="E3101" s="78" t="s">
        <v>325</v>
      </c>
      <c r="F3101" s="78" t="s">
        <v>8727</v>
      </c>
    </row>
    <row r="3102" spans="1:6" ht="33.75" x14ac:dyDescent="0.2">
      <c r="A3102" s="74" t="s">
        <v>8728</v>
      </c>
      <c r="B3102" s="74" t="s">
        <v>8729</v>
      </c>
      <c r="C3102" s="76" t="s">
        <v>210</v>
      </c>
      <c r="D3102" s="78" t="s">
        <v>8730</v>
      </c>
      <c r="E3102" s="78" t="s">
        <v>325</v>
      </c>
      <c r="F3102" s="78" t="s">
        <v>8731</v>
      </c>
    </row>
    <row r="3103" spans="1:6" ht="33.75" x14ac:dyDescent="0.2">
      <c r="A3103" s="74" t="s">
        <v>8732</v>
      </c>
      <c r="B3103" s="74" t="s">
        <v>8733</v>
      </c>
      <c r="C3103" s="76" t="s">
        <v>210</v>
      </c>
      <c r="D3103" s="78" t="s">
        <v>8734</v>
      </c>
      <c r="E3103" s="78" t="s">
        <v>325</v>
      </c>
      <c r="F3103" s="78" t="s">
        <v>8735</v>
      </c>
    </row>
    <row r="3104" spans="1:6" ht="33.75" x14ac:dyDescent="0.2">
      <c r="A3104" s="74" t="s">
        <v>8736</v>
      </c>
      <c r="B3104" s="74" t="s">
        <v>8737</v>
      </c>
      <c r="C3104" s="76" t="s">
        <v>210</v>
      </c>
      <c r="D3104" s="78" t="s">
        <v>8738</v>
      </c>
      <c r="E3104" s="78" t="s">
        <v>325</v>
      </c>
      <c r="F3104" s="78" t="s">
        <v>8739</v>
      </c>
    </row>
    <row r="3105" spans="1:6" ht="33.75" x14ac:dyDescent="0.2">
      <c r="A3105" s="74" t="s">
        <v>8740</v>
      </c>
      <c r="B3105" s="74" t="s">
        <v>8741</v>
      </c>
      <c r="C3105" s="76" t="s">
        <v>210</v>
      </c>
      <c r="D3105" s="78" t="s">
        <v>8742</v>
      </c>
      <c r="E3105" s="78" t="s">
        <v>326</v>
      </c>
      <c r="F3105" s="78" t="s">
        <v>8743</v>
      </c>
    </row>
    <row r="3106" spans="1:6" ht="33.75" x14ac:dyDescent="0.2">
      <c r="A3106" s="74" t="s">
        <v>8744</v>
      </c>
      <c r="B3106" s="74" t="s">
        <v>8745</v>
      </c>
      <c r="C3106" s="76" t="s">
        <v>210</v>
      </c>
      <c r="D3106" s="78" t="s">
        <v>8746</v>
      </c>
      <c r="E3106" s="78" t="s">
        <v>325</v>
      </c>
      <c r="F3106" s="78" t="s">
        <v>8747</v>
      </c>
    </row>
    <row r="3107" spans="1:6" ht="45" x14ac:dyDescent="0.2">
      <c r="A3107" s="74" t="s">
        <v>8748</v>
      </c>
      <c r="B3107" s="75" t="s">
        <v>8749</v>
      </c>
      <c r="C3107" s="76" t="s">
        <v>210</v>
      </c>
      <c r="D3107" s="78" t="s">
        <v>8750</v>
      </c>
      <c r="E3107" s="78" t="s">
        <v>330</v>
      </c>
      <c r="F3107" s="78" t="s">
        <v>8751</v>
      </c>
    </row>
    <row r="3108" spans="1:6" ht="45" x14ac:dyDescent="0.2">
      <c r="A3108" s="74" t="s">
        <v>8752</v>
      </c>
      <c r="B3108" s="75" t="s">
        <v>8753</v>
      </c>
      <c r="C3108" s="76" t="s">
        <v>210</v>
      </c>
      <c r="D3108" s="78" t="s">
        <v>8754</v>
      </c>
      <c r="E3108" s="78" t="s">
        <v>325</v>
      </c>
      <c r="F3108" s="78" t="s">
        <v>8755</v>
      </c>
    </row>
    <row r="3109" spans="1:6" ht="45" x14ac:dyDescent="0.2">
      <c r="A3109" s="74" t="s">
        <v>8756</v>
      </c>
      <c r="B3109" s="75" t="s">
        <v>8757</v>
      </c>
      <c r="C3109" s="76" t="s">
        <v>210</v>
      </c>
      <c r="D3109" s="78" t="s">
        <v>8758</v>
      </c>
      <c r="E3109" s="78" t="s">
        <v>325</v>
      </c>
      <c r="F3109" s="78" t="s">
        <v>8759</v>
      </c>
    </row>
    <row r="3110" spans="1:6" ht="45" x14ac:dyDescent="0.2">
      <c r="A3110" s="74" t="s">
        <v>8760</v>
      </c>
      <c r="B3110" s="75" t="s">
        <v>8761</v>
      </c>
      <c r="C3110" s="76" t="s">
        <v>210</v>
      </c>
      <c r="D3110" s="78" t="s">
        <v>8762</v>
      </c>
      <c r="E3110" s="78" t="s">
        <v>325</v>
      </c>
      <c r="F3110" s="78" t="s">
        <v>8763</v>
      </c>
    </row>
    <row r="3111" spans="1:6" ht="45" x14ac:dyDescent="0.2">
      <c r="A3111" s="74" t="s">
        <v>8764</v>
      </c>
      <c r="B3111" s="75" t="s">
        <v>8765</v>
      </c>
      <c r="C3111" s="76" t="s">
        <v>210</v>
      </c>
      <c r="D3111" s="78" t="s">
        <v>8338</v>
      </c>
      <c r="E3111" s="78" t="s">
        <v>325</v>
      </c>
      <c r="F3111" s="78" t="s">
        <v>8766</v>
      </c>
    </row>
    <row r="3112" spans="1:6" ht="45" x14ac:dyDescent="0.2">
      <c r="A3112" s="74" t="s">
        <v>8767</v>
      </c>
      <c r="B3112" s="75" t="s">
        <v>8768</v>
      </c>
      <c r="C3112" s="76" t="s">
        <v>210</v>
      </c>
      <c r="D3112" s="78" t="s">
        <v>8769</v>
      </c>
      <c r="E3112" s="78" t="s">
        <v>325</v>
      </c>
      <c r="F3112" s="78" t="s">
        <v>8770</v>
      </c>
    </row>
    <row r="3113" spans="1:6" ht="45" x14ac:dyDescent="0.2">
      <c r="A3113" s="74" t="s">
        <v>8771</v>
      </c>
      <c r="B3113" s="75" t="s">
        <v>8772</v>
      </c>
      <c r="C3113" s="76" t="s">
        <v>210</v>
      </c>
      <c r="D3113" s="78" t="s">
        <v>8773</v>
      </c>
      <c r="E3113" s="78" t="s">
        <v>325</v>
      </c>
      <c r="F3113" s="78" t="s">
        <v>5911</v>
      </c>
    </row>
    <row r="3114" spans="1:6" ht="45" x14ac:dyDescent="0.2">
      <c r="A3114" s="74" t="s">
        <v>8774</v>
      </c>
      <c r="B3114" s="75" t="s">
        <v>8775</v>
      </c>
      <c r="C3114" s="76" t="s">
        <v>210</v>
      </c>
      <c r="D3114" s="78" t="s">
        <v>8776</v>
      </c>
      <c r="E3114" s="78" t="s">
        <v>325</v>
      </c>
      <c r="F3114" s="78" t="s">
        <v>8777</v>
      </c>
    </row>
    <row r="3115" spans="1:6" ht="45" x14ac:dyDescent="0.2">
      <c r="A3115" s="74" t="s">
        <v>8778</v>
      </c>
      <c r="B3115" s="75" t="s">
        <v>8779</v>
      </c>
      <c r="C3115" s="76" t="s">
        <v>210</v>
      </c>
      <c r="D3115" s="78" t="s">
        <v>8780</v>
      </c>
      <c r="E3115" s="78" t="s">
        <v>326</v>
      </c>
      <c r="F3115" s="78" t="s">
        <v>8781</v>
      </c>
    </row>
    <row r="3116" spans="1:6" ht="22.5" x14ac:dyDescent="0.2">
      <c r="A3116" s="59">
        <v>46.1</v>
      </c>
      <c r="B3116" s="73" t="s">
        <v>8782</v>
      </c>
      <c r="C3116" s="56"/>
      <c r="D3116" s="56"/>
      <c r="E3116" s="56"/>
      <c r="F3116" s="56"/>
    </row>
    <row r="3117" spans="1:6" ht="22.5" x14ac:dyDescent="0.2">
      <c r="A3117" s="74" t="s">
        <v>8783</v>
      </c>
      <c r="B3117" s="74" t="s">
        <v>8784</v>
      </c>
      <c r="C3117" s="76" t="s">
        <v>228</v>
      </c>
      <c r="D3117" s="78" t="s">
        <v>8785</v>
      </c>
      <c r="E3117" s="78" t="s">
        <v>8006</v>
      </c>
      <c r="F3117" s="78" t="s">
        <v>5514</v>
      </c>
    </row>
    <row r="3118" spans="1:6" ht="22.5" x14ac:dyDescent="0.2">
      <c r="A3118" s="74" t="s">
        <v>8786</v>
      </c>
      <c r="B3118" s="74" t="s">
        <v>8787</v>
      </c>
      <c r="C3118" s="76" t="s">
        <v>228</v>
      </c>
      <c r="D3118" s="78" t="s">
        <v>8788</v>
      </c>
      <c r="E3118" s="78" t="s">
        <v>6055</v>
      </c>
      <c r="F3118" s="78" t="s">
        <v>8789</v>
      </c>
    </row>
    <row r="3119" spans="1:6" ht="22.5" x14ac:dyDescent="0.2">
      <c r="A3119" s="74" t="s">
        <v>8790</v>
      </c>
      <c r="B3119" s="74" t="s">
        <v>8791</v>
      </c>
      <c r="C3119" s="76" t="s">
        <v>228</v>
      </c>
      <c r="D3119" s="78" t="s">
        <v>8792</v>
      </c>
      <c r="E3119" s="78" t="s">
        <v>329</v>
      </c>
      <c r="F3119" s="78" t="s">
        <v>8793</v>
      </c>
    </row>
    <row r="3120" spans="1:6" ht="33.75" x14ac:dyDescent="0.2">
      <c r="A3120" s="74" t="s">
        <v>8794</v>
      </c>
      <c r="B3120" s="74" t="s">
        <v>8795</v>
      </c>
      <c r="C3120" s="76" t="s">
        <v>228</v>
      </c>
      <c r="D3120" s="78" t="s">
        <v>8796</v>
      </c>
      <c r="E3120" s="78" t="s">
        <v>240</v>
      </c>
      <c r="F3120" s="78" t="s">
        <v>8797</v>
      </c>
    </row>
    <row r="3121" spans="1:6" ht="33.75" x14ac:dyDescent="0.2">
      <c r="A3121" s="74" t="s">
        <v>8798</v>
      </c>
      <c r="B3121" s="74" t="s">
        <v>8799</v>
      </c>
      <c r="C3121" s="76" t="s">
        <v>228</v>
      </c>
      <c r="D3121" s="78" t="s">
        <v>8800</v>
      </c>
      <c r="E3121" s="78" t="s">
        <v>240</v>
      </c>
      <c r="F3121" s="78" t="s">
        <v>8801</v>
      </c>
    </row>
    <row r="3122" spans="1:6" ht="22.5" x14ac:dyDescent="0.2">
      <c r="A3122" s="74" t="s">
        <v>8802</v>
      </c>
      <c r="B3122" s="74" t="s">
        <v>8803</v>
      </c>
      <c r="C3122" s="76" t="s">
        <v>228</v>
      </c>
      <c r="D3122" s="78" t="s">
        <v>8804</v>
      </c>
      <c r="E3122" s="78" t="s">
        <v>8805</v>
      </c>
      <c r="F3122" s="78" t="s">
        <v>8806</v>
      </c>
    </row>
    <row r="3123" spans="1:6" ht="33.75" x14ac:dyDescent="0.2">
      <c r="A3123" s="74" t="s">
        <v>8807</v>
      </c>
      <c r="B3123" s="74" t="s">
        <v>8808</v>
      </c>
      <c r="C3123" s="76" t="s">
        <v>228</v>
      </c>
      <c r="D3123" s="78" t="s">
        <v>8809</v>
      </c>
      <c r="E3123" s="78" t="s">
        <v>8810</v>
      </c>
      <c r="F3123" s="78" t="s">
        <v>8811</v>
      </c>
    </row>
    <row r="3124" spans="1:6" ht="22.5" x14ac:dyDescent="0.2">
      <c r="A3124" s="74" t="s">
        <v>8812</v>
      </c>
      <c r="B3124" s="74" t="s">
        <v>8813</v>
      </c>
      <c r="C3124" s="76" t="s">
        <v>228</v>
      </c>
      <c r="D3124" s="78" t="s">
        <v>8814</v>
      </c>
      <c r="E3124" s="78" t="s">
        <v>8815</v>
      </c>
      <c r="F3124" s="78" t="s">
        <v>8816</v>
      </c>
    </row>
    <row r="3125" spans="1:6" ht="22.5" x14ac:dyDescent="0.2">
      <c r="A3125" s="74" t="s">
        <v>8817</v>
      </c>
      <c r="B3125" s="74" t="s">
        <v>8818</v>
      </c>
      <c r="C3125" s="76" t="s">
        <v>228</v>
      </c>
      <c r="D3125" s="78" t="s">
        <v>8819</v>
      </c>
      <c r="E3125" s="78" t="s">
        <v>8820</v>
      </c>
      <c r="F3125" s="78" t="s">
        <v>8821</v>
      </c>
    </row>
    <row r="3126" spans="1:6" ht="22.5" x14ac:dyDescent="0.2">
      <c r="A3126" s="74" t="s">
        <v>8822</v>
      </c>
      <c r="B3126" s="74" t="s">
        <v>8823</v>
      </c>
      <c r="C3126" s="76" t="s">
        <v>228</v>
      </c>
      <c r="D3126" s="78" t="s">
        <v>8824</v>
      </c>
      <c r="E3126" s="78" t="s">
        <v>6055</v>
      </c>
      <c r="F3126" s="78" t="s">
        <v>8825</v>
      </c>
    </row>
    <row r="3127" spans="1:6" ht="22.5" x14ac:dyDescent="0.2">
      <c r="A3127" s="74" t="s">
        <v>8826</v>
      </c>
      <c r="B3127" s="74" t="s">
        <v>8827</v>
      </c>
      <c r="C3127" s="76" t="s">
        <v>228</v>
      </c>
      <c r="D3127" s="78" t="s">
        <v>8828</v>
      </c>
      <c r="E3127" s="78" t="s">
        <v>329</v>
      </c>
      <c r="F3127" s="78" t="s">
        <v>5789</v>
      </c>
    </row>
    <row r="3128" spans="1:6" ht="33.75" x14ac:dyDescent="0.2">
      <c r="A3128" s="74" t="s">
        <v>8829</v>
      </c>
      <c r="B3128" s="74" t="s">
        <v>8830</v>
      </c>
      <c r="C3128" s="76" t="s">
        <v>228</v>
      </c>
      <c r="D3128" s="78" t="s">
        <v>8831</v>
      </c>
      <c r="E3128" s="78" t="s">
        <v>240</v>
      </c>
      <c r="F3128" s="78" t="s">
        <v>8832</v>
      </c>
    </row>
    <row r="3129" spans="1:6" ht="33.75" x14ac:dyDescent="0.2">
      <c r="A3129" s="74" t="s">
        <v>8833</v>
      </c>
      <c r="B3129" s="74" t="s">
        <v>8834</v>
      </c>
      <c r="C3129" s="76" t="s">
        <v>228</v>
      </c>
      <c r="D3129" s="78" t="s">
        <v>8835</v>
      </c>
      <c r="E3129" s="78" t="s">
        <v>240</v>
      </c>
      <c r="F3129" s="78" t="s">
        <v>8836</v>
      </c>
    </row>
    <row r="3130" spans="1:6" ht="22.5" x14ac:dyDescent="0.2">
      <c r="A3130" s="74" t="s">
        <v>8837</v>
      </c>
      <c r="B3130" s="74" t="s">
        <v>8838</v>
      </c>
      <c r="C3130" s="76" t="s">
        <v>228</v>
      </c>
      <c r="D3130" s="78" t="s">
        <v>8839</v>
      </c>
      <c r="E3130" s="78" t="s">
        <v>8805</v>
      </c>
      <c r="F3130" s="78" t="s">
        <v>8840</v>
      </c>
    </row>
    <row r="3131" spans="1:6" ht="33.75" x14ac:dyDescent="0.2">
      <c r="A3131" s="74" t="s">
        <v>8841</v>
      </c>
      <c r="B3131" s="74" t="s">
        <v>8842</v>
      </c>
      <c r="C3131" s="76" t="s">
        <v>228</v>
      </c>
      <c r="D3131" s="78" t="s">
        <v>8843</v>
      </c>
      <c r="E3131" s="78" t="s">
        <v>8810</v>
      </c>
      <c r="F3131" s="78" t="s">
        <v>8844</v>
      </c>
    </row>
    <row r="3132" spans="1:6" ht="22.5" x14ac:dyDescent="0.2">
      <c r="A3132" s="59">
        <v>46.12</v>
      </c>
      <c r="B3132" s="73" t="s">
        <v>8845</v>
      </c>
      <c r="C3132" s="56"/>
      <c r="D3132" s="56"/>
      <c r="E3132" s="56"/>
      <c r="F3132" s="56"/>
    </row>
    <row r="3133" spans="1:6" ht="22.5" x14ac:dyDescent="0.2">
      <c r="A3133" s="74" t="s">
        <v>8846</v>
      </c>
      <c r="B3133" s="74" t="s">
        <v>8847</v>
      </c>
      <c r="C3133" s="76" t="s">
        <v>228</v>
      </c>
      <c r="D3133" s="78" t="s">
        <v>8848</v>
      </c>
      <c r="E3133" s="78" t="s">
        <v>8849</v>
      </c>
      <c r="F3133" s="78" t="s">
        <v>8850</v>
      </c>
    </row>
    <row r="3134" spans="1:6" ht="22.5" x14ac:dyDescent="0.2">
      <c r="A3134" s="74" t="s">
        <v>8851</v>
      </c>
      <c r="B3134" s="74" t="s">
        <v>8852</v>
      </c>
      <c r="C3134" s="76" t="s">
        <v>228</v>
      </c>
      <c r="D3134" s="78" t="s">
        <v>8853</v>
      </c>
      <c r="E3134" s="78" t="s">
        <v>8854</v>
      </c>
      <c r="F3134" s="78" t="s">
        <v>8855</v>
      </c>
    </row>
    <row r="3135" spans="1:6" ht="22.5" x14ac:dyDescent="0.2">
      <c r="A3135" s="74" t="s">
        <v>8856</v>
      </c>
      <c r="B3135" s="74" t="s">
        <v>8857</v>
      </c>
      <c r="C3135" s="76" t="s">
        <v>228</v>
      </c>
      <c r="D3135" s="78" t="s">
        <v>8858</v>
      </c>
      <c r="E3135" s="78" t="s">
        <v>8849</v>
      </c>
      <c r="F3135" s="78" t="s">
        <v>8859</v>
      </c>
    </row>
    <row r="3136" spans="1:6" ht="22.5" x14ac:dyDescent="0.2">
      <c r="A3136" s="74" t="s">
        <v>8860</v>
      </c>
      <c r="B3136" s="74" t="s">
        <v>8861</v>
      </c>
      <c r="C3136" s="76" t="s">
        <v>228</v>
      </c>
      <c r="D3136" s="78" t="s">
        <v>8862</v>
      </c>
      <c r="E3136" s="78" t="s">
        <v>8854</v>
      </c>
      <c r="F3136" s="78" t="s">
        <v>8863</v>
      </c>
    </row>
    <row r="3137" spans="1:6" ht="22.5" x14ac:dyDescent="0.2">
      <c r="A3137" s="74" t="s">
        <v>8864</v>
      </c>
      <c r="B3137" s="74" t="s">
        <v>8865</v>
      </c>
      <c r="C3137" s="76" t="s">
        <v>228</v>
      </c>
      <c r="D3137" s="78" t="s">
        <v>8866</v>
      </c>
      <c r="E3137" s="78" t="s">
        <v>8867</v>
      </c>
      <c r="F3137" s="78" t="s">
        <v>8868</v>
      </c>
    </row>
    <row r="3138" spans="1:6" ht="22.5" x14ac:dyDescent="0.2">
      <c r="A3138" s="74" t="s">
        <v>8869</v>
      </c>
      <c r="B3138" s="74" t="s">
        <v>8870</v>
      </c>
      <c r="C3138" s="76" t="s">
        <v>228</v>
      </c>
      <c r="D3138" s="78" t="s">
        <v>8871</v>
      </c>
      <c r="E3138" s="78" t="s">
        <v>8872</v>
      </c>
      <c r="F3138" s="78" t="s">
        <v>8873</v>
      </c>
    </row>
    <row r="3139" spans="1:6" ht="22.5" x14ac:dyDescent="0.2">
      <c r="A3139" s="74" t="s">
        <v>8874</v>
      </c>
      <c r="B3139" s="74" t="s">
        <v>8875</v>
      </c>
      <c r="C3139" s="76" t="s">
        <v>228</v>
      </c>
      <c r="D3139" s="78" t="s">
        <v>8876</v>
      </c>
      <c r="E3139" s="78" t="s">
        <v>928</v>
      </c>
      <c r="F3139" s="78" t="s">
        <v>8877</v>
      </c>
    </row>
    <row r="3140" spans="1:6" ht="22.5" x14ac:dyDescent="0.2">
      <c r="A3140" s="74" t="s">
        <v>8878</v>
      </c>
      <c r="B3140" s="74" t="s">
        <v>8879</v>
      </c>
      <c r="C3140" s="76" t="s">
        <v>228</v>
      </c>
      <c r="D3140" s="78" t="s">
        <v>8880</v>
      </c>
      <c r="E3140" s="78" t="s">
        <v>8881</v>
      </c>
      <c r="F3140" s="78" t="s">
        <v>8882</v>
      </c>
    </row>
    <row r="3141" spans="1:6" ht="22.5" x14ac:dyDescent="0.2">
      <c r="A3141" s="74" t="s">
        <v>8883</v>
      </c>
      <c r="B3141" s="74" t="s">
        <v>8884</v>
      </c>
      <c r="C3141" s="76" t="s">
        <v>228</v>
      </c>
      <c r="D3141" s="78" t="s">
        <v>8885</v>
      </c>
      <c r="E3141" s="78" t="s">
        <v>420</v>
      </c>
      <c r="F3141" s="78" t="s">
        <v>8886</v>
      </c>
    </row>
    <row r="3142" spans="1:6" ht="22.5" x14ac:dyDescent="0.2">
      <c r="A3142" s="74" t="s">
        <v>8887</v>
      </c>
      <c r="B3142" s="74" t="s">
        <v>8888</v>
      </c>
      <c r="C3142" s="76" t="s">
        <v>228</v>
      </c>
      <c r="D3142" s="78" t="s">
        <v>8889</v>
      </c>
      <c r="E3142" s="78" t="s">
        <v>8872</v>
      </c>
      <c r="F3142" s="78" t="s">
        <v>8890</v>
      </c>
    </row>
    <row r="3143" spans="1:6" ht="22.5" x14ac:dyDescent="0.2">
      <c r="A3143" s="74" t="s">
        <v>8891</v>
      </c>
      <c r="B3143" s="74" t="s">
        <v>8892</v>
      </c>
      <c r="C3143" s="76" t="s">
        <v>228</v>
      </c>
      <c r="D3143" s="78" t="s">
        <v>5205</v>
      </c>
      <c r="E3143" s="78" t="s">
        <v>928</v>
      </c>
      <c r="F3143" s="78" t="s">
        <v>8893</v>
      </c>
    </row>
    <row r="3144" spans="1:6" ht="22.5" x14ac:dyDescent="0.2">
      <c r="A3144" s="74" t="s">
        <v>8894</v>
      </c>
      <c r="B3144" s="74" t="s">
        <v>8895</v>
      </c>
      <c r="C3144" s="76" t="s">
        <v>228</v>
      </c>
      <c r="D3144" s="78" t="s">
        <v>8896</v>
      </c>
      <c r="E3144" s="78" t="s">
        <v>8881</v>
      </c>
      <c r="F3144" s="78" t="s">
        <v>8897</v>
      </c>
    </row>
    <row r="3145" spans="1:6" ht="22.5" x14ac:dyDescent="0.2">
      <c r="A3145" s="74" t="s">
        <v>8898</v>
      </c>
      <c r="B3145" s="74" t="s">
        <v>8899</v>
      </c>
      <c r="C3145" s="76" t="s">
        <v>228</v>
      </c>
      <c r="D3145" s="78" t="s">
        <v>8900</v>
      </c>
      <c r="E3145" s="78" t="s">
        <v>8872</v>
      </c>
      <c r="F3145" s="78" t="s">
        <v>8901</v>
      </c>
    </row>
    <row r="3146" spans="1:6" ht="22.5" x14ac:dyDescent="0.2">
      <c r="A3146" s="74" t="s">
        <v>8902</v>
      </c>
      <c r="B3146" s="74" t="s">
        <v>8903</v>
      </c>
      <c r="C3146" s="76" t="s">
        <v>228</v>
      </c>
      <c r="D3146" s="78" t="s">
        <v>8904</v>
      </c>
      <c r="E3146" s="78" t="s">
        <v>928</v>
      </c>
      <c r="F3146" s="78" t="s">
        <v>8905</v>
      </c>
    </row>
    <row r="3147" spans="1:6" ht="22.5" x14ac:dyDescent="0.2">
      <c r="A3147" s="74" t="s">
        <v>8906</v>
      </c>
      <c r="B3147" s="74" t="s">
        <v>8907</v>
      </c>
      <c r="C3147" s="76" t="s">
        <v>228</v>
      </c>
      <c r="D3147" s="78" t="s">
        <v>8908</v>
      </c>
      <c r="E3147" s="78" t="s">
        <v>8881</v>
      </c>
      <c r="F3147" s="78" t="s">
        <v>8909</v>
      </c>
    </row>
    <row r="3148" spans="1:6" ht="22.5" x14ac:dyDescent="0.2">
      <c r="A3148" s="74" t="s">
        <v>8910</v>
      </c>
      <c r="B3148" s="74" t="s">
        <v>8911</v>
      </c>
      <c r="C3148" s="76" t="s">
        <v>228</v>
      </c>
      <c r="D3148" s="78" t="s">
        <v>7568</v>
      </c>
      <c r="E3148" s="78" t="s">
        <v>8912</v>
      </c>
      <c r="F3148" s="78" t="s">
        <v>8913</v>
      </c>
    </row>
    <row r="3149" spans="1:6" ht="22.5" x14ac:dyDescent="0.2">
      <c r="A3149" s="74" t="s">
        <v>8914</v>
      </c>
      <c r="B3149" s="74" t="s">
        <v>8915</v>
      </c>
      <c r="C3149" s="76" t="s">
        <v>228</v>
      </c>
      <c r="D3149" s="78" t="s">
        <v>440</v>
      </c>
      <c r="E3149" s="78" t="s">
        <v>8916</v>
      </c>
      <c r="F3149" s="78" t="s">
        <v>8917</v>
      </c>
    </row>
    <row r="3150" spans="1:6" ht="22.5" x14ac:dyDescent="0.2">
      <c r="A3150" s="74" t="s">
        <v>8918</v>
      </c>
      <c r="B3150" s="74" t="s">
        <v>8919</v>
      </c>
      <c r="C3150" s="76" t="s">
        <v>228</v>
      </c>
      <c r="D3150" s="78" t="s">
        <v>8920</v>
      </c>
      <c r="E3150" s="78" t="s">
        <v>8921</v>
      </c>
      <c r="F3150" s="78" t="s">
        <v>8922</v>
      </c>
    </row>
    <row r="3151" spans="1:6" ht="22.5" x14ac:dyDescent="0.2">
      <c r="A3151" s="74" t="s">
        <v>8923</v>
      </c>
      <c r="B3151" s="74" t="s">
        <v>8924</v>
      </c>
      <c r="C3151" s="76" t="s">
        <v>228</v>
      </c>
      <c r="D3151" s="78" t="s">
        <v>8925</v>
      </c>
      <c r="E3151" s="78" t="s">
        <v>8926</v>
      </c>
      <c r="F3151" s="78" t="s">
        <v>8927</v>
      </c>
    </row>
    <row r="3152" spans="1:6" ht="22.5" x14ac:dyDescent="0.2">
      <c r="A3152" s="74" t="s">
        <v>8928</v>
      </c>
      <c r="B3152" s="74" t="s">
        <v>8929</v>
      </c>
      <c r="C3152" s="76" t="s">
        <v>228</v>
      </c>
      <c r="D3152" s="78" t="s">
        <v>8930</v>
      </c>
      <c r="E3152" s="78" t="s">
        <v>8854</v>
      </c>
      <c r="F3152" s="78" t="s">
        <v>8931</v>
      </c>
    </row>
    <row r="3153" spans="1:6" ht="22.5" x14ac:dyDescent="0.2">
      <c r="A3153" s="74" t="s">
        <v>8932</v>
      </c>
      <c r="B3153" s="74" t="s">
        <v>8933</v>
      </c>
      <c r="C3153" s="76" t="s">
        <v>228</v>
      </c>
      <c r="D3153" s="78" t="s">
        <v>8934</v>
      </c>
      <c r="E3153" s="78" t="s">
        <v>8854</v>
      </c>
      <c r="F3153" s="78" t="s">
        <v>8935</v>
      </c>
    </row>
    <row r="3154" spans="1:6" ht="22.5" x14ac:dyDescent="0.2">
      <c r="A3154" s="74" t="s">
        <v>8936</v>
      </c>
      <c r="B3154" s="74" t="s">
        <v>8937</v>
      </c>
      <c r="C3154" s="76" t="s">
        <v>228</v>
      </c>
      <c r="D3154" s="78" t="s">
        <v>8938</v>
      </c>
      <c r="E3154" s="78" t="s">
        <v>8854</v>
      </c>
      <c r="F3154" s="78" t="s">
        <v>8939</v>
      </c>
    </row>
    <row r="3155" spans="1:6" ht="22.5" x14ac:dyDescent="0.2">
      <c r="A3155" s="74" t="s">
        <v>8940</v>
      </c>
      <c r="B3155" s="74" t="s">
        <v>8941</v>
      </c>
      <c r="C3155" s="76" t="s">
        <v>228</v>
      </c>
      <c r="D3155" s="78" t="s">
        <v>8942</v>
      </c>
      <c r="E3155" s="78" t="s">
        <v>8943</v>
      </c>
      <c r="F3155" s="78" t="s">
        <v>8944</v>
      </c>
    </row>
    <row r="3156" spans="1:6" ht="22.5" x14ac:dyDescent="0.2">
      <c r="A3156" s="74" t="s">
        <v>8945</v>
      </c>
      <c r="B3156" s="74" t="s">
        <v>8946</v>
      </c>
      <c r="C3156" s="76" t="s">
        <v>228</v>
      </c>
      <c r="D3156" s="78" t="s">
        <v>8947</v>
      </c>
      <c r="E3156" s="78" t="s">
        <v>8867</v>
      </c>
      <c r="F3156" s="78" t="s">
        <v>8948</v>
      </c>
    </row>
    <row r="3157" spans="1:6" ht="22.5" x14ac:dyDescent="0.2">
      <c r="A3157" s="74" t="s">
        <v>8949</v>
      </c>
      <c r="B3157" s="74" t="s">
        <v>8950</v>
      </c>
      <c r="C3157" s="76" t="s">
        <v>228</v>
      </c>
      <c r="D3157" s="78" t="s">
        <v>8951</v>
      </c>
      <c r="E3157" s="78" t="s">
        <v>693</v>
      </c>
      <c r="F3157" s="78" t="s">
        <v>8952</v>
      </c>
    </row>
    <row r="3158" spans="1:6" ht="22.5" x14ac:dyDescent="0.2">
      <c r="A3158" s="74" t="s">
        <v>8953</v>
      </c>
      <c r="B3158" s="74" t="s">
        <v>8954</v>
      </c>
      <c r="C3158" s="76" t="s">
        <v>228</v>
      </c>
      <c r="D3158" s="78" t="s">
        <v>8955</v>
      </c>
      <c r="E3158" s="78" t="s">
        <v>8849</v>
      </c>
      <c r="F3158" s="78" t="s">
        <v>8956</v>
      </c>
    </row>
    <row r="3159" spans="1:6" ht="22.5" x14ac:dyDescent="0.2">
      <c r="A3159" s="74" t="s">
        <v>8957</v>
      </c>
      <c r="B3159" s="74" t="s">
        <v>8958</v>
      </c>
      <c r="C3159" s="76" t="s">
        <v>228</v>
      </c>
      <c r="D3159" s="78" t="s">
        <v>8959</v>
      </c>
      <c r="E3159" s="78" t="s">
        <v>8849</v>
      </c>
      <c r="F3159" s="78" t="s">
        <v>8960</v>
      </c>
    </row>
    <row r="3160" spans="1:6" ht="22.5" x14ac:dyDescent="0.2">
      <c r="A3160" s="74" t="s">
        <v>8961</v>
      </c>
      <c r="B3160" s="74" t="s">
        <v>8962</v>
      </c>
      <c r="C3160" s="76" t="s">
        <v>228</v>
      </c>
      <c r="D3160" s="78" t="s">
        <v>3802</v>
      </c>
      <c r="E3160" s="78" t="s">
        <v>8963</v>
      </c>
      <c r="F3160" s="78" t="s">
        <v>8964</v>
      </c>
    </row>
    <row r="3161" spans="1:6" ht="22.5" x14ac:dyDescent="0.2">
      <c r="A3161" s="59">
        <v>46.13</v>
      </c>
      <c r="B3161" s="73" t="s">
        <v>8965</v>
      </c>
      <c r="C3161" s="56"/>
      <c r="D3161" s="56"/>
      <c r="E3161" s="56"/>
      <c r="F3161" s="56"/>
    </row>
    <row r="3162" spans="1:6" ht="45" x14ac:dyDescent="0.2">
      <c r="A3162" s="74" t="s">
        <v>8966</v>
      </c>
      <c r="B3162" s="75" t="s">
        <v>8967</v>
      </c>
      <c r="C3162" s="76" t="s">
        <v>228</v>
      </c>
      <c r="D3162" s="78" t="s">
        <v>308</v>
      </c>
      <c r="E3162" s="78" t="s">
        <v>1172</v>
      </c>
      <c r="F3162" s="78" t="s">
        <v>8968</v>
      </c>
    </row>
    <row r="3163" spans="1:6" ht="45" x14ac:dyDescent="0.2">
      <c r="A3163" s="74" t="s">
        <v>8969</v>
      </c>
      <c r="B3163" s="75" t="s">
        <v>8970</v>
      </c>
      <c r="C3163" s="76" t="s">
        <v>228</v>
      </c>
      <c r="D3163" s="78" t="s">
        <v>6493</v>
      </c>
      <c r="E3163" s="78" t="s">
        <v>1172</v>
      </c>
      <c r="F3163" s="78" t="s">
        <v>8971</v>
      </c>
    </row>
    <row r="3164" spans="1:6" ht="45" x14ac:dyDescent="0.2">
      <c r="A3164" s="74" t="s">
        <v>8972</v>
      </c>
      <c r="B3164" s="75" t="s">
        <v>8973</v>
      </c>
      <c r="C3164" s="76" t="s">
        <v>228</v>
      </c>
      <c r="D3164" s="78" t="s">
        <v>8974</v>
      </c>
      <c r="E3164" s="78" t="s">
        <v>1172</v>
      </c>
      <c r="F3164" s="78" t="s">
        <v>4979</v>
      </c>
    </row>
    <row r="3165" spans="1:6" ht="45" x14ac:dyDescent="0.2">
      <c r="A3165" s="74" t="s">
        <v>8975</v>
      </c>
      <c r="B3165" s="75" t="s">
        <v>8976</v>
      </c>
      <c r="C3165" s="76" t="s">
        <v>228</v>
      </c>
      <c r="D3165" s="78" t="s">
        <v>4425</v>
      </c>
      <c r="E3165" s="78" t="s">
        <v>1172</v>
      </c>
      <c r="F3165" s="78" t="s">
        <v>8977</v>
      </c>
    </row>
    <row r="3166" spans="1:6" ht="45" x14ac:dyDescent="0.2">
      <c r="A3166" s="74" t="s">
        <v>8978</v>
      </c>
      <c r="B3166" s="75" t="s">
        <v>8979</v>
      </c>
      <c r="C3166" s="76" t="s">
        <v>228</v>
      </c>
      <c r="D3166" s="78" t="s">
        <v>8980</v>
      </c>
      <c r="E3166" s="78" t="s">
        <v>1172</v>
      </c>
      <c r="F3166" s="78" t="s">
        <v>8981</v>
      </c>
    </row>
    <row r="3167" spans="1:6" ht="33.75" x14ac:dyDescent="0.2">
      <c r="A3167" s="74" t="s">
        <v>8982</v>
      </c>
      <c r="B3167" s="74" t="s">
        <v>8983</v>
      </c>
      <c r="C3167" s="76" t="s">
        <v>228</v>
      </c>
      <c r="D3167" s="78" t="s">
        <v>8984</v>
      </c>
      <c r="E3167" s="78" t="s">
        <v>267</v>
      </c>
      <c r="F3167" s="78" t="s">
        <v>8985</v>
      </c>
    </row>
    <row r="3168" spans="1:6" ht="33.75" x14ac:dyDescent="0.2">
      <c r="A3168" s="74" t="s">
        <v>8986</v>
      </c>
      <c r="B3168" s="74" t="s">
        <v>8987</v>
      </c>
      <c r="C3168" s="76" t="s">
        <v>228</v>
      </c>
      <c r="D3168" s="78" t="s">
        <v>8988</v>
      </c>
      <c r="E3168" s="78" t="s">
        <v>267</v>
      </c>
      <c r="F3168" s="78" t="s">
        <v>8989</v>
      </c>
    </row>
    <row r="3169" spans="1:6" ht="33.75" x14ac:dyDescent="0.2">
      <c r="A3169" s="74" t="s">
        <v>8990</v>
      </c>
      <c r="B3169" s="74" t="s">
        <v>8991</v>
      </c>
      <c r="C3169" s="76" t="s">
        <v>228</v>
      </c>
      <c r="D3169" s="78" t="s">
        <v>8992</v>
      </c>
      <c r="E3169" s="78" t="s">
        <v>267</v>
      </c>
      <c r="F3169" s="78" t="s">
        <v>8993</v>
      </c>
    </row>
    <row r="3170" spans="1:6" ht="33.75" x14ac:dyDescent="0.2">
      <c r="A3170" s="74" t="s">
        <v>8994</v>
      </c>
      <c r="B3170" s="74" t="s">
        <v>8995</v>
      </c>
      <c r="C3170" s="76" t="s">
        <v>228</v>
      </c>
      <c r="D3170" s="78" t="s">
        <v>8996</v>
      </c>
      <c r="E3170" s="78" t="s">
        <v>267</v>
      </c>
      <c r="F3170" s="78" t="s">
        <v>8997</v>
      </c>
    </row>
    <row r="3171" spans="1:6" ht="33.75" x14ac:dyDescent="0.2">
      <c r="A3171" s="74" t="s">
        <v>8998</v>
      </c>
      <c r="B3171" s="74" t="s">
        <v>8999</v>
      </c>
      <c r="C3171" s="76" t="s">
        <v>228</v>
      </c>
      <c r="D3171" s="78" t="s">
        <v>9000</v>
      </c>
      <c r="E3171" s="78" t="s">
        <v>267</v>
      </c>
      <c r="F3171" s="78" t="s">
        <v>9001</v>
      </c>
    </row>
    <row r="3172" spans="1:6" ht="33.75" x14ac:dyDescent="0.2">
      <c r="A3172" s="74" t="s">
        <v>9002</v>
      </c>
      <c r="B3172" s="74" t="s">
        <v>9003</v>
      </c>
      <c r="C3172" s="76" t="s">
        <v>228</v>
      </c>
      <c r="D3172" s="78" t="s">
        <v>9004</v>
      </c>
      <c r="E3172" s="78" t="s">
        <v>267</v>
      </c>
      <c r="F3172" s="78" t="s">
        <v>9005</v>
      </c>
    </row>
    <row r="3173" spans="1:6" ht="33.75" x14ac:dyDescent="0.2">
      <c r="A3173" s="74" t="s">
        <v>9006</v>
      </c>
      <c r="B3173" s="74" t="s">
        <v>9007</v>
      </c>
      <c r="C3173" s="76" t="s">
        <v>228</v>
      </c>
      <c r="D3173" s="78" t="s">
        <v>9008</v>
      </c>
      <c r="E3173" s="78" t="s">
        <v>267</v>
      </c>
      <c r="F3173" s="78" t="s">
        <v>9009</v>
      </c>
    </row>
    <row r="3174" spans="1:6" ht="33.75" x14ac:dyDescent="0.2">
      <c r="A3174" s="74" t="s">
        <v>9010</v>
      </c>
      <c r="B3174" s="74" t="s">
        <v>9011</v>
      </c>
      <c r="C3174" s="76" t="s">
        <v>228</v>
      </c>
      <c r="D3174" s="78" t="s">
        <v>9012</v>
      </c>
      <c r="E3174" s="78" t="s">
        <v>267</v>
      </c>
      <c r="F3174" s="78" t="s">
        <v>9013</v>
      </c>
    </row>
    <row r="3175" spans="1:6" ht="22.5" x14ac:dyDescent="0.2">
      <c r="A3175" s="59">
        <v>46.14</v>
      </c>
      <c r="B3175" s="73" t="s">
        <v>9014</v>
      </c>
      <c r="C3175" s="56"/>
      <c r="D3175" s="56"/>
      <c r="E3175" s="56"/>
      <c r="F3175" s="56"/>
    </row>
    <row r="3176" spans="1:6" ht="33.75" x14ac:dyDescent="0.2">
      <c r="A3176" s="74" t="s">
        <v>9015</v>
      </c>
      <c r="B3176" s="75" t="s">
        <v>9016</v>
      </c>
      <c r="C3176" s="76" t="s">
        <v>228</v>
      </c>
      <c r="D3176" s="78" t="s">
        <v>9017</v>
      </c>
      <c r="E3176" s="78" t="s">
        <v>342</v>
      </c>
      <c r="F3176" s="78" t="s">
        <v>9018</v>
      </c>
    </row>
    <row r="3177" spans="1:6" ht="33.75" x14ac:dyDescent="0.2">
      <c r="A3177" s="74" t="s">
        <v>9019</v>
      </c>
      <c r="B3177" s="75" t="s">
        <v>9020</v>
      </c>
      <c r="C3177" s="76" t="s">
        <v>228</v>
      </c>
      <c r="D3177" s="78" t="s">
        <v>9021</v>
      </c>
      <c r="E3177" s="78" t="s">
        <v>342</v>
      </c>
      <c r="F3177" s="78" t="s">
        <v>9022</v>
      </c>
    </row>
    <row r="3178" spans="1:6" ht="33.75" x14ac:dyDescent="0.2">
      <c r="A3178" s="74" t="s">
        <v>9023</v>
      </c>
      <c r="B3178" s="75" t="s">
        <v>9024</v>
      </c>
      <c r="C3178" s="76" t="s">
        <v>228</v>
      </c>
      <c r="D3178" s="78" t="s">
        <v>9025</v>
      </c>
      <c r="E3178" s="78" t="s">
        <v>342</v>
      </c>
      <c r="F3178" s="78" t="s">
        <v>9026</v>
      </c>
    </row>
    <row r="3179" spans="1:6" ht="33.75" x14ac:dyDescent="0.2">
      <c r="A3179" s="74" t="s">
        <v>9027</v>
      </c>
      <c r="B3179" s="75" t="s">
        <v>9028</v>
      </c>
      <c r="C3179" s="76" t="s">
        <v>228</v>
      </c>
      <c r="D3179" s="78" t="s">
        <v>9029</v>
      </c>
      <c r="E3179" s="78" t="s">
        <v>342</v>
      </c>
      <c r="F3179" s="78" t="s">
        <v>9030</v>
      </c>
    </row>
    <row r="3180" spans="1:6" ht="33.75" x14ac:dyDescent="0.2">
      <c r="A3180" s="74" t="s">
        <v>9031</v>
      </c>
      <c r="B3180" s="75" t="s">
        <v>9032</v>
      </c>
      <c r="C3180" s="76" t="s">
        <v>228</v>
      </c>
      <c r="D3180" s="78" t="s">
        <v>9033</v>
      </c>
      <c r="E3180" s="78" t="s">
        <v>342</v>
      </c>
      <c r="F3180" s="78" t="s">
        <v>9034</v>
      </c>
    </row>
    <row r="3181" spans="1:6" ht="45" x14ac:dyDescent="0.2">
      <c r="A3181" s="74" t="s">
        <v>9035</v>
      </c>
      <c r="B3181" s="75" t="s">
        <v>9036</v>
      </c>
      <c r="C3181" s="76" t="s">
        <v>228</v>
      </c>
      <c r="D3181" s="78" t="s">
        <v>9037</v>
      </c>
      <c r="E3181" s="78" t="s">
        <v>342</v>
      </c>
      <c r="F3181" s="78" t="s">
        <v>9038</v>
      </c>
    </row>
    <row r="3182" spans="1:6" ht="33.75" x14ac:dyDescent="0.2">
      <c r="A3182" s="74" t="s">
        <v>9039</v>
      </c>
      <c r="B3182" s="75" t="s">
        <v>9040</v>
      </c>
      <c r="C3182" s="76" t="s">
        <v>228</v>
      </c>
      <c r="D3182" s="78" t="s">
        <v>9041</v>
      </c>
      <c r="E3182" s="78" t="s">
        <v>342</v>
      </c>
      <c r="F3182" s="78" t="s">
        <v>9042</v>
      </c>
    </row>
    <row r="3183" spans="1:6" ht="33.75" x14ac:dyDescent="0.2">
      <c r="A3183" s="74" t="s">
        <v>9043</v>
      </c>
      <c r="B3183" s="75" t="s">
        <v>9044</v>
      </c>
      <c r="C3183" s="76" t="s">
        <v>228</v>
      </c>
      <c r="D3183" s="78" t="s">
        <v>9045</v>
      </c>
      <c r="E3183" s="78" t="s">
        <v>342</v>
      </c>
      <c r="F3183" s="78" t="s">
        <v>9046</v>
      </c>
    </row>
    <row r="3184" spans="1:6" ht="33.75" x14ac:dyDescent="0.2">
      <c r="A3184" s="74" t="s">
        <v>9047</v>
      </c>
      <c r="B3184" s="75" t="s">
        <v>9048</v>
      </c>
      <c r="C3184" s="76" t="s">
        <v>228</v>
      </c>
      <c r="D3184" s="78" t="s">
        <v>9049</v>
      </c>
      <c r="E3184" s="78" t="s">
        <v>342</v>
      </c>
      <c r="F3184" s="78" t="s">
        <v>9050</v>
      </c>
    </row>
    <row r="3185" spans="1:6" ht="33.75" x14ac:dyDescent="0.2">
      <c r="A3185" s="74" t="s">
        <v>9051</v>
      </c>
      <c r="B3185" s="75" t="s">
        <v>9052</v>
      </c>
      <c r="C3185" s="76" t="s">
        <v>228</v>
      </c>
      <c r="D3185" s="78" t="s">
        <v>9053</v>
      </c>
      <c r="E3185" s="78" t="s">
        <v>342</v>
      </c>
      <c r="F3185" s="78" t="s">
        <v>9054</v>
      </c>
    </row>
    <row r="3186" spans="1:6" ht="33.75" x14ac:dyDescent="0.2">
      <c r="A3186" s="74" t="s">
        <v>9055</v>
      </c>
      <c r="B3186" s="75" t="s">
        <v>9056</v>
      </c>
      <c r="C3186" s="76" t="s">
        <v>228</v>
      </c>
      <c r="D3186" s="78" t="s">
        <v>9057</v>
      </c>
      <c r="E3186" s="78" t="s">
        <v>342</v>
      </c>
      <c r="F3186" s="78" t="s">
        <v>9058</v>
      </c>
    </row>
    <row r="3187" spans="1:6" ht="33.75" x14ac:dyDescent="0.2">
      <c r="A3187" s="74" t="s">
        <v>9059</v>
      </c>
      <c r="B3187" s="75" t="s">
        <v>9060</v>
      </c>
      <c r="C3187" s="76" t="s">
        <v>228</v>
      </c>
      <c r="D3187" s="78" t="s">
        <v>9061</v>
      </c>
      <c r="E3187" s="78" t="s">
        <v>342</v>
      </c>
      <c r="F3187" s="78" t="s">
        <v>9062</v>
      </c>
    </row>
    <row r="3188" spans="1:6" ht="22.5" x14ac:dyDescent="0.2">
      <c r="A3188" s="59">
        <v>46.15</v>
      </c>
      <c r="B3188" s="73" t="s">
        <v>9063</v>
      </c>
      <c r="C3188" s="56"/>
      <c r="D3188" s="56"/>
      <c r="E3188" s="56"/>
      <c r="F3188" s="56"/>
    </row>
    <row r="3189" spans="1:6" ht="45" x14ac:dyDescent="0.2">
      <c r="A3189" s="74" t="s">
        <v>9064</v>
      </c>
      <c r="B3189" s="75" t="s">
        <v>9065</v>
      </c>
      <c r="C3189" s="76" t="s">
        <v>228</v>
      </c>
      <c r="D3189" s="78" t="s">
        <v>6469</v>
      </c>
      <c r="E3189" s="78" t="s">
        <v>3781</v>
      </c>
      <c r="F3189" s="78" t="s">
        <v>9066</v>
      </c>
    </row>
    <row r="3190" spans="1:6" ht="45" x14ac:dyDescent="0.2">
      <c r="A3190" s="74" t="s">
        <v>9067</v>
      </c>
      <c r="B3190" s="75" t="s">
        <v>9068</v>
      </c>
      <c r="C3190" s="76" t="s">
        <v>228</v>
      </c>
      <c r="D3190" s="78" t="s">
        <v>9069</v>
      </c>
      <c r="E3190" s="78" t="s">
        <v>9070</v>
      </c>
      <c r="F3190" s="78" t="s">
        <v>9071</v>
      </c>
    </row>
    <row r="3191" spans="1:6" ht="45" x14ac:dyDescent="0.2">
      <c r="A3191" s="74" t="s">
        <v>9072</v>
      </c>
      <c r="B3191" s="75" t="s">
        <v>9073</v>
      </c>
      <c r="C3191" s="76" t="s">
        <v>228</v>
      </c>
      <c r="D3191" s="78" t="s">
        <v>9074</v>
      </c>
      <c r="E3191" s="78" t="s">
        <v>9070</v>
      </c>
      <c r="F3191" s="78" t="s">
        <v>9075</v>
      </c>
    </row>
    <row r="3192" spans="1:6" ht="33.75" x14ac:dyDescent="0.2">
      <c r="A3192" s="59">
        <v>46.18</v>
      </c>
      <c r="B3192" s="73" t="s">
        <v>9076</v>
      </c>
      <c r="C3192" s="56"/>
      <c r="D3192" s="56"/>
      <c r="E3192" s="56"/>
      <c r="F3192" s="56"/>
    </row>
    <row r="3193" spans="1:6" ht="45" x14ac:dyDescent="0.2">
      <c r="A3193" s="74" t="s">
        <v>9077</v>
      </c>
      <c r="B3193" s="75" t="s">
        <v>9078</v>
      </c>
      <c r="C3193" s="76" t="s">
        <v>228</v>
      </c>
      <c r="D3193" s="78" t="s">
        <v>9079</v>
      </c>
      <c r="E3193" s="78" t="s">
        <v>9080</v>
      </c>
      <c r="F3193" s="78" t="s">
        <v>9081</v>
      </c>
    </row>
    <row r="3194" spans="1:6" ht="33.75" x14ac:dyDescent="0.2">
      <c r="A3194" s="74" t="s">
        <v>9082</v>
      </c>
      <c r="B3194" s="75" t="s">
        <v>9083</v>
      </c>
      <c r="C3194" s="76" t="s">
        <v>228</v>
      </c>
      <c r="D3194" s="78" t="s">
        <v>9084</v>
      </c>
      <c r="E3194" s="78" t="s">
        <v>9080</v>
      </c>
      <c r="F3194" s="78" t="s">
        <v>9085</v>
      </c>
    </row>
    <row r="3195" spans="1:6" ht="33.75" x14ac:dyDescent="0.2">
      <c r="A3195" s="74" t="s">
        <v>9086</v>
      </c>
      <c r="B3195" s="75" t="s">
        <v>9087</v>
      </c>
      <c r="C3195" s="76" t="s">
        <v>228</v>
      </c>
      <c r="D3195" s="78" t="s">
        <v>9088</v>
      </c>
      <c r="E3195" s="78" t="s">
        <v>9080</v>
      </c>
      <c r="F3195" s="78" t="s">
        <v>9089</v>
      </c>
    </row>
    <row r="3196" spans="1:6" ht="33.75" x14ac:dyDescent="0.2">
      <c r="A3196" s="74" t="s">
        <v>9090</v>
      </c>
      <c r="B3196" s="75" t="s">
        <v>9091</v>
      </c>
      <c r="C3196" s="76" t="s">
        <v>228</v>
      </c>
      <c r="D3196" s="78" t="s">
        <v>9092</v>
      </c>
      <c r="E3196" s="78" t="s">
        <v>9080</v>
      </c>
      <c r="F3196" s="78" t="s">
        <v>9093</v>
      </c>
    </row>
    <row r="3197" spans="1:6" ht="33.75" x14ac:dyDescent="0.2">
      <c r="A3197" s="74" t="s">
        <v>9094</v>
      </c>
      <c r="B3197" s="75" t="s">
        <v>9095</v>
      </c>
      <c r="C3197" s="76" t="s">
        <v>228</v>
      </c>
      <c r="D3197" s="78" t="s">
        <v>9096</v>
      </c>
      <c r="E3197" s="78" t="s">
        <v>9097</v>
      </c>
      <c r="F3197" s="78" t="s">
        <v>9098</v>
      </c>
    </row>
    <row r="3198" spans="1:6" ht="33.75" x14ac:dyDescent="0.2">
      <c r="A3198" s="74" t="s">
        <v>9099</v>
      </c>
      <c r="B3198" s="75" t="s">
        <v>9100</v>
      </c>
      <c r="C3198" s="76" t="s">
        <v>228</v>
      </c>
      <c r="D3198" s="78" t="s">
        <v>9101</v>
      </c>
      <c r="E3198" s="78" t="s">
        <v>9097</v>
      </c>
      <c r="F3198" s="78" t="s">
        <v>9102</v>
      </c>
    </row>
    <row r="3199" spans="1:6" ht="22.5" x14ac:dyDescent="0.2">
      <c r="A3199" s="74" t="s">
        <v>9103</v>
      </c>
      <c r="B3199" s="74" t="s">
        <v>9104</v>
      </c>
      <c r="C3199" s="76" t="s">
        <v>210</v>
      </c>
      <c r="D3199" s="78" t="s">
        <v>9105</v>
      </c>
      <c r="E3199" s="78" t="s">
        <v>9106</v>
      </c>
      <c r="F3199" s="78" t="s">
        <v>9107</v>
      </c>
    </row>
    <row r="3200" spans="1:6" ht="22.5" x14ac:dyDescent="0.2">
      <c r="A3200" s="74" t="s">
        <v>9108</v>
      </c>
      <c r="B3200" s="74" t="s">
        <v>9109</v>
      </c>
      <c r="C3200" s="76" t="s">
        <v>210</v>
      </c>
      <c r="D3200" s="78" t="s">
        <v>9110</v>
      </c>
      <c r="E3200" s="78" t="s">
        <v>9106</v>
      </c>
      <c r="F3200" s="78" t="s">
        <v>9111</v>
      </c>
    </row>
    <row r="3201" spans="1:6" ht="22.5" x14ac:dyDescent="0.2">
      <c r="A3201" s="74" t="s">
        <v>9112</v>
      </c>
      <c r="B3201" s="74" t="s">
        <v>9113</v>
      </c>
      <c r="C3201" s="76" t="s">
        <v>210</v>
      </c>
      <c r="D3201" s="78" t="s">
        <v>9114</v>
      </c>
      <c r="E3201" s="78" t="s">
        <v>9115</v>
      </c>
      <c r="F3201" s="78" t="s">
        <v>9116</v>
      </c>
    </row>
    <row r="3202" spans="1:6" ht="22.5" x14ac:dyDescent="0.2">
      <c r="A3202" s="74" t="s">
        <v>9117</v>
      </c>
      <c r="B3202" s="74" t="s">
        <v>9118</v>
      </c>
      <c r="C3202" s="76" t="s">
        <v>210</v>
      </c>
      <c r="D3202" s="78" t="s">
        <v>9119</v>
      </c>
      <c r="E3202" s="78" t="s">
        <v>3543</v>
      </c>
      <c r="F3202" s="78" t="s">
        <v>9120</v>
      </c>
    </row>
    <row r="3203" spans="1:6" ht="22.5" x14ac:dyDescent="0.2">
      <c r="A3203" s="74" t="s">
        <v>9121</v>
      </c>
      <c r="B3203" s="74" t="s">
        <v>9122</v>
      </c>
      <c r="C3203" s="76" t="s">
        <v>210</v>
      </c>
      <c r="D3203" s="78" t="s">
        <v>9123</v>
      </c>
      <c r="E3203" s="78" t="s">
        <v>9124</v>
      </c>
      <c r="F3203" s="78" t="s">
        <v>9125</v>
      </c>
    </row>
    <row r="3204" spans="1:6" ht="22.5" x14ac:dyDescent="0.2">
      <c r="A3204" s="74" t="s">
        <v>9126</v>
      </c>
      <c r="B3204" s="74" t="s">
        <v>9127</v>
      </c>
      <c r="C3204" s="76" t="s">
        <v>210</v>
      </c>
      <c r="D3204" s="78" t="s">
        <v>7027</v>
      </c>
      <c r="E3204" s="78" t="s">
        <v>338</v>
      </c>
      <c r="F3204" s="78" t="s">
        <v>9128</v>
      </c>
    </row>
    <row r="3205" spans="1:6" ht="22.5" x14ac:dyDescent="0.2">
      <c r="A3205" s="74" t="s">
        <v>9129</v>
      </c>
      <c r="B3205" s="74" t="s">
        <v>9130</v>
      </c>
      <c r="C3205" s="76" t="s">
        <v>210</v>
      </c>
      <c r="D3205" s="78" t="s">
        <v>9131</v>
      </c>
      <c r="E3205" s="78" t="s">
        <v>9132</v>
      </c>
      <c r="F3205" s="78" t="s">
        <v>9133</v>
      </c>
    </row>
    <row r="3206" spans="1:6" ht="33.75" x14ac:dyDescent="0.2">
      <c r="A3206" s="74" t="s">
        <v>9134</v>
      </c>
      <c r="B3206" s="74" t="s">
        <v>9135</v>
      </c>
      <c r="C3206" s="76" t="s">
        <v>210</v>
      </c>
      <c r="D3206" s="78" t="s">
        <v>9136</v>
      </c>
      <c r="E3206" s="78" t="s">
        <v>9124</v>
      </c>
      <c r="F3206" s="78" t="s">
        <v>9137</v>
      </c>
    </row>
    <row r="3207" spans="1:6" ht="33.75" x14ac:dyDescent="0.2">
      <c r="A3207" s="74" t="s">
        <v>9138</v>
      </c>
      <c r="B3207" s="74" t="s">
        <v>9139</v>
      </c>
      <c r="C3207" s="76" t="s">
        <v>210</v>
      </c>
      <c r="D3207" s="78" t="s">
        <v>9140</v>
      </c>
      <c r="E3207" s="78" t="s">
        <v>9106</v>
      </c>
      <c r="F3207" s="78" t="s">
        <v>9141</v>
      </c>
    </row>
    <row r="3208" spans="1:6" ht="33.75" x14ac:dyDescent="0.2">
      <c r="A3208" s="74" t="s">
        <v>9142</v>
      </c>
      <c r="B3208" s="74" t="s">
        <v>9143</v>
      </c>
      <c r="C3208" s="76" t="s">
        <v>210</v>
      </c>
      <c r="D3208" s="78" t="s">
        <v>9144</v>
      </c>
      <c r="E3208" s="78" t="s">
        <v>9124</v>
      </c>
      <c r="F3208" s="78" t="s">
        <v>9145</v>
      </c>
    </row>
    <row r="3209" spans="1:6" ht="33.75" x14ac:dyDescent="0.2">
      <c r="A3209" s="74" t="s">
        <v>9146</v>
      </c>
      <c r="B3209" s="74" t="s">
        <v>9147</v>
      </c>
      <c r="C3209" s="76" t="s">
        <v>210</v>
      </c>
      <c r="D3209" s="78" t="s">
        <v>9148</v>
      </c>
      <c r="E3209" s="78" t="s">
        <v>9132</v>
      </c>
      <c r="F3209" s="78" t="s">
        <v>9149</v>
      </c>
    </row>
    <row r="3210" spans="1:6" ht="33.75" x14ac:dyDescent="0.2">
      <c r="A3210" s="74" t="s">
        <v>9150</v>
      </c>
      <c r="B3210" s="75" t="s">
        <v>9151</v>
      </c>
      <c r="C3210" s="76" t="s">
        <v>210</v>
      </c>
      <c r="D3210" s="78" t="s">
        <v>9152</v>
      </c>
      <c r="E3210" s="78" t="s">
        <v>9115</v>
      </c>
      <c r="F3210" s="78" t="s">
        <v>9153</v>
      </c>
    </row>
    <row r="3211" spans="1:6" ht="33.75" x14ac:dyDescent="0.2">
      <c r="A3211" s="74" t="s">
        <v>9154</v>
      </c>
      <c r="B3211" s="75" t="s">
        <v>9155</v>
      </c>
      <c r="C3211" s="76" t="s">
        <v>210</v>
      </c>
      <c r="D3211" s="78" t="s">
        <v>9156</v>
      </c>
      <c r="E3211" s="78" t="s">
        <v>9124</v>
      </c>
      <c r="F3211" s="78" t="s">
        <v>9157</v>
      </c>
    </row>
    <row r="3212" spans="1:6" ht="33.75" x14ac:dyDescent="0.2">
      <c r="A3212" s="74" t="s">
        <v>9158</v>
      </c>
      <c r="B3212" s="75" t="s">
        <v>9159</v>
      </c>
      <c r="C3212" s="76" t="s">
        <v>210</v>
      </c>
      <c r="D3212" s="78" t="s">
        <v>9160</v>
      </c>
      <c r="E3212" s="78" t="s">
        <v>9132</v>
      </c>
      <c r="F3212" s="78" t="s">
        <v>9161</v>
      </c>
    </row>
    <row r="3213" spans="1:6" ht="22.5" x14ac:dyDescent="0.2">
      <c r="A3213" s="74" t="s">
        <v>9162</v>
      </c>
      <c r="B3213" s="74" t="s">
        <v>9163</v>
      </c>
      <c r="C3213" s="76" t="s">
        <v>210</v>
      </c>
      <c r="D3213" s="78" t="s">
        <v>9164</v>
      </c>
      <c r="E3213" s="78" t="s">
        <v>9106</v>
      </c>
      <c r="F3213" s="78" t="s">
        <v>9165</v>
      </c>
    </row>
    <row r="3214" spans="1:6" ht="22.5" x14ac:dyDescent="0.2">
      <c r="A3214" s="74" t="s">
        <v>9166</v>
      </c>
      <c r="B3214" s="74" t="s">
        <v>9167</v>
      </c>
      <c r="C3214" s="76" t="s">
        <v>210</v>
      </c>
      <c r="D3214" s="78" t="s">
        <v>9168</v>
      </c>
      <c r="E3214" s="78" t="s">
        <v>9115</v>
      </c>
      <c r="F3214" s="78" t="s">
        <v>9169</v>
      </c>
    </row>
    <row r="3215" spans="1:6" ht="33.75" x14ac:dyDescent="0.2">
      <c r="A3215" s="59">
        <v>46.19</v>
      </c>
      <c r="B3215" s="73" t="s">
        <v>9170</v>
      </c>
      <c r="C3215" s="56"/>
      <c r="D3215" s="56"/>
      <c r="E3215" s="56"/>
      <c r="F3215" s="56"/>
    </row>
    <row r="3216" spans="1:6" ht="45" x14ac:dyDescent="0.2">
      <c r="A3216" s="74" t="s">
        <v>9171</v>
      </c>
      <c r="B3216" s="75" t="s">
        <v>9172</v>
      </c>
      <c r="C3216" s="76" t="s">
        <v>210</v>
      </c>
      <c r="D3216" s="78" t="s">
        <v>9173</v>
      </c>
      <c r="E3216" s="78" t="s">
        <v>9124</v>
      </c>
      <c r="F3216" s="78" t="s">
        <v>9174</v>
      </c>
    </row>
    <row r="3217" spans="1:6" ht="45" x14ac:dyDescent="0.2">
      <c r="A3217" s="74" t="s">
        <v>9175</v>
      </c>
      <c r="B3217" s="75" t="s">
        <v>9176</v>
      </c>
      <c r="C3217" s="76" t="s">
        <v>210</v>
      </c>
      <c r="D3217" s="78" t="s">
        <v>9177</v>
      </c>
      <c r="E3217" s="78" t="s">
        <v>9132</v>
      </c>
      <c r="F3217" s="78" t="s">
        <v>9178</v>
      </c>
    </row>
    <row r="3218" spans="1:6" ht="45" x14ac:dyDescent="0.2">
      <c r="A3218" s="74" t="s">
        <v>9179</v>
      </c>
      <c r="B3218" s="75" t="s">
        <v>9180</v>
      </c>
      <c r="C3218" s="76" t="s">
        <v>210</v>
      </c>
      <c r="D3218" s="78" t="s">
        <v>9181</v>
      </c>
      <c r="E3218" s="78" t="s">
        <v>9182</v>
      </c>
      <c r="F3218" s="78" t="s">
        <v>9183</v>
      </c>
    </row>
    <row r="3219" spans="1:6" ht="45" x14ac:dyDescent="0.2">
      <c r="A3219" s="74" t="s">
        <v>9184</v>
      </c>
      <c r="B3219" s="75" t="s">
        <v>9185</v>
      </c>
      <c r="C3219" s="76" t="s">
        <v>210</v>
      </c>
      <c r="D3219" s="78" t="s">
        <v>9186</v>
      </c>
      <c r="E3219" s="78" t="s">
        <v>5030</v>
      </c>
      <c r="F3219" s="78" t="s">
        <v>9187</v>
      </c>
    </row>
    <row r="3220" spans="1:6" ht="45" x14ac:dyDescent="0.2">
      <c r="A3220" s="74" t="s">
        <v>9188</v>
      </c>
      <c r="B3220" s="75" t="s">
        <v>9189</v>
      </c>
      <c r="C3220" s="76" t="s">
        <v>210</v>
      </c>
      <c r="D3220" s="78" t="s">
        <v>9190</v>
      </c>
      <c r="E3220" s="78" t="s">
        <v>9124</v>
      </c>
      <c r="F3220" s="78" t="s">
        <v>9191</v>
      </c>
    </row>
    <row r="3221" spans="1:6" ht="45" x14ac:dyDescent="0.2">
      <c r="A3221" s="74" t="s">
        <v>9192</v>
      </c>
      <c r="B3221" s="75" t="s">
        <v>9193</v>
      </c>
      <c r="C3221" s="76" t="s">
        <v>210</v>
      </c>
      <c r="D3221" s="78" t="s">
        <v>9194</v>
      </c>
      <c r="E3221" s="78" t="s">
        <v>9124</v>
      </c>
      <c r="F3221" s="78" t="s">
        <v>9195</v>
      </c>
    </row>
    <row r="3222" spans="1:6" ht="45" x14ac:dyDescent="0.2">
      <c r="A3222" s="74" t="s">
        <v>9196</v>
      </c>
      <c r="B3222" s="75" t="s">
        <v>9197</v>
      </c>
      <c r="C3222" s="76" t="s">
        <v>210</v>
      </c>
      <c r="D3222" s="78" t="s">
        <v>9198</v>
      </c>
      <c r="E3222" s="78" t="s">
        <v>9132</v>
      </c>
      <c r="F3222" s="78" t="s">
        <v>9199</v>
      </c>
    </row>
    <row r="3223" spans="1:6" ht="45" x14ac:dyDescent="0.2">
      <c r="A3223" s="74" t="s">
        <v>9200</v>
      </c>
      <c r="B3223" s="75" t="s">
        <v>9201</v>
      </c>
      <c r="C3223" s="76" t="s">
        <v>210</v>
      </c>
      <c r="D3223" s="78" t="s">
        <v>9202</v>
      </c>
      <c r="E3223" s="78" t="s">
        <v>9182</v>
      </c>
      <c r="F3223" s="78" t="s">
        <v>9203</v>
      </c>
    </row>
    <row r="3224" spans="1:6" ht="45" x14ac:dyDescent="0.2">
      <c r="A3224" s="74" t="s">
        <v>9204</v>
      </c>
      <c r="B3224" s="75" t="s">
        <v>9205</v>
      </c>
      <c r="C3224" s="76" t="s">
        <v>210</v>
      </c>
      <c r="D3224" s="78" t="s">
        <v>9206</v>
      </c>
      <c r="E3224" s="78" t="s">
        <v>5030</v>
      </c>
      <c r="F3224" s="78" t="s">
        <v>9207</v>
      </c>
    </row>
    <row r="3225" spans="1:6" ht="22.5" x14ac:dyDescent="0.2">
      <c r="A3225" s="59">
        <v>46.2</v>
      </c>
      <c r="B3225" s="73" t="s">
        <v>9208</v>
      </c>
      <c r="C3225" s="56"/>
      <c r="D3225" s="56"/>
      <c r="E3225" s="56"/>
      <c r="F3225" s="56"/>
    </row>
    <row r="3226" spans="1:6" ht="33.75" x14ac:dyDescent="0.2">
      <c r="A3226" s="74" t="s">
        <v>9209</v>
      </c>
      <c r="B3226" s="74" t="s">
        <v>9210</v>
      </c>
      <c r="C3226" s="76" t="s">
        <v>228</v>
      </c>
      <c r="D3226" s="78" t="s">
        <v>1237</v>
      </c>
      <c r="E3226" s="78" t="s">
        <v>8921</v>
      </c>
      <c r="F3226" s="78" t="s">
        <v>1623</v>
      </c>
    </row>
    <row r="3227" spans="1:6" ht="33.75" x14ac:dyDescent="0.2">
      <c r="A3227" s="74" t="s">
        <v>9211</v>
      </c>
      <c r="B3227" s="74" t="s">
        <v>9212</v>
      </c>
      <c r="C3227" s="76" t="s">
        <v>228</v>
      </c>
      <c r="D3227" s="78" t="s">
        <v>9213</v>
      </c>
      <c r="E3227" s="78" t="s">
        <v>3882</v>
      </c>
      <c r="F3227" s="78" t="s">
        <v>9214</v>
      </c>
    </row>
    <row r="3228" spans="1:6" ht="22.5" x14ac:dyDescent="0.2">
      <c r="A3228" s="59">
        <v>46.21</v>
      </c>
      <c r="B3228" s="73" t="s">
        <v>9215</v>
      </c>
      <c r="C3228" s="56"/>
      <c r="D3228" s="56"/>
      <c r="E3228" s="56"/>
      <c r="F3228" s="56"/>
    </row>
    <row r="3229" spans="1:6" ht="45" x14ac:dyDescent="0.2">
      <c r="A3229" s="74" t="s">
        <v>9216</v>
      </c>
      <c r="B3229" s="75" t="s">
        <v>9217</v>
      </c>
      <c r="C3229" s="76" t="s">
        <v>228</v>
      </c>
      <c r="D3229" s="78" t="s">
        <v>9218</v>
      </c>
      <c r="E3229" s="78" t="s">
        <v>1097</v>
      </c>
      <c r="F3229" s="78" t="s">
        <v>9219</v>
      </c>
    </row>
    <row r="3230" spans="1:6" ht="33.75" x14ac:dyDescent="0.2">
      <c r="A3230" s="74" t="s">
        <v>9220</v>
      </c>
      <c r="B3230" s="75" t="s">
        <v>9221</v>
      </c>
      <c r="C3230" s="76" t="s">
        <v>228</v>
      </c>
      <c r="D3230" s="78" t="s">
        <v>9222</v>
      </c>
      <c r="E3230" s="78" t="s">
        <v>8599</v>
      </c>
      <c r="F3230" s="78" t="s">
        <v>9223</v>
      </c>
    </row>
    <row r="3231" spans="1:6" ht="33.75" x14ac:dyDescent="0.2">
      <c r="A3231" s="74" t="s">
        <v>9224</v>
      </c>
      <c r="B3231" s="75" t="s">
        <v>9225</v>
      </c>
      <c r="C3231" s="76" t="s">
        <v>228</v>
      </c>
      <c r="D3231" s="78" t="s">
        <v>9226</v>
      </c>
      <c r="E3231" s="78" t="s">
        <v>8599</v>
      </c>
      <c r="F3231" s="78" t="s">
        <v>9227</v>
      </c>
    </row>
    <row r="3232" spans="1:6" ht="45" x14ac:dyDescent="0.2">
      <c r="A3232" s="74" t="s">
        <v>9228</v>
      </c>
      <c r="B3232" s="75" t="s">
        <v>9229</v>
      </c>
      <c r="C3232" s="76" t="s">
        <v>228</v>
      </c>
      <c r="D3232" s="78" t="s">
        <v>9230</v>
      </c>
      <c r="E3232" s="78" t="s">
        <v>5099</v>
      </c>
      <c r="F3232" s="78" t="s">
        <v>9231</v>
      </c>
    </row>
    <row r="3233" spans="1:6" ht="33.75" x14ac:dyDescent="0.2">
      <c r="A3233" s="74" t="s">
        <v>9232</v>
      </c>
      <c r="B3233" s="75" t="s">
        <v>9233</v>
      </c>
      <c r="C3233" s="76" t="s">
        <v>228</v>
      </c>
      <c r="D3233" s="78" t="s">
        <v>9234</v>
      </c>
      <c r="E3233" s="78" t="s">
        <v>335</v>
      </c>
      <c r="F3233" s="78" t="s">
        <v>9235</v>
      </c>
    </row>
    <row r="3234" spans="1:6" ht="45" x14ac:dyDescent="0.2">
      <c r="A3234" s="74" t="s">
        <v>9236</v>
      </c>
      <c r="B3234" s="75" t="s">
        <v>9237</v>
      </c>
      <c r="C3234" s="76" t="s">
        <v>228</v>
      </c>
      <c r="D3234" s="78" t="s">
        <v>9238</v>
      </c>
      <c r="E3234" s="78" t="s">
        <v>4010</v>
      </c>
      <c r="F3234" s="78" t="s">
        <v>9239</v>
      </c>
    </row>
    <row r="3235" spans="1:6" ht="33.75" x14ac:dyDescent="0.2">
      <c r="A3235" s="74" t="s">
        <v>9240</v>
      </c>
      <c r="B3235" s="75" t="s">
        <v>9241</v>
      </c>
      <c r="C3235" s="76" t="s">
        <v>228</v>
      </c>
      <c r="D3235" s="78" t="s">
        <v>9242</v>
      </c>
      <c r="E3235" s="78" t="s">
        <v>9243</v>
      </c>
      <c r="F3235" s="78" t="s">
        <v>9244</v>
      </c>
    </row>
    <row r="3236" spans="1:6" ht="45" x14ac:dyDescent="0.2">
      <c r="A3236" s="74" t="s">
        <v>9245</v>
      </c>
      <c r="B3236" s="75" t="s">
        <v>9246</v>
      </c>
      <c r="C3236" s="76" t="s">
        <v>228</v>
      </c>
      <c r="D3236" s="78" t="s">
        <v>9247</v>
      </c>
      <c r="E3236" s="78" t="s">
        <v>4752</v>
      </c>
      <c r="F3236" s="78" t="s">
        <v>9248</v>
      </c>
    </row>
    <row r="3237" spans="1:6" ht="45" x14ac:dyDescent="0.2">
      <c r="A3237" s="74" t="s">
        <v>9249</v>
      </c>
      <c r="B3237" s="75" t="s">
        <v>9250</v>
      </c>
      <c r="C3237" s="76" t="s">
        <v>228</v>
      </c>
      <c r="D3237" s="78" t="s">
        <v>9251</v>
      </c>
      <c r="E3237" s="78" t="s">
        <v>9252</v>
      </c>
      <c r="F3237" s="78" t="s">
        <v>9253</v>
      </c>
    </row>
    <row r="3238" spans="1:6" ht="45" x14ac:dyDescent="0.2">
      <c r="A3238" s="74" t="s">
        <v>9254</v>
      </c>
      <c r="B3238" s="75" t="s">
        <v>9255</v>
      </c>
      <c r="C3238" s="76" t="s">
        <v>228</v>
      </c>
      <c r="D3238" s="78" t="s">
        <v>9256</v>
      </c>
      <c r="E3238" s="78" t="s">
        <v>8620</v>
      </c>
      <c r="F3238" s="78" t="s">
        <v>9257</v>
      </c>
    </row>
    <row r="3239" spans="1:6" ht="45" x14ac:dyDescent="0.2">
      <c r="A3239" s="74" t="s">
        <v>9258</v>
      </c>
      <c r="B3239" s="75" t="s">
        <v>9259</v>
      </c>
      <c r="C3239" s="76" t="s">
        <v>228</v>
      </c>
      <c r="D3239" s="78" t="s">
        <v>9260</v>
      </c>
      <c r="E3239" s="78" t="s">
        <v>352</v>
      </c>
      <c r="F3239" s="78" t="s">
        <v>9261</v>
      </c>
    </row>
    <row r="3240" spans="1:6" ht="45" x14ac:dyDescent="0.2">
      <c r="A3240" s="74" t="s">
        <v>9262</v>
      </c>
      <c r="B3240" s="75" t="s">
        <v>9263</v>
      </c>
      <c r="C3240" s="76" t="s">
        <v>228</v>
      </c>
      <c r="D3240" s="78" t="s">
        <v>9264</v>
      </c>
      <c r="E3240" s="78" t="s">
        <v>9265</v>
      </c>
      <c r="F3240" s="78" t="s">
        <v>9266</v>
      </c>
    </row>
    <row r="3241" spans="1:6" ht="45" x14ac:dyDescent="0.2">
      <c r="A3241" s="74" t="s">
        <v>9267</v>
      </c>
      <c r="B3241" s="75" t="s">
        <v>9268</v>
      </c>
      <c r="C3241" s="76" t="s">
        <v>228</v>
      </c>
      <c r="D3241" s="78" t="s">
        <v>9269</v>
      </c>
      <c r="E3241" s="78" t="s">
        <v>9270</v>
      </c>
      <c r="F3241" s="78" t="s">
        <v>9271</v>
      </c>
    </row>
    <row r="3242" spans="1:6" ht="22.5" x14ac:dyDescent="0.2">
      <c r="A3242" s="59">
        <v>46.23</v>
      </c>
      <c r="B3242" s="73" t="s">
        <v>9272</v>
      </c>
      <c r="C3242" s="56"/>
      <c r="D3242" s="56"/>
      <c r="E3242" s="56"/>
      <c r="F3242" s="56"/>
    </row>
    <row r="3243" spans="1:6" ht="22.5" x14ac:dyDescent="0.2">
      <c r="A3243" s="74" t="s">
        <v>9273</v>
      </c>
      <c r="B3243" s="74" t="s">
        <v>9274</v>
      </c>
      <c r="C3243" s="76" t="s">
        <v>228</v>
      </c>
      <c r="D3243" s="78" t="s">
        <v>9275</v>
      </c>
      <c r="E3243" s="78" t="s">
        <v>308</v>
      </c>
      <c r="F3243" s="78" t="s">
        <v>9276</v>
      </c>
    </row>
    <row r="3244" spans="1:6" ht="22.5" x14ac:dyDescent="0.2">
      <c r="A3244" s="74" t="s">
        <v>9277</v>
      </c>
      <c r="B3244" s="74" t="s">
        <v>9278</v>
      </c>
      <c r="C3244" s="76" t="s">
        <v>228</v>
      </c>
      <c r="D3244" s="78" t="s">
        <v>9279</v>
      </c>
      <c r="E3244" s="78" t="s">
        <v>9280</v>
      </c>
      <c r="F3244" s="78" t="s">
        <v>9281</v>
      </c>
    </row>
    <row r="3245" spans="1:6" ht="22.5" x14ac:dyDescent="0.2">
      <c r="A3245" s="74" t="s">
        <v>9282</v>
      </c>
      <c r="B3245" s="74" t="s">
        <v>9283</v>
      </c>
      <c r="C3245" s="76" t="s">
        <v>228</v>
      </c>
      <c r="D3245" s="78" t="s">
        <v>9284</v>
      </c>
      <c r="E3245" s="78" t="s">
        <v>9285</v>
      </c>
      <c r="F3245" s="78" t="s">
        <v>9286</v>
      </c>
    </row>
    <row r="3246" spans="1:6" ht="22.5" x14ac:dyDescent="0.2">
      <c r="A3246" s="74" t="s">
        <v>9287</v>
      </c>
      <c r="B3246" s="74" t="s">
        <v>9288</v>
      </c>
      <c r="C3246" s="76" t="s">
        <v>228</v>
      </c>
      <c r="D3246" s="78" t="s">
        <v>9289</v>
      </c>
      <c r="E3246" s="78" t="s">
        <v>347</v>
      </c>
      <c r="F3246" s="78" t="s">
        <v>9290</v>
      </c>
    </row>
    <row r="3247" spans="1:6" ht="22.5" x14ac:dyDescent="0.2">
      <c r="A3247" s="74" t="s">
        <v>9291</v>
      </c>
      <c r="B3247" s="74" t="s">
        <v>9292</v>
      </c>
      <c r="C3247" s="76" t="s">
        <v>228</v>
      </c>
      <c r="D3247" s="78" t="s">
        <v>9293</v>
      </c>
      <c r="E3247" s="78" t="s">
        <v>421</v>
      </c>
      <c r="F3247" s="78" t="s">
        <v>9294</v>
      </c>
    </row>
    <row r="3248" spans="1:6" ht="22.5" x14ac:dyDescent="0.2">
      <c r="A3248" s="74" t="s">
        <v>9295</v>
      </c>
      <c r="B3248" s="74" t="s">
        <v>9296</v>
      </c>
      <c r="C3248" s="76" t="s">
        <v>228</v>
      </c>
      <c r="D3248" s="78" t="s">
        <v>9297</v>
      </c>
      <c r="E3248" s="78" t="s">
        <v>9298</v>
      </c>
      <c r="F3248" s="78" t="s">
        <v>9299</v>
      </c>
    </row>
    <row r="3249" spans="1:6" ht="22.5" x14ac:dyDescent="0.2">
      <c r="A3249" s="74" t="s">
        <v>9300</v>
      </c>
      <c r="B3249" s="74" t="s">
        <v>9301</v>
      </c>
      <c r="C3249" s="76" t="s">
        <v>228</v>
      </c>
      <c r="D3249" s="78" t="s">
        <v>9302</v>
      </c>
      <c r="E3249" s="78" t="s">
        <v>370</v>
      </c>
      <c r="F3249" s="78" t="s">
        <v>9303</v>
      </c>
    </row>
    <row r="3250" spans="1:6" ht="22.5" x14ac:dyDescent="0.2">
      <c r="A3250" s="74" t="s">
        <v>9304</v>
      </c>
      <c r="B3250" s="74" t="s">
        <v>9305</v>
      </c>
      <c r="C3250" s="76" t="s">
        <v>228</v>
      </c>
      <c r="D3250" s="78" t="s">
        <v>9306</v>
      </c>
      <c r="E3250" s="78" t="s">
        <v>278</v>
      </c>
      <c r="F3250" s="78" t="s">
        <v>9307</v>
      </c>
    </row>
    <row r="3251" spans="1:6" ht="22.5" x14ac:dyDescent="0.2">
      <c r="A3251" s="59">
        <v>46.26</v>
      </c>
      <c r="B3251" s="73" t="s">
        <v>9308</v>
      </c>
      <c r="C3251" s="56"/>
      <c r="D3251" s="56"/>
      <c r="E3251" s="56"/>
      <c r="F3251" s="56"/>
    </row>
    <row r="3252" spans="1:6" ht="33.75" x14ac:dyDescent="0.2">
      <c r="A3252" s="74" t="s">
        <v>9309</v>
      </c>
      <c r="B3252" s="74" t="s">
        <v>9310</v>
      </c>
      <c r="C3252" s="76" t="s">
        <v>228</v>
      </c>
      <c r="D3252" s="78" t="s">
        <v>9311</v>
      </c>
      <c r="E3252" s="78" t="s">
        <v>326</v>
      </c>
      <c r="F3252" s="78" t="s">
        <v>9312</v>
      </c>
    </row>
    <row r="3253" spans="1:6" ht="33.75" x14ac:dyDescent="0.2">
      <c r="A3253" s="74" t="s">
        <v>9313</v>
      </c>
      <c r="B3253" s="74" t="s">
        <v>9314</v>
      </c>
      <c r="C3253" s="76" t="s">
        <v>228</v>
      </c>
      <c r="D3253" s="78" t="s">
        <v>9315</v>
      </c>
      <c r="E3253" s="78" t="s">
        <v>326</v>
      </c>
      <c r="F3253" s="78" t="s">
        <v>9316</v>
      </c>
    </row>
    <row r="3254" spans="1:6" ht="33.75" x14ac:dyDescent="0.2">
      <c r="A3254" s="74" t="s">
        <v>9317</v>
      </c>
      <c r="B3254" s="74" t="s">
        <v>9318</v>
      </c>
      <c r="C3254" s="76" t="s">
        <v>228</v>
      </c>
      <c r="D3254" s="78" t="s">
        <v>9319</v>
      </c>
      <c r="E3254" s="78" t="s">
        <v>342</v>
      </c>
      <c r="F3254" s="78" t="s">
        <v>5777</v>
      </c>
    </row>
    <row r="3255" spans="1:6" ht="33.75" x14ac:dyDescent="0.2">
      <c r="A3255" s="74" t="s">
        <v>9320</v>
      </c>
      <c r="B3255" s="74" t="s">
        <v>9321</v>
      </c>
      <c r="C3255" s="76" t="s">
        <v>228</v>
      </c>
      <c r="D3255" s="78" t="s">
        <v>9322</v>
      </c>
      <c r="E3255" s="78" t="s">
        <v>342</v>
      </c>
      <c r="F3255" s="78" t="s">
        <v>9323</v>
      </c>
    </row>
    <row r="3256" spans="1:6" ht="33.75" x14ac:dyDescent="0.2">
      <c r="A3256" s="74" t="s">
        <v>9324</v>
      </c>
      <c r="B3256" s="74" t="s">
        <v>9325</v>
      </c>
      <c r="C3256" s="76" t="s">
        <v>228</v>
      </c>
      <c r="D3256" s="78" t="s">
        <v>9326</v>
      </c>
      <c r="E3256" s="78" t="s">
        <v>342</v>
      </c>
      <c r="F3256" s="78" t="s">
        <v>9327</v>
      </c>
    </row>
    <row r="3257" spans="1:6" ht="45" x14ac:dyDescent="0.2">
      <c r="A3257" s="74" t="s">
        <v>9328</v>
      </c>
      <c r="B3257" s="75" t="s">
        <v>9329</v>
      </c>
      <c r="C3257" s="76" t="s">
        <v>210</v>
      </c>
      <c r="D3257" s="78" t="s">
        <v>9330</v>
      </c>
      <c r="E3257" s="78" t="s">
        <v>325</v>
      </c>
      <c r="F3257" s="78" t="s">
        <v>9331</v>
      </c>
    </row>
    <row r="3258" spans="1:6" ht="45" x14ac:dyDescent="0.2">
      <c r="A3258" s="74" t="s">
        <v>9332</v>
      </c>
      <c r="B3258" s="75" t="s">
        <v>9333</v>
      </c>
      <c r="C3258" s="76" t="s">
        <v>210</v>
      </c>
      <c r="D3258" s="78" t="s">
        <v>5464</v>
      </c>
      <c r="E3258" s="78" t="s">
        <v>325</v>
      </c>
      <c r="F3258" s="78" t="s">
        <v>9334</v>
      </c>
    </row>
    <row r="3259" spans="1:6" ht="45" x14ac:dyDescent="0.2">
      <c r="A3259" s="74" t="s">
        <v>9335</v>
      </c>
      <c r="B3259" s="75" t="s">
        <v>9336</v>
      </c>
      <c r="C3259" s="76" t="s">
        <v>210</v>
      </c>
      <c r="D3259" s="78" t="s">
        <v>9337</v>
      </c>
      <c r="E3259" s="78" t="s">
        <v>326</v>
      </c>
      <c r="F3259" s="78" t="s">
        <v>9338</v>
      </c>
    </row>
    <row r="3260" spans="1:6" ht="45" x14ac:dyDescent="0.2">
      <c r="A3260" s="74" t="s">
        <v>9339</v>
      </c>
      <c r="B3260" s="75" t="s">
        <v>9340</v>
      </c>
      <c r="C3260" s="76" t="s">
        <v>210</v>
      </c>
      <c r="D3260" s="78" t="s">
        <v>9341</v>
      </c>
      <c r="E3260" s="78" t="s">
        <v>326</v>
      </c>
      <c r="F3260" s="78" t="s">
        <v>9342</v>
      </c>
    </row>
    <row r="3261" spans="1:6" ht="45" x14ac:dyDescent="0.2">
      <c r="A3261" s="74" t="s">
        <v>9343</v>
      </c>
      <c r="B3261" s="75" t="s">
        <v>9344</v>
      </c>
      <c r="C3261" s="76" t="s">
        <v>210</v>
      </c>
      <c r="D3261" s="78" t="s">
        <v>9345</v>
      </c>
      <c r="E3261" s="78" t="s">
        <v>326</v>
      </c>
      <c r="F3261" s="78" t="s">
        <v>9346</v>
      </c>
    </row>
    <row r="3262" spans="1:6" ht="45" x14ac:dyDescent="0.2">
      <c r="A3262" s="74" t="s">
        <v>9347</v>
      </c>
      <c r="B3262" s="75" t="s">
        <v>9348</v>
      </c>
      <c r="C3262" s="76" t="s">
        <v>247</v>
      </c>
      <c r="D3262" s="78" t="s">
        <v>9349</v>
      </c>
      <c r="E3262" s="78" t="s">
        <v>325</v>
      </c>
      <c r="F3262" s="78" t="s">
        <v>9350</v>
      </c>
    </row>
    <row r="3263" spans="1:6" ht="45" x14ac:dyDescent="0.2">
      <c r="A3263" s="74" t="s">
        <v>9351</v>
      </c>
      <c r="B3263" s="75" t="s">
        <v>9352</v>
      </c>
      <c r="C3263" s="76" t="s">
        <v>247</v>
      </c>
      <c r="D3263" s="78" t="s">
        <v>9353</v>
      </c>
      <c r="E3263" s="78" t="s">
        <v>325</v>
      </c>
      <c r="F3263" s="78" t="s">
        <v>9354</v>
      </c>
    </row>
    <row r="3264" spans="1:6" ht="45" x14ac:dyDescent="0.2">
      <c r="A3264" s="74" t="s">
        <v>9355</v>
      </c>
      <c r="B3264" s="75" t="s">
        <v>9356</v>
      </c>
      <c r="C3264" s="76" t="s">
        <v>247</v>
      </c>
      <c r="D3264" s="78" t="s">
        <v>9357</v>
      </c>
      <c r="E3264" s="78" t="s">
        <v>326</v>
      </c>
      <c r="F3264" s="78" t="s">
        <v>9358</v>
      </c>
    </row>
    <row r="3265" spans="1:6" ht="45" x14ac:dyDescent="0.2">
      <c r="A3265" s="74" t="s">
        <v>9359</v>
      </c>
      <c r="B3265" s="75" t="s">
        <v>9360</v>
      </c>
      <c r="C3265" s="76" t="s">
        <v>247</v>
      </c>
      <c r="D3265" s="78" t="s">
        <v>9361</v>
      </c>
      <c r="E3265" s="78" t="s">
        <v>326</v>
      </c>
      <c r="F3265" s="78" t="s">
        <v>9362</v>
      </c>
    </row>
    <row r="3266" spans="1:6" ht="45" x14ac:dyDescent="0.2">
      <c r="A3266" s="74" t="s">
        <v>9363</v>
      </c>
      <c r="B3266" s="75" t="s">
        <v>9364</v>
      </c>
      <c r="C3266" s="76" t="s">
        <v>247</v>
      </c>
      <c r="D3266" s="78" t="s">
        <v>9365</v>
      </c>
      <c r="E3266" s="78" t="s">
        <v>326</v>
      </c>
      <c r="F3266" s="78" t="s">
        <v>4163</v>
      </c>
    </row>
    <row r="3267" spans="1:6" ht="45" x14ac:dyDescent="0.2">
      <c r="A3267" s="74" t="s">
        <v>9366</v>
      </c>
      <c r="B3267" s="75" t="s">
        <v>9367</v>
      </c>
      <c r="C3267" s="76" t="s">
        <v>247</v>
      </c>
      <c r="D3267" s="78" t="s">
        <v>9368</v>
      </c>
      <c r="E3267" s="78" t="s">
        <v>326</v>
      </c>
      <c r="F3267" s="78" t="s">
        <v>9369</v>
      </c>
    </row>
    <row r="3268" spans="1:6" ht="33.75" x14ac:dyDescent="0.2">
      <c r="A3268" s="74" t="s">
        <v>9370</v>
      </c>
      <c r="B3268" s="74" t="s">
        <v>9371</v>
      </c>
      <c r="C3268" s="76" t="s">
        <v>228</v>
      </c>
      <c r="D3268" s="78" t="s">
        <v>9372</v>
      </c>
      <c r="E3268" s="78" t="s">
        <v>342</v>
      </c>
      <c r="F3268" s="78" t="s">
        <v>9373</v>
      </c>
    </row>
    <row r="3269" spans="1:6" ht="33.75" x14ac:dyDescent="0.2">
      <c r="A3269" s="74" t="s">
        <v>9374</v>
      </c>
      <c r="B3269" s="74" t="s">
        <v>9375</v>
      </c>
      <c r="C3269" s="76" t="s">
        <v>228</v>
      </c>
      <c r="D3269" s="78" t="s">
        <v>9376</v>
      </c>
      <c r="E3269" s="78" t="s">
        <v>342</v>
      </c>
      <c r="F3269" s="78" t="s">
        <v>9377</v>
      </c>
    </row>
    <row r="3270" spans="1:6" ht="22.5" x14ac:dyDescent="0.2">
      <c r="A3270" s="74" t="s">
        <v>9378</v>
      </c>
      <c r="B3270" s="74" t="s">
        <v>9379</v>
      </c>
      <c r="C3270" s="76" t="s">
        <v>210</v>
      </c>
      <c r="D3270" s="78" t="s">
        <v>9380</v>
      </c>
      <c r="E3270" s="78" t="s">
        <v>325</v>
      </c>
      <c r="F3270" s="78" t="s">
        <v>9381</v>
      </c>
    </row>
    <row r="3271" spans="1:6" ht="22.5" x14ac:dyDescent="0.2">
      <c r="A3271" s="74" t="s">
        <v>9382</v>
      </c>
      <c r="B3271" s="74" t="s">
        <v>9383</v>
      </c>
      <c r="C3271" s="76" t="s">
        <v>210</v>
      </c>
      <c r="D3271" s="78" t="s">
        <v>9384</v>
      </c>
      <c r="E3271" s="78" t="s">
        <v>325</v>
      </c>
      <c r="F3271" s="78" t="s">
        <v>9385</v>
      </c>
    </row>
    <row r="3272" spans="1:6" ht="22.5" x14ac:dyDescent="0.2">
      <c r="A3272" s="74" t="s">
        <v>9386</v>
      </c>
      <c r="B3272" s="74" t="s">
        <v>9387</v>
      </c>
      <c r="C3272" s="76" t="s">
        <v>210</v>
      </c>
      <c r="D3272" s="78" t="s">
        <v>9388</v>
      </c>
      <c r="E3272" s="78" t="s">
        <v>326</v>
      </c>
      <c r="F3272" s="78" t="s">
        <v>9389</v>
      </c>
    </row>
    <row r="3273" spans="1:6" ht="22.5" x14ac:dyDescent="0.2">
      <c r="A3273" s="74" t="s">
        <v>9390</v>
      </c>
      <c r="B3273" s="74" t="s">
        <v>9391</v>
      </c>
      <c r="C3273" s="76" t="s">
        <v>210</v>
      </c>
      <c r="D3273" s="78" t="s">
        <v>8241</v>
      </c>
      <c r="E3273" s="78" t="s">
        <v>326</v>
      </c>
      <c r="F3273" s="78" t="s">
        <v>9392</v>
      </c>
    </row>
    <row r="3274" spans="1:6" ht="22.5" x14ac:dyDescent="0.2">
      <c r="A3274" s="74" t="s">
        <v>9393</v>
      </c>
      <c r="B3274" s="74" t="s">
        <v>9394</v>
      </c>
      <c r="C3274" s="76" t="s">
        <v>210</v>
      </c>
      <c r="D3274" s="78" t="s">
        <v>265</v>
      </c>
      <c r="E3274" s="78" t="s">
        <v>326</v>
      </c>
      <c r="F3274" s="78" t="s">
        <v>9395</v>
      </c>
    </row>
    <row r="3275" spans="1:6" ht="22.5" x14ac:dyDescent="0.2">
      <c r="A3275" s="74" t="s">
        <v>9396</v>
      </c>
      <c r="B3275" s="74" t="s">
        <v>9397</v>
      </c>
      <c r="C3275" s="76" t="s">
        <v>210</v>
      </c>
      <c r="D3275" s="78" t="s">
        <v>9398</v>
      </c>
      <c r="E3275" s="78" t="s">
        <v>326</v>
      </c>
      <c r="F3275" s="78" t="s">
        <v>9399</v>
      </c>
    </row>
    <row r="3276" spans="1:6" ht="22.5" x14ac:dyDescent="0.2">
      <c r="A3276" s="74" t="s">
        <v>9400</v>
      </c>
      <c r="B3276" s="74" t="s">
        <v>9401</v>
      </c>
      <c r="C3276" s="83" t="s">
        <v>210</v>
      </c>
      <c r="D3276" s="78" t="s">
        <v>9402</v>
      </c>
      <c r="E3276" s="78" t="s">
        <v>325</v>
      </c>
      <c r="F3276" s="78" t="s">
        <v>9403</v>
      </c>
    </row>
    <row r="3277" spans="1:6" ht="22.5" x14ac:dyDescent="0.2">
      <c r="A3277" s="74" t="s">
        <v>9404</v>
      </c>
      <c r="B3277" s="74" t="s">
        <v>9405</v>
      </c>
      <c r="C3277" s="83" t="s">
        <v>210</v>
      </c>
      <c r="D3277" s="78" t="s">
        <v>8637</v>
      </c>
      <c r="E3277" s="78" t="s">
        <v>325</v>
      </c>
      <c r="F3277" s="78" t="s">
        <v>9406</v>
      </c>
    </row>
    <row r="3278" spans="1:6" ht="22.5" x14ac:dyDescent="0.2">
      <c r="A3278" s="74" t="s">
        <v>9407</v>
      </c>
      <c r="B3278" s="74" t="s">
        <v>9408</v>
      </c>
      <c r="C3278" s="83" t="s">
        <v>210</v>
      </c>
      <c r="D3278" s="78" t="s">
        <v>9409</v>
      </c>
      <c r="E3278" s="78" t="s">
        <v>326</v>
      </c>
      <c r="F3278" s="78" t="s">
        <v>9410</v>
      </c>
    </row>
    <row r="3279" spans="1:6" ht="22.5" x14ac:dyDescent="0.2">
      <c r="A3279" s="74" t="s">
        <v>9411</v>
      </c>
      <c r="B3279" s="74" t="s">
        <v>9412</v>
      </c>
      <c r="C3279" s="83" t="s">
        <v>210</v>
      </c>
      <c r="D3279" s="78" t="s">
        <v>9413</v>
      </c>
      <c r="E3279" s="78" t="s">
        <v>326</v>
      </c>
      <c r="F3279" s="78" t="s">
        <v>9414</v>
      </c>
    </row>
    <row r="3280" spans="1:6" ht="22.5" x14ac:dyDescent="0.2">
      <c r="A3280" s="74" t="s">
        <v>9415</v>
      </c>
      <c r="B3280" s="74" t="s">
        <v>9416</v>
      </c>
      <c r="C3280" s="83" t="s">
        <v>210</v>
      </c>
      <c r="D3280" s="78" t="s">
        <v>9417</v>
      </c>
      <c r="E3280" s="78" t="s">
        <v>326</v>
      </c>
      <c r="F3280" s="78" t="s">
        <v>9418</v>
      </c>
    </row>
    <row r="3281" spans="1:6" ht="22.5" x14ac:dyDescent="0.2">
      <c r="A3281" s="74" t="s">
        <v>9419</v>
      </c>
      <c r="B3281" s="74" t="s">
        <v>9420</v>
      </c>
      <c r="C3281" s="83" t="s">
        <v>210</v>
      </c>
      <c r="D3281" s="78" t="s">
        <v>9421</v>
      </c>
      <c r="E3281" s="78" t="s">
        <v>325</v>
      </c>
      <c r="F3281" s="78" t="s">
        <v>9422</v>
      </c>
    </row>
    <row r="3282" spans="1:6" ht="22.5" x14ac:dyDescent="0.2">
      <c r="A3282" s="74" t="s">
        <v>9423</v>
      </c>
      <c r="B3282" s="74" t="s">
        <v>9424</v>
      </c>
      <c r="C3282" s="83" t="s">
        <v>210</v>
      </c>
      <c r="D3282" s="78" t="s">
        <v>9425</v>
      </c>
      <c r="E3282" s="78" t="s">
        <v>325</v>
      </c>
      <c r="F3282" s="78" t="s">
        <v>9426</v>
      </c>
    </row>
    <row r="3283" spans="1:6" ht="22.5" x14ac:dyDescent="0.2">
      <c r="A3283" s="74" t="s">
        <v>9427</v>
      </c>
      <c r="B3283" s="74" t="s">
        <v>9428</v>
      </c>
      <c r="C3283" s="83" t="s">
        <v>210</v>
      </c>
      <c r="D3283" s="78" t="s">
        <v>9429</v>
      </c>
      <c r="E3283" s="78" t="s">
        <v>325</v>
      </c>
      <c r="F3283" s="78" t="s">
        <v>9430</v>
      </c>
    </row>
    <row r="3284" spans="1:6" ht="22.5" x14ac:dyDescent="0.2">
      <c r="A3284" s="74" t="s">
        <v>9431</v>
      </c>
      <c r="B3284" s="74" t="s">
        <v>9432</v>
      </c>
      <c r="C3284" s="83" t="s">
        <v>210</v>
      </c>
      <c r="D3284" s="78" t="s">
        <v>9191</v>
      </c>
      <c r="E3284" s="78" t="s">
        <v>326</v>
      </c>
      <c r="F3284" s="78" t="s">
        <v>9433</v>
      </c>
    </row>
    <row r="3285" spans="1:6" ht="22.5" x14ac:dyDescent="0.2">
      <c r="A3285" s="74" t="s">
        <v>9434</v>
      </c>
      <c r="B3285" s="74" t="s">
        <v>9435</v>
      </c>
      <c r="C3285" s="83" t="s">
        <v>210</v>
      </c>
      <c r="D3285" s="78" t="s">
        <v>9436</v>
      </c>
      <c r="E3285" s="78" t="s">
        <v>326</v>
      </c>
      <c r="F3285" s="78" t="s">
        <v>9437</v>
      </c>
    </row>
    <row r="3286" spans="1:6" ht="22.5" x14ac:dyDescent="0.2">
      <c r="A3286" s="74" t="s">
        <v>9438</v>
      </c>
      <c r="B3286" s="74" t="s">
        <v>9439</v>
      </c>
      <c r="C3286" s="83" t="s">
        <v>210</v>
      </c>
      <c r="D3286" s="78" t="s">
        <v>9440</v>
      </c>
      <c r="E3286" s="78" t="s">
        <v>326</v>
      </c>
      <c r="F3286" s="78" t="s">
        <v>9441</v>
      </c>
    </row>
    <row r="3287" spans="1:6" ht="45" x14ac:dyDescent="0.2">
      <c r="A3287" s="74" t="s">
        <v>9442</v>
      </c>
      <c r="B3287" s="75" t="s">
        <v>9443</v>
      </c>
      <c r="C3287" s="83" t="s">
        <v>210</v>
      </c>
      <c r="D3287" s="78" t="s">
        <v>9444</v>
      </c>
      <c r="E3287" s="78" t="s">
        <v>326</v>
      </c>
      <c r="F3287" s="78" t="s">
        <v>9445</v>
      </c>
    </row>
    <row r="3288" spans="1:6" ht="45" x14ac:dyDescent="0.2">
      <c r="A3288" s="74" t="s">
        <v>9446</v>
      </c>
      <c r="B3288" s="75" t="s">
        <v>9447</v>
      </c>
      <c r="C3288" s="83" t="s">
        <v>210</v>
      </c>
      <c r="D3288" s="78" t="s">
        <v>9448</v>
      </c>
      <c r="E3288" s="78" t="s">
        <v>326</v>
      </c>
      <c r="F3288" s="78" t="s">
        <v>9449</v>
      </c>
    </row>
    <row r="3289" spans="1:6" ht="33.75" x14ac:dyDescent="0.2">
      <c r="A3289" s="74" t="s">
        <v>9450</v>
      </c>
      <c r="B3289" s="74" t="s">
        <v>9451</v>
      </c>
      <c r="C3289" s="83" t="s">
        <v>210</v>
      </c>
      <c r="D3289" s="78" t="s">
        <v>9452</v>
      </c>
      <c r="E3289" s="78" t="s">
        <v>325</v>
      </c>
      <c r="F3289" s="78" t="s">
        <v>9453</v>
      </c>
    </row>
    <row r="3290" spans="1:6" ht="33.75" x14ac:dyDescent="0.2">
      <c r="A3290" s="74" t="s">
        <v>9454</v>
      </c>
      <c r="B3290" s="74" t="s">
        <v>9455</v>
      </c>
      <c r="C3290" s="83" t="s">
        <v>210</v>
      </c>
      <c r="D3290" s="78" t="s">
        <v>9456</v>
      </c>
      <c r="E3290" s="78" t="s">
        <v>326</v>
      </c>
      <c r="F3290" s="78" t="s">
        <v>9457</v>
      </c>
    </row>
    <row r="3291" spans="1:6" ht="33.75" x14ac:dyDescent="0.2">
      <c r="A3291" s="74" t="s">
        <v>9458</v>
      </c>
      <c r="B3291" s="74" t="s">
        <v>9459</v>
      </c>
      <c r="C3291" s="83" t="s">
        <v>210</v>
      </c>
      <c r="D3291" s="78" t="s">
        <v>9460</v>
      </c>
      <c r="E3291" s="78" t="s">
        <v>326</v>
      </c>
      <c r="F3291" s="78" t="s">
        <v>9461</v>
      </c>
    </row>
    <row r="3292" spans="1:6" ht="33.75" x14ac:dyDescent="0.2">
      <c r="A3292" s="74" t="s">
        <v>9462</v>
      </c>
      <c r="B3292" s="74" t="s">
        <v>9463</v>
      </c>
      <c r="C3292" s="83" t="s">
        <v>210</v>
      </c>
      <c r="D3292" s="78" t="s">
        <v>9464</v>
      </c>
      <c r="E3292" s="78" t="s">
        <v>326</v>
      </c>
      <c r="F3292" s="78" t="s">
        <v>9465</v>
      </c>
    </row>
    <row r="3293" spans="1:6" ht="33.75" x14ac:dyDescent="0.2">
      <c r="A3293" s="74" t="s">
        <v>9466</v>
      </c>
      <c r="B3293" s="74" t="s">
        <v>9467</v>
      </c>
      <c r="C3293" s="83" t="s">
        <v>210</v>
      </c>
      <c r="D3293" s="78" t="s">
        <v>9468</v>
      </c>
      <c r="E3293" s="78" t="s">
        <v>326</v>
      </c>
      <c r="F3293" s="78" t="s">
        <v>9469</v>
      </c>
    </row>
    <row r="3294" spans="1:6" ht="33.75" x14ac:dyDescent="0.2">
      <c r="A3294" s="74" t="s">
        <v>9470</v>
      </c>
      <c r="B3294" s="74" t="s">
        <v>9471</v>
      </c>
      <c r="C3294" s="83" t="s">
        <v>210</v>
      </c>
      <c r="D3294" s="78" t="s">
        <v>9472</v>
      </c>
      <c r="E3294" s="78" t="s">
        <v>326</v>
      </c>
      <c r="F3294" s="78" t="s">
        <v>9473</v>
      </c>
    </row>
    <row r="3295" spans="1:6" ht="33.75" x14ac:dyDescent="0.2">
      <c r="A3295" s="74" t="s">
        <v>9474</v>
      </c>
      <c r="B3295" s="74" t="s">
        <v>9475</v>
      </c>
      <c r="C3295" s="83" t="s">
        <v>210</v>
      </c>
      <c r="D3295" s="78" t="s">
        <v>9476</v>
      </c>
      <c r="E3295" s="78" t="s">
        <v>326</v>
      </c>
      <c r="F3295" s="78" t="s">
        <v>9477</v>
      </c>
    </row>
    <row r="3296" spans="1:6" ht="33.75" x14ac:dyDescent="0.2">
      <c r="A3296" s="74" t="s">
        <v>9478</v>
      </c>
      <c r="B3296" s="74" t="s">
        <v>9479</v>
      </c>
      <c r="C3296" s="83" t="s">
        <v>210</v>
      </c>
      <c r="D3296" s="78" t="s">
        <v>9480</v>
      </c>
      <c r="E3296" s="78" t="s">
        <v>326</v>
      </c>
      <c r="F3296" s="78" t="s">
        <v>9481</v>
      </c>
    </row>
    <row r="3297" spans="1:6" ht="33.75" x14ac:dyDescent="0.2">
      <c r="A3297" s="74" t="s">
        <v>9482</v>
      </c>
      <c r="B3297" s="74" t="s">
        <v>9483</v>
      </c>
      <c r="C3297" s="83" t="s">
        <v>210</v>
      </c>
      <c r="D3297" s="78" t="s">
        <v>9484</v>
      </c>
      <c r="E3297" s="78" t="s">
        <v>326</v>
      </c>
      <c r="F3297" s="78" t="s">
        <v>9485</v>
      </c>
    </row>
    <row r="3298" spans="1:6" ht="22.5" x14ac:dyDescent="0.2">
      <c r="A3298" s="74" t="s">
        <v>9486</v>
      </c>
      <c r="B3298" s="74" t="s">
        <v>9487</v>
      </c>
      <c r="C3298" s="83" t="s">
        <v>210</v>
      </c>
      <c r="D3298" s="78" t="s">
        <v>9488</v>
      </c>
      <c r="E3298" s="78" t="s">
        <v>325</v>
      </c>
      <c r="F3298" s="78" t="s">
        <v>9489</v>
      </c>
    </row>
    <row r="3299" spans="1:6" ht="22.5" x14ac:dyDescent="0.2">
      <c r="A3299" s="74" t="s">
        <v>9490</v>
      </c>
      <c r="B3299" s="74" t="s">
        <v>9491</v>
      </c>
      <c r="C3299" s="83" t="s">
        <v>210</v>
      </c>
      <c r="D3299" s="78" t="s">
        <v>9492</v>
      </c>
      <c r="E3299" s="78" t="s">
        <v>326</v>
      </c>
      <c r="F3299" s="78" t="s">
        <v>9493</v>
      </c>
    </row>
    <row r="3300" spans="1:6" ht="22.5" x14ac:dyDescent="0.2">
      <c r="A3300" s="74" t="s">
        <v>9494</v>
      </c>
      <c r="B3300" s="74" t="s">
        <v>9495</v>
      </c>
      <c r="C3300" s="83" t="s">
        <v>210</v>
      </c>
      <c r="D3300" s="78" t="s">
        <v>9496</v>
      </c>
      <c r="E3300" s="78" t="s">
        <v>326</v>
      </c>
      <c r="F3300" s="78" t="s">
        <v>9497</v>
      </c>
    </row>
    <row r="3301" spans="1:6" ht="22.5" x14ac:dyDescent="0.2">
      <c r="A3301" s="74" t="s">
        <v>9498</v>
      </c>
      <c r="B3301" s="74" t="s">
        <v>9499</v>
      </c>
      <c r="C3301" s="83" t="s">
        <v>210</v>
      </c>
      <c r="D3301" s="78" t="s">
        <v>9500</v>
      </c>
      <c r="E3301" s="78" t="s">
        <v>326</v>
      </c>
      <c r="F3301" s="78" t="s">
        <v>9501</v>
      </c>
    </row>
    <row r="3302" spans="1:6" ht="22.5" x14ac:dyDescent="0.2">
      <c r="A3302" s="74" t="s">
        <v>9502</v>
      </c>
      <c r="B3302" s="74" t="s">
        <v>9503</v>
      </c>
      <c r="C3302" s="83" t="s">
        <v>210</v>
      </c>
      <c r="D3302" s="78" t="s">
        <v>9504</v>
      </c>
      <c r="E3302" s="78" t="s">
        <v>326</v>
      </c>
      <c r="F3302" s="78" t="s">
        <v>9505</v>
      </c>
    </row>
    <row r="3303" spans="1:6" ht="56.25" x14ac:dyDescent="0.2">
      <c r="A3303" s="79" t="s">
        <v>9506</v>
      </c>
      <c r="B3303" s="74" t="s">
        <v>9507</v>
      </c>
      <c r="C3303" s="84" t="s">
        <v>210</v>
      </c>
      <c r="D3303" s="81" t="s">
        <v>9508</v>
      </c>
      <c r="E3303" s="81" t="s">
        <v>325</v>
      </c>
      <c r="F3303" s="81" t="s">
        <v>9509</v>
      </c>
    </row>
    <row r="3304" spans="1:6" ht="56.25" x14ac:dyDescent="0.2">
      <c r="A3304" s="79" t="s">
        <v>9510</v>
      </c>
      <c r="B3304" s="74" t="s">
        <v>9511</v>
      </c>
      <c r="C3304" s="84" t="s">
        <v>210</v>
      </c>
      <c r="D3304" s="81" t="s">
        <v>9512</v>
      </c>
      <c r="E3304" s="81" t="s">
        <v>325</v>
      </c>
      <c r="F3304" s="81" t="s">
        <v>9513</v>
      </c>
    </row>
    <row r="3305" spans="1:6" ht="56.25" x14ac:dyDescent="0.2">
      <c r="A3305" s="79" t="s">
        <v>9514</v>
      </c>
      <c r="B3305" s="74" t="s">
        <v>9515</v>
      </c>
      <c r="C3305" s="84" t="s">
        <v>210</v>
      </c>
      <c r="D3305" s="81" t="s">
        <v>9516</v>
      </c>
      <c r="E3305" s="81" t="s">
        <v>326</v>
      </c>
      <c r="F3305" s="81" t="s">
        <v>9517</v>
      </c>
    </row>
    <row r="3306" spans="1:6" ht="56.25" x14ac:dyDescent="0.2">
      <c r="A3306" s="79" t="s">
        <v>9518</v>
      </c>
      <c r="B3306" s="74" t="s">
        <v>9519</v>
      </c>
      <c r="C3306" s="84" t="s">
        <v>210</v>
      </c>
      <c r="D3306" s="81" t="s">
        <v>9520</v>
      </c>
      <c r="E3306" s="81" t="s">
        <v>326</v>
      </c>
      <c r="F3306" s="81" t="s">
        <v>9521</v>
      </c>
    </row>
    <row r="3307" spans="1:6" ht="33.75" x14ac:dyDescent="0.2">
      <c r="A3307" s="74" t="s">
        <v>9522</v>
      </c>
      <c r="B3307" s="74" t="s">
        <v>9523</v>
      </c>
      <c r="C3307" s="83" t="s">
        <v>210</v>
      </c>
      <c r="D3307" s="78" t="s">
        <v>9524</v>
      </c>
      <c r="E3307" s="78" t="s">
        <v>326</v>
      </c>
      <c r="F3307" s="78" t="s">
        <v>9525</v>
      </c>
    </row>
    <row r="3308" spans="1:6" ht="33.75" x14ac:dyDescent="0.2">
      <c r="A3308" s="74" t="s">
        <v>9526</v>
      </c>
      <c r="B3308" s="74" t="s">
        <v>9527</v>
      </c>
      <c r="C3308" s="83" t="s">
        <v>210</v>
      </c>
      <c r="D3308" s="78" t="s">
        <v>9528</v>
      </c>
      <c r="E3308" s="78" t="s">
        <v>326</v>
      </c>
      <c r="F3308" s="78" t="s">
        <v>9529</v>
      </c>
    </row>
    <row r="3309" spans="1:6" ht="22.5" x14ac:dyDescent="0.2">
      <c r="A3309" s="74" t="s">
        <v>9530</v>
      </c>
      <c r="B3309" s="74" t="s">
        <v>9531</v>
      </c>
      <c r="C3309" s="83" t="s">
        <v>210</v>
      </c>
      <c r="D3309" s="78" t="s">
        <v>9532</v>
      </c>
      <c r="E3309" s="78" t="s">
        <v>326</v>
      </c>
      <c r="F3309" s="78" t="s">
        <v>9533</v>
      </c>
    </row>
    <row r="3310" spans="1:6" ht="22.5" x14ac:dyDescent="0.2">
      <c r="A3310" s="74" t="s">
        <v>9534</v>
      </c>
      <c r="B3310" s="74" t="s">
        <v>9535</v>
      </c>
      <c r="C3310" s="83" t="s">
        <v>210</v>
      </c>
      <c r="D3310" s="78" t="s">
        <v>9536</v>
      </c>
      <c r="E3310" s="78" t="s">
        <v>326</v>
      </c>
      <c r="F3310" s="78" t="s">
        <v>9537</v>
      </c>
    </row>
    <row r="3311" spans="1:6" ht="22.5" x14ac:dyDescent="0.2">
      <c r="A3311" s="74" t="s">
        <v>9538</v>
      </c>
      <c r="B3311" s="74" t="s">
        <v>9539</v>
      </c>
      <c r="C3311" s="83" t="s">
        <v>210</v>
      </c>
      <c r="D3311" s="78" t="s">
        <v>9540</v>
      </c>
      <c r="E3311" s="78" t="s">
        <v>326</v>
      </c>
      <c r="F3311" s="78" t="s">
        <v>9541</v>
      </c>
    </row>
    <row r="3312" spans="1:6" ht="22.5" x14ac:dyDescent="0.2">
      <c r="A3312" s="74" t="s">
        <v>9542</v>
      </c>
      <c r="B3312" s="74" t="s">
        <v>9543</v>
      </c>
      <c r="C3312" s="83" t="s">
        <v>210</v>
      </c>
      <c r="D3312" s="78" t="s">
        <v>9544</v>
      </c>
      <c r="E3312" s="78" t="s">
        <v>326</v>
      </c>
      <c r="F3312" s="78" t="s">
        <v>9545</v>
      </c>
    </row>
    <row r="3313" spans="1:6" ht="22.5" x14ac:dyDescent="0.2">
      <c r="A3313" s="59">
        <v>46.27</v>
      </c>
      <c r="B3313" s="73" t="s">
        <v>9546</v>
      </c>
      <c r="C3313" s="56"/>
      <c r="D3313" s="56"/>
      <c r="E3313" s="56"/>
      <c r="F3313" s="56"/>
    </row>
    <row r="3314" spans="1:6" ht="45" x14ac:dyDescent="0.2">
      <c r="A3314" s="74" t="s">
        <v>9547</v>
      </c>
      <c r="B3314" s="75" t="s">
        <v>9548</v>
      </c>
      <c r="C3314" s="76" t="s">
        <v>228</v>
      </c>
      <c r="D3314" s="78" t="s">
        <v>9549</v>
      </c>
      <c r="E3314" s="78" t="s">
        <v>9550</v>
      </c>
      <c r="F3314" s="78" t="s">
        <v>9551</v>
      </c>
    </row>
    <row r="3315" spans="1:6" ht="45" x14ac:dyDescent="0.2">
      <c r="A3315" s="74" t="s">
        <v>9552</v>
      </c>
      <c r="B3315" s="75" t="s">
        <v>9553</v>
      </c>
      <c r="C3315" s="76" t="s">
        <v>228</v>
      </c>
      <c r="D3315" s="78" t="s">
        <v>9554</v>
      </c>
      <c r="E3315" s="78" t="s">
        <v>9550</v>
      </c>
      <c r="F3315" s="78" t="s">
        <v>9555</v>
      </c>
    </row>
    <row r="3316" spans="1:6" ht="45" x14ac:dyDescent="0.2">
      <c r="A3316" s="74" t="s">
        <v>9556</v>
      </c>
      <c r="B3316" s="75" t="s">
        <v>9557</v>
      </c>
      <c r="C3316" s="76" t="s">
        <v>228</v>
      </c>
      <c r="D3316" s="78" t="s">
        <v>9558</v>
      </c>
      <c r="E3316" s="78" t="s">
        <v>9550</v>
      </c>
      <c r="F3316" s="78" t="s">
        <v>9559</v>
      </c>
    </row>
    <row r="3317" spans="1:6" ht="45" x14ac:dyDescent="0.2">
      <c r="A3317" s="74" t="s">
        <v>9560</v>
      </c>
      <c r="B3317" s="75" t="s">
        <v>9561</v>
      </c>
      <c r="C3317" s="76" t="s">
        <v>228</v>
      </c>
      <c r="D3317" s="78" t="s">
        <v>9562</v>
      </c>
      <c r="E3317" s="78" t="s">
        <v>331</v>
      </c>
      <c r="F3317" s="78" t="s">
        <v>9563</v>
      </c>
    </row>
    <row r="3318" spans="1:6" ht="45" x14ac:dyDescent="0.2">
      <c r="A3318" s="74" t="s">
        <v>9564</v>
      </c>
      <c r="B3318" s="75" t="s">
        <v>9565</v>
      </c>
      <c r="C3318" s="76" t="s">
        <v>228</v>
      </c>
      <c r="D3318" s="78" t="s">
        <v>1356</v>
      </c>
      <c r="E3318" s="78" t="s">
        <v>331</v>
      </c>
      <c r="F3318" s="78" t="s">
        <v>9566</v>
      </c>
    </row>
    <row r="3319" spans="1:6" ht="45" x14ac:dyDescent="0.2">
      <c r="A3319" s="74" t="s">
        <v>9567</v>
      </c>
      <c r="B3319" s="75" t="s">
        <v>9568</v>
      </c>
      <c r="C3319" s="76" t="s">
        <v>228</v>
      </c>
      <c r="D3319" s="78" t="s">
        <v>9569</v>
      </c>
      <c r="E3319" s="78" t="s">
        <v>331</v>
      </c>
      <c r="F3319" s="78" t="s">
        <v>6337</v>
      </c>
    </row>
    <row r="3320" spans="1:6" ht="45" x14ac:dyDescent="0.2">
      <c r="A3320" s="74" t="s">
        <v>9570</v>
      </c>
      <c r="B3320" s="75" t="s">
        <v>9571</v>
      </c>
      <c r="C3320" s="76" t="s">
        <v>228</v>
      </c>
      <c r="D3320" s="78" t="s">
        <v>9572</v>
      </c>
      <c r="E3320" s="78" t="s">
        <v>331</v>
      </c>
      <c r="F3320" s="78" t="s">
        <v>9573</v>
      </c>
    </row>
    <row r="3321" spans="1:6" ht="22.5" x14ac:dyDescent="0.2">
      <c r="A3321" s="59">
        <v>46.32</v>
      </c>
      <c r="B3321" s="73" t="s">
        <v>9574</v>
      </c>
      <c r="C3321" s="57"/>
      <c r="D3321" s="57"/>
      <c r="E3321" s="57"/>
      <c r="F3321" s="57"/>
    </row>
    <row r="3322" spans="1:6" ht="45" x14ac:dyDescent="0.2">
      <c r="A3322" s="74" t="s">
        <v>9575</v>
      </c>
      <c r="B3322" s="75" t="s">
        <v>9576</v>
      </c>
      <c r="C3322" s="76" t="s">
        <v>228</v>
      </c>
      <c r="D3322" s="78" t="s">
        <v>9577</v>
      </c>
      <c r="E3322" s="78" t="s">
        <v>6055</v>
      </c>
      <c r="F3322" s="78" t="s">
        <v>9578</v>
      </c>
    </row>
    <row r="3323" spans="1:6" ht="45" x14ac:dyDescent="0.2">
      <c r="A3323" s="74" t="s">
        <v>9579</v>
      </c>
      <c r="B3323" s="75" t="s">
        <v>9580</v>
      </c>
      <c r="C3323" s="76" t="s">
        <v>228</v>
      </c>
      <c r="D3323" s="78" t="s">
        <v>9581</v>
      </c>
      <c r="E3323" s="78" t="s">
        <v>6055</v>
      </c>
      <c r="F3323" s="78" t="s">
        <v>9226</v>
      </c>
    </row>
    <row r="3324" spans="1:6" ht="45" x14ac:dyDescent="0.2">
      <c r="A3324" s="74" t="s">
        <v>9582</v>
      </c>
      <c r="B3324" s="75" t="s">
        <v>9583</v>
      </c>
      <c r="C3324" s="76" t="s">
        <v>228</v>
      </c>
      <c r="D3324" s="78" t="s">
        <v>1306</v>
      </c>
      <c r="E3324" s="78" t="s">
        <v>6055</v>
      </c>
      <c r="F3324" s="78" t="s">
        <v>9584</v>
      </c>
    </row>
    <row r="3325" spans="1:6" ht="45" x14ac:dyDescent="0.2">
      <c r="A3325" s="74" t="s">
        <v>9585</v>
      </c>
      <c r="B3325" s="75" t="s">
        <v>9586</v>
      </c>
      <c r="C3325" s="76" t="s">
        <v>228</v>
      </c>
      <c r="D3325" s="78" t="s">
        <v>9587</v>
      </c>
      <c r="E3325" s="78" t="s">
        <v>6055</v>
      </c>
      <c r="F3325" s="78" t="s">
        <v>9588</v>
      </c>
    </row>
    <row r="3326" spans="1:6" ht="45" x14ac:dyDescent="0.2">
      <c r="A3326" s="74" t="s">
        <v>9589</v>
      </c>
      <c r="B3326" s="75" t="s">
        <v>9590</v>
      </c>
      <c r="C3326" s="76" t="s">
        <v>228</v>
      </c>
      <c r="D3326" s="78" t="s">
        <v>722</v>
      </c>
      <c r="E3326" s="78" t="s">
        <v>6055</v>
      </c>
      <c r="F3326" s="78" t="s">
        <v>9591</v>
      </c>
    </row>
    <row r="3327" spans="1:6" ht="45" x14ac:dyDescent="0.2">
      <c r="A3327" s="74" t="s">
        <v>9592</v>
      </c>
      <c r="B3327" s="75" t="s">
        <v>9593</v>
      </c>
      <c r="C3327" s="76" t="s">
        <v>228</v>
      </c>
      <c r="D3327" s="78" t="s">
        <v>9594</v>
      </c>
      <c r="E3327" s="78" t="s">
        <v>6055</v>
      </c>
      <c r="F3327" s="78" t="s">
        <v>9595</v>
      </c>
    </row>
    <row r="3328" spans="1:6" ht="45" x14ac:dyDescent="0.2">
      <c r="A3328" s="74" t="s">
        <v>9596</v>
      </c>
      <c r="B3328" s="75" t="s">
        <v>9597</v>
      </c>
      <c r="C3328" s="76" t="s">
        <v>228</v>
      </c>
      <c r="D3328" s="78" t="s">
        <v>9598</v>
      </c>
      <c r="E3328" s="78" t="s">
        <v>6055</v>
      </c>
      <c r="F3328" s="78" t="s">
        <v>9599</v>
      </c>
    </row>
    <row r="3329" spans="1:6" ht="45" x14ac:dyDescent="0.2">
      <c r="A3329" s="74" t="s">
        <v>9600</v>
      </c>
      <c r="B3329" s="75" t="s">
        <v>9601</v>
      </c>
      <c r="C3329" s="76" t="s">
        <v>228</v>
      </c>
      <c r="D3329" s="78" t="s">
        <v>9602</v>
      </c>
      <c r="E3329" s="78" t="s">
        <v>6055</v>
      </c>
      <c r="F3329" s="78" t="s">
        <v>9603</v>
      </c>
    </row>
    <row r="3330" spans="1:6" ht="45" x14ac:dyDescent="0.2">
      <c r="A3330" s="74" t="s">
        <v>9604</v>
      </c>
      <c r="B3330" s="75" t="s">
        <v>9605</v>
      </c>
      <c r="C3330" s="76" t="s">
        <v>228</v>
      </c>
      <c r="D3330" s="78" t="s">
        <v>9606</v>
      </c>
      <c r="E3330" s="78" t="s">
        <v>6055</v>
      </c>
      <c r="F3330" s="78" t="s">
        <v>9607</v>
      </c>
    </row>
    <row r="3331" spans="1:6" ht="45" x14ac:dyDescent="0.2">
      <c r="A3331" s="74" t="s">
        <v>9608</v>
      </c>
      <c r="B3331" s="75" t="s">
        <v>9609</v>
      </c>
      <c r="C3331" s="76" t="s">
        <v>228</v>
      </c>
      <c r="D3331" s="78" t="s">
        <v>9610</v>
      </c>
      <c r="E3331" s="78" t="s">
        <v>6055</v>
      </c>
      <c r="F3331" s="78" t="s">
        <v>9611</v>
      </c>
    </row>
    <row r="3332" spans="1:6" ht="45" x14ac:dyDescent="0.2">
      <c r="A3332" s="74" t="s">
        <v>9612</v>
      </c>
      <c r="B3332" s="75" t="s">
        <v>9613</v>
      </c>
      <c r="C3332" s="76" t="s">
        <v>228</v>
      </c>
      <c r="D3332" s="78" t="s">
        <v>9614</v>
      </c>
      <c r="E3332" s="78" t="s">
        <v>6055</v>
      </c>
      <c r="F3332" s="78" t="s">
        <v>9615</v>
      </c>
    </row>
    <row r="3333" spans="1:6" ht="22.5" x14ac:dyDescent="0.2">
      <c r="A3333" s="59">
        <v>46.33</v>
      </c>
      <c r="B3333" s="73" t="s">
        <v>9616</v>
      </c>
      <c r="C3333" s="56"/>
      <c r="D3333" s="56"/>
      <c r="E3333" s="56"/>
      <c r="F3333" s="56"/>
    </row>
    <row r="3334" spans="1:6" ht="56.25" x14ac:dyDescent="0.2">
      <c r="A3334" s="79" t="s">
        <v>9617</v>
      </c>
      <c r="B3334" s="74" t="s">
        <v>9618</v>
      </c>
      <c r="C3334" s="80" t="s">
        <v>228</v>
      </c>
      <c r="D3334" s="81" t="s">
        <v>9619</v>
      </c>
      <c r="E3334" s="81" t="s">
        <v>332</v>
      </c>
      <c r="F3334" s="81" t="s">
        <v>9620</v>
      </c>
    </row>
    <row r="3335" spans="1:6" ht="56.25" x14ac:dyDescent="0.2">
      <c r="A3335" s="79" t="s">
        <v>9621</v>
      </c>
      <c r="B3335" s="74" t="s">
        <v>9622</v>
      </c>
      <c r="C3335" s="80" t="s">
        <v>228</v>
      </c>
      <c r="D3335" s="81" t="s">
        <v>6785</v>
      </c>
      <c r="E3335" s="81" t="s">
        <v>332</v>
      </c>
      <c r="F3335" s="81" t="s">
        <v>9623</v>
      </c>
    </row>
    <row r="3336" spans="1:6" ht="56.25" x14ac:dyDescent="0.2">
      <c r="A3336" s="79" t="s">
        <v>9624</v>
      </c>
      <c r="B3336" s="74" t="s">
        <v>9625</v>
      </c>
      <c r="C3336" s="80" t="s">
        <v>228</v>
      </c>
      <c r="D3336" s="81" t="s">
        <v>9626</v>
      </c>
      <c r="E3336" s="81" t="s">
        <v>332</v>
      </c>
      <c r="F3336" s="81" t="s">
        <v>3100</v>
      </c>
    </row>
    <row r="3337" spans="1:6" ht="56.25" x14ac:dyDescent="0.2">
      <c r="A3337" s="79" t="s">
        <v>9627</v>
      </c>
      <c r="B3337" s="74" t="s">
        <v>9628</v>
      </c>
      <c r="C3337" s="80" t="s">
        <v>228</v>
      </c>
      <c r="D3337" s="81" t="s">
        <v>9629</v>
      </c>
      <c r="E3337" s="81" t="s">
        <v>9630</v>
      </c>
      <c r="F3337" s="81" t="s">
        <v>9631</v>
      </c>
    </row>
    <row r="3338" spans="1:6" ht="45" x14ac:dyDescent="0.2">
      <c r="A3338" s="74" t="s">
        <v>9632</v>
      </c>
      <c r="B3338" s="75" t="s">
        <v>9633</v>
      </c>
      <c r="C3338" s="76" t="s">
        <v>210</v>
      </c>
      <c r="D3338" s="78" t="s">
        <v>9634</v>
      </c>
      <c r="E3338" s="78" t="s">
        <v>2715</v>
      </c>
      <c r="F3338" s="78" t="s">
        <v>9635</v>
      </c>
    </row>
    <row r="3339" spans="1:6" ht="45" x14ac:dyDescent="0.2">
      <c r="A3339" s="74" t="s">
        <v>9636</v>
      </c>
      <c r="B3339" s="75" t="s">
        <v>9637</v>
      </c>
      <c r="C3339" s="76" t="s">
        <v>210</v>
      </c>
      <c r="D3339" s="78" t="s">
        <v>9070</v>
      </c>
      <c r="E3339" s="78" t="s">
        <v>2715</v>
      </c>
      <c r="F3339" s="78" t="s">
        <v>3749</v>
      </c>
    </row>
    <row r="3340" spans="1:6" ht="45" x14ac:dyDescent="0.2">
      <c r="A3340" s="74" t="s">
        <v>9638</v>
      </c>
      <c r="B3340" s="75" t="s">
        <v>9639</v>
      </c>
      <c r="C3340" s="83" t="s">
        <v>210</v>
      </c>
      <c r="D3340" s="78" t="s">
        <v>9640</v>
      </c>
      <c r="E3340" s="78" t="s">
        <v>332</v>
      </c>
      <c r="F3340" s="78" t="s">
        <v>9641</v>
      </c>
    </row>
    <row r="3341" spans="1:6" ht="45" x14ac:dyDescent="0.2">
      <c r="A3341" s="74" t="s">
        <v>9642</v>
      </c>
      <c r="B3341" s="75" t="s">
        <v>9643</v>
      </c>
      <c r="C3341" s="83" t="s">
        <v>210</v>
      </c>
      <c r="D3341" s="78" t="s">
        <v>8820</v>
      </c>
      <c r="E3341" s="78" t="s">
        <v>325</v>
      </c>
      <c r="F3341" s="78" t="s">
        <v>9644</v>
      </c>
    </row>
    <row r="3342" spans="1:6" ht="45" x14ac:dyDescent="0.2">
      <c r="A3342" s="74" t="s">
        <v>9645</v>
      </c>
      <c r="B3342" s="75" t="s">
        <v>9646</v>
      </c>
      <c r="C3342" s="83" t="s">
        <v>210</v>
      </c>
      <c r="D3342" s="78" t="s">
        <v>1366</v>
      </c>
      <c r="E3342" s="78" t="s">
        <v>2715</v>
      </c>
      <c r="F3342" s="78" t="s">
        <v>9647</v>
      </c>
    </row>
    <row r="3343" spans="1:6" ht="45" x14ac:dyDescent="0.2">
      <c r="A3343" s="74" t="s">
        <v>9648</v>
      </c>
      <c r="B3343" s="75" t="s">
        <v>9649</v>
      </c>
      <c r="C3343" s="83" t="s">
        <v>210</v>
      </c>
      <c r="D3343" s="78" t="s">
        <v>8298</v>
      </c>
      <c r="E3343" s="78" t="s">
        <v>2715</v>
      </c>
      <c r="F3343" s="78" t="s">
        <v>9650</v>
      </c>
    </row>
    <row r="3344" spans="1:6" ht="45" x14ac:dyDescent="0.2">
      <c r="A3344" s="74" t="s">
        <v>9651</v>
      </c>
      <c r="B3344" s="75" t="s">
        <v>9652</v>
      </c>
      <c r="C3344" s="83" t="s">
        <v>210</v>
      </c>
      <c r="D3344" s="78" t="s">
        <v>9647</v>
      </c>
      <c r="E3344" s="78" t="s">
        <v>332</v>
      </c>
      <c r="F3344" s="78" t="s">
        <v>9653</v>
      </c>
    </row>
    <row r="3345" spans="1:6" ht="45" x14ac:dyDescent="0.2">
      <c r="A3345" s="74" t="s">
        <v>9654</v>
      </c>
      <c r="B3345" s="75" t="s">
        <v>9655</v>
      </c>
      <c r="C3345" s="83" t="s">
        <v>210</v>
      </c>
      <c r="D3345" s="78" t="s">
        <v>9656</v>
      </c>
      <c r="E3345" s="78" t="s">
        <v>325</v>
      </c>
      <c r="F3345" s="78" t="s">
        <v>9657</v>
      </c>
    </row>
    <row r="3346" spans="1:6" ht="33.75" x14ac:dyDescent="0.2">
      <c r="A3346" s="74" t="s">
        <v>9658</v>
      </c>
      <c r="B3346" s="74" t="s">
        <v>9659</v>
      </c>
      <c r="C3346" s="83" t="s">
        <v>210</v>
      </c>
      <c r="D3346" s="78" t="s">
        <v>9660</v>
      </c>
      <c r="E3346" s="78" t="s">
        <v>2715</v>
      </c>
      <c r="F3346" s="78" t="s">
        <v>9661</v>
      </c>
    </row>
    <row r="3347" spans="1:6" ht="33.75" x14ac:dyDescent="0.2">
      <c r="A3347" s="74" t="s">
        <v>9662</v>
      </c>
      <c r="B3347" s="74" t="s">
        <v>9663</v>
      </c>
      <c r="C3347" s="83" t="s">
        <v>210</v>
      </c>
      <c r="D3347" s="78" t="s">
        <v>9664</v>
      </c>
      <c r="E3347" s="78" t="s">
        <v>2715</v>
      </c>
      <c r="F3347" s="78" t="s">
        <v>9665</v>
      </c>
    </row>
    <row r="3348" spans="1:6" ht="33.75" x14ac:dyDescent="0.2">
      <c r="A3348" s="74" t="s">
        <v>9666</v>
      </c>
      <c r="B3348" s="74" t="s">
        <v>9667</v>
      </c>
      <c r="C3348" s="83" t="s">
        <v>210</v>
      </c>
      <c r="D3348" s="78" t="s">
        <v>9668</v>
      </c>
      <c r="E3348" s="78" t="s">
        <v>332</v>
      </c>
      <c r="F3348" s="78" t="s">
        <v>9669</v>
      </c>
    </row>
    <row r="3349" spans="1:6" ht="33.75" x14ac:dyDescent="0.2">
      <c r="A3349" s="74" t="s">
        <v>9670</v>
      </c>
      <c r="B3349" s="74" t="s">
        <v>9671</v>
      </c>
      <c r="C3349" s="83" t="s">
        <v>210</v>
      </c>
      <c r="D3349" s="78" t="s">
        <v>9672</v>
      </c>
      <c r="E3349" s="78" t="s">
        <v>325</v>
      </c>
      <c r="F3349" s="78" t="s">
        <v>9673</v>
      </c>
    </row>
    <row r="3350" spans="1:6" ht="45" x14ac:dyDescent="0.2">
      <c r="A3350" s="74" t="s">
        <v>9674</v>
      </c>
      <c r="B3350" s="75" t="s">
        <v>9675</v>
      </c>
      <c r="C3350" s="83" t="s">
        <v>210</v>
      </c>
      <c r="D3350" s="78" t="s">
        <v>9676</v>
      </c>
      <c r="E3350" s="78" t="s">
        <v>2715</v>
      </c>
      <c r="F3350" s="78" t="s">
        <v>9677</v>
      </c>
    </row>
    <row r="3351" spans="1:6" ht="45" x14ac:dyDescent="0.2">
      <c r="A3351" s="74" t="s">
        <v>9678</v>
      </c>
      <c r="B3351" s="75" t="s">
        <v>9679</v>
      </c>
      <c r="C3351" s="83" t="s">
        <v>210</v>
      </c>
      <c r="D3351" s="78" t="s">
        <v>9680</v>
      </c>
      <c r="E3351" s="78" t="s">
        <v>332</v>
      </c>
      <c r="F3351" s="78" t="s">
        <v>9681</v>
      </c>
    </row>
    <row r="3352" spans="1:6" ht="45" x14ac:dyDescent="0.2">
      <c r="A3352" s="74" t="s">
        <v>9682</v>
      </c>
      <c r="B3352" s="75" t="s">
        <v>9683</v>
      </c>
      <c r="C3352" s="83" t="s">
        <v>210</v>
      </c>
      <c r="D3352" s="78" t="s">
        <v>9684</v>
      </c>
      <c r="E3352" s="78" t="s">
        <v>325</v>
      </c>
      <c r="F3352" s="78" t="s">
        <v>9685</v>
      </c>
    </row>
    <row r="3353" spans="1:6" ht="45" x14ac:dyDescent="0.2">
      <c r="A3353" s="74" t="s">
        <v>9686</v>
      </c>
      <c r="B3353" s="75" t="s">
        <v>9687</v>
      </c>
      <c r="C3353" s="83" t="s">
        <v>210</v>
      </c>
      <c r="D3353" s="78" t="s">
        <v>9688</v>
      </c>
      <c r="E3353" s="78" t="s">
        <v>2715</v>
      </c>
      <c r="F3353" s="78" t="s">
        <v>9689</v>
      </c>
    </row>
    <row r="3354" spans="1:6" ht="45" x14ac:dyDescent="0.2">
      <c r="A3354" s="74" t="s">
        <v>9690</v>
      </c>
      <c r="B3354" s="75" t="s">
        <v>9691</v>
      </c>
      <c r="C3354" s="83" t="s">
        <v>210</v>
      </c>
      <c r="D3354" s="78" t="s">
        <v>9692</v>
      </c>
      <c r="E3354" s="78" t="s">
        <v>332</v>
      </c>
      <c r="F3354" s="78" t="s">
        <v>9693</v>
      </c>
    </row>
    <row r="3355" spans="1:6" ht="45" x14ac:dyDescent="0.2">
      <c r="A3355" s="74" t="s">
        <v>9694</v>
      </c>
      <c r="B3355" s="75" t="s">
        <v>9695</v>
      </c>
      <c r="C3355" s="83" t="s">
        <v>210</v>
      </c>
      <c r="D3355" s="78" t="s">
        <v>9696</v>
      </c>
      <c r="E3355" s="78" t="s">
        <v>325</v>
      </c>
      <c r="F3355" s="78" t="s">
        <v>9697</v>
      </c>
    </row>
    <row r="3356" spans="1:6" ht="45" x14ac:dyDescent="0.2">
      <c r="A3356" s="74" t="s">
        <v>9698</v>
      </c>
      <c r="B3356" s="75" t="s">
        <v>9699</v>
      </c>
      <c r="C3356" s="83" t="s">
        <v>210</v>
      </c>
      <c r="D3356" s="78" t="s">
        <v>9700</v>
      </c>
      <c r="E3356" s="78" t="s">
        <v>325</v>
      </c>
      <c r="F3356" s="78" t="s">
        <v>9701</v>
      </c>
    </row>
    <row r="3357" spans="1:6" ht="45" x14ac:dyDescent="0.2">
      <c r="A3357" s="74" t="s">
        <v>9702</v>
      </c>
      <c r="B3357" s="75" t="s">
        <v>9703</v>
      </c>
      <c r="C3357" s="83" t="s">
        <v>210</v>
      </c>
      <c r="D3357" s="78" t="s">
        <v>9704</v>
      </c>
      <c r="E3357" s="78" t="s">
        <v>332</v>
      </c>
      <c r="F3357" s="78" t="s">
        <v>9705</v>
      </c>
    </row>
    <row r="3358" spans="1:6" ht="45" x14ac:dyDescent="0.2">
      <c r="A3358" s="74" t="s">
        <v>9706</v>
      </c>
      <c r="B3358" s="75" t="s">
        <v>9707</v>
      </c>
      <c r="C3358" s="83" t="s">
        <v>210</v>
      </c>
      <c r="D3358" s="78" t="s">
        <v>9708</v>
      </c>
      <c r="E3358" s="78" t="s">
        <v>2715</v>
      </c>
      <c r="F3358" s="78" t="s">
        <v>8943</v>
      </c>
    </row>
    <row r="3359" spans="1:6" ht="45" x14ac:dyDescent="0.2">
      <c r="A3359" s="74" t="s">
        <v>9709</v>
      </c>
      <c r="B3359" s="75" t="s">
        <v>9710</v>
      </c>
      <c r="C3359" s="83" t="s">
        <v>210</v>
      </c>
      <c r="D3359" s="78" t="s">
        <v>9711</v>
      </c>
      <c r="E3359" s="78" t="s">
        <v>332</v>
      </c>
      <c r="F3359" s="78" t="s">
        <v>7230</v>
      </c>
    </row>
    <row r="3360" spans="1:6" ht="45" x14ac:dyDescent="0.2">
      <c r="A3360" s="74" t="s">
        <v>9712</v>
      </c>
      <c r="B3360" s="75" t="s">
        <v>9713</v>
      </c>
      <c r="C3360" s="83" t="s">
        <v>210</v>
      </c>
      <c r="D3360" s="78" t="s">
        <v>9714</v>
      </c>
      <c r="E3360" s="78" t="s">
        <v>325</v>
      </c>
      <c r="F3360" s="78" t="s">
        <v>9715</v>
      </c>
    </row>
    <row r="3361" spans="1:6" ht="45" x14ac:dyDescent="0.2">
      <c r="A3361" s="74" t="s">
        <v>9716</v>
      </c>
      <c r="B3361" s="75" t="s">
        <v>9717</v>
      </c>
      <c r="C3361" s="83" t="s">
        <v>210</v>
      </c>
      <c r="D3361" s="78" t="s">
        <v>9718</v>
      </c>
      <c r="E3361" s="78" t="s">
        <v>332</v>
      </c>
      <c r="F3361" s="78" t="s">
        <v>9719</v>
      </c>
    </row>
    <row r="3362" spans="1:6" ht="45" x14ac:dyDescent="0.2">
      <c r="A3362" s="74" t="s">
        <v>9720</v>
      </c>
      <c r="B3362" s="75" t="s">
        <v>9721</v>
      </c>
      <c r="C3362" s="83" t="s">
        <v>210</v>
      </c>
      <c r="D3362" s="78" t="s">
        <v>9722</v>
      </c>
      <c r="E3362" s="78" t="s">
        <v>325</v>
      </c>
      <c r="F3362" s="78" t="s">
        <v>6270</v>
      </c>
    </row>
    <row r="3363" spans="1:6" ht="45" x14ac:dyDescent="0.2">
      <c r="A3363" s="74" t="s">
        <v>9723</v>
      </c>
      <c r="B3363" s="75" t="s">
        <v>9724</v>
      </c>
      <c r="C3363" s="83" t="s">
        <v>210</v>
      </c>
      <c r="D3363" s="78" t="s">
        <v>9725</v>
      </c>
      <c r="E3363" s="78" t="s">
        <v>325</v>
      </c>
      <c r="F3363" s="78" t="s">
        <v>9726</v>
      </c>
    </row>
    <row r="3364" spans="1:6" ht="45" x14ac:dyDescent="0.2">
      <c r="A3364" s="74" t="s">
        <v>9727</v>
      </c>
      <c r="B3364" s="75" t="s">
        <v>9728</v>
      </c>
      <c r="C3364" s="83" t="s">
        <v>210</v>
      </c>
      <c r="D3364" s="78" t="s">
        <v>9729</v>
      </c>
      <c r="E3364" s="78" t="s">
        <v>325</v>
      </c>
      <c r="F3364" s="78" t="s">
        <v>9730</v>
      </c>
    </row>
    <row r="3365" spans="1:6" ht="45" x14ac:dyDescent="0.2">
      <c r="A3365" s="74" t="s">
        <v>9731</v>
      </c>
      <c r="B3365" s="75" t="s">
        <v>9732</v>
      </c>
      <c r="C3365" s="83" t="s">
        <v>210</v>
      </c>
      <c r="D3365" s="78" t="s">
        <v>9733</v>
      </c>
      <c r="E3365" s="78" t="s">
        <v>332</v>
      </c>
      <c r="F3365" s="78" t="s">
        <v>9734</v>
      </c>
    </row>
    <row r="3366" spans="1:6" ht="45" x14ac:dyDescent="0.2">
      <c r="A3366" s="74" t="s">
        <v>9735</v>
      </c>
      <c r="B3366" s="75" t="s">
        <v>9736</v>
      </c>
      <c r="C3366" s="83" t="s">
        <v>210</v>
      </c>
      <c r="D3366" s="78" t="s">
        <v>822</v>
      </c>
      <c r="E3366" s="78" t="s">
        <v>325</v>
      </c>
      <c r="F3366" s="78" t="s">
        <v>9737</v>
      </c>
    </row>
    <row r="3367" spans="1:6" ht="45" x14ac:dyDescent="0.2">
      <c r="A3367" s="74" t="s">
        <v>9738</v>
      </c>
      <c r="B3367" s="75" t="s">
        <v>9739</v>
      </c>
      <c r="C3367" s="83" t="s">
        <v>210</v>
      </c>
      <c r="D3367" s="78" t="s">
        <v>9740</v>
      </c>
      <c r="E3367" s="78" t="s">
        <v>2715</v>
      </c>
      <c r="F3367" s="78" t="s">
        <v>9741</v>
      </c>
    </row>
    <row r="3368" spans="1:6" ht="33.75" x14ac:dyDescent="0.2">
      <c r="A3368" s="74" t="s">
        <v>9742</v>
      </c>
      <c r="B3368" s="74" t="s">
        <v>9743</v>
      </c>
      <c r="C3368" s="76" t="s">
        <v>210</v>
      </c>
      <c r="D3368" s="78" t="s">
        <v>9744</v>
      </c>
      <c r="E3368" s="78" t="s">
        <v>2715</v>
      </c>
      <c r="F3368" s="78" t="s">
        <v>9745</v>
      </c>
    </row>
    <row r="3369" spans="1:6" ht="33.75" x14ac:dyDescent="0.2">
      <c r="A3369" s="74" t="s">
        <v>9746</v>
      </c>
      <c r="B3369" s="74" t="s">
        <v>9747</v>
      </c>
      <c r="C3369" s="76" t="s">
        <v>210</v>
      </c>
      <c r="D3369" s="78" t="s">
        <v>9748</v>
      </c>
      <c r="E3369" s="78" t="s">
        <v>2715</v>
      </c>
      <c r="F3369" s="78" t="s">
        <v>9749</v>
      </c>
    </row>
    <row r="3370" spans="1:6" ht="45" x14ac:dyDescent="0.2">
      <c r="A3370" s="74" t="s">
        <v>9750</v>
      </c>
      <c r="B3370" s="75" t="s">
        <v>9751</v>
      </c>
      <c r="C3370" s="76" t="s">
        <v>210</v>
      </c>
      <c r="D3370" s="78" t="s">
        <v>9752</v>
      </c>
      <c r="E3370" s="78" t="s">
        <v>332</v>
      </c>
      <c r="F3370" s="78" t="s">
        <v>9753</v>
      </c>
    </row>
    <row r="3371" spans="1:6" ht="22.5" x14ac:dyDescent="0.2">
      <c r="A3371" s="74" t="s">
        <v>9754</v>
      </c>
      <c r="B3371" s="74" t="s">
        <v>9755</v>
      </c>
      <c r="C3371" s="76" t="s">
        <v>247</v>
      </c>
      <c r="D3371" s="78" t="s">
        <v>9756</v>
      </c>
      <c r="E3371" s="78" t="s">
        <v>341</v>
      </c>
      <c r="F3371" s="78" t="s">
        <v>9757</v>
      </c>
    </row>
    <row r="3372" spans="1:6" ht="45" x14ac:dyDescent="0.2">
      <c r="A3372" s="58">
        <v>47</v>
      </c>
      <c r="B3372" s="60" t="s">
        <v>9758</v>
      </c>
      <c r="C3372" s="57"/>
      <c r="D3372" s="57"/>
      <c r="E3372" s="57"/>
      <c r="F3372" s="57"/>
    </row>
    <row r="3373" spans="1:6" ht="22.5" x14ac:dyDescent="0.2">
      <c r="A3373" s="59">
        <v>47.01</v>
      </c>
      <c r="B3373" s="73" t="s">
        <v>9759</v>
      </c>
      <c r="C3373" s="56"/>
      <c r="D3373" s="56"/>
      <c r="E3373" s="56"/>
      <c r="F3373" s="56"/>
    </row>
    <row r="3374" spans="1:6" ht="33.75" x14ac:dyDescent="0.2">
      <c r="A3374" s="74" t="s">
        <v>9760</v>
      </c>
      <c r="B3374" s="74" t="s">
        <v>9761</v>
      </c>
      <c r="C3374" s="76" t="s">
        <v>210</v>
      </c>
      <c r="D3374" s="78" t="s">
        <v>9762</v>
      </c>
      <c r="E3374" s="78" t="s">
        <v>329</v>
      </c>
      <c r="F3374" s="78" t="s">
        <v>9763</v>
      </c>
    </row>
    <row r="3375" spans="1:6" ht="33.75" x14ac:dyDescent="0.2">
      <c r="A3375" s="74" t="s">
        <v>9764</v>
      </c>
      <c r="B3375" s="74" t="s">
        <v>9765</v>
      </c>
      <c r="C3375" s="76" t="s">
        <v>210</v>
      </c>
      <c r="D3375" s="78" t="s">
        <v>9766</v>
      </c>
      <c r="E3375" s="78" t="s">
        <v>338</v>
      </c>
      <c r="F3375" s="78" t="s">
        <v>9767</v>
      </c>
    </row>
    <row r="3376" spans="1:6" ht="22.5" x14ac:dyDescent="0.2">
      <c r="A3376" s="74" t="s">
        <v>9768</v>
      </c>
      <c r="B3376" s="74" t="s">
        <v>9769</v>
      </c>
      <c r="C3376" s="76" t="s">
        <v>210</v>
      </c>
      <c r="D3376" s="78" t="s">
        <v>9770</v>
      </c>
      <c r="E3376" s="78" t="s">
        <v>340</v>
      </c>
      <c r="F3376" s="78" t="s">
        <v>9771</v>
      </c>
    </row>
    <row r="3377" spans="1:6" ht="33.75" x14ac:dyDescent="0.2">
      <c r="A3377" s="74" t="s">
        <v>9772</v>
      </c>
      <c r="B3377" s="74" t="s">
        <v>9773</v>
      </c>
      <c r="C3377" s="76" t="s">
        <v>210</v>
      </c>
      <c r="D3377" s="78" t="s">
        <v>7331</v>
      </c>
      <c r="E3377" s="78" t="s">
        <v>4930</v>
      </c>
      <c r="F3377" s="78" t="s">
        <v>9774</v>
      </c>
    </row>
    <row r="3378" spans="1:6" ht="33.75" x14ac:dyDescent="0.2">
      <c r="A3378" s="74" t="s">
        <v>9775</v>
      </c>
      <c r="B3378" s="74" t="s">
        <v>9776</v>
      </c>
      <c r="C3378" s="76" t="s">
        <v>210</v>
      </c>
      <c r="D3378" s="78" t="s">
        <v>9777</v>
      </c>
      <c r="E3378" s="78" t="s">
        <v>328</v>
      </c>
      <c r="F3378" s="78" t="s">
        <v>9778</v>
      </c>
    </row>
    <row r="3379" spans="1:6" ht="22.5" x14ac:dyDescent="0.2">
      <c r="A3379" s="74" t="s">
        <v>9779</v>
      </c>
      <c r="B3379" s="74" t="s">
        <v>9780</v>
      </c>
      <c r="C3379" s="76" t="s">
        <v>210</v>
      </c>
      <c r="D3379" s="78" t="s">
        <v>9781</v>
      </c>
      <c r="E3379" s="78" t="s">
        <v>9782</v>
      </c>
      <c r="F3379" s="78" t="s">
        <v>9783</v>
      </c>
    </row>
    <row r="3380" spans="1:6" ht="33.75" x14ac:dyDescent="0.2">
      <c r="A3380" s="74" t="s">
        <v>9784</v>
      </c>
      <c r="B3380" s="74" t="s">
        <v>9785</v>
      </c>
      <c r="C3380" s="76" t="s">
        <v>210</v>
      </c>
      <c r="D3380" s="78" t="s">
        <v>9786</v>
      </c>
      <c r="E3380" s="78" t="s">
        <v>324</v>
      </c>
      <c r="F3380" s="78" t="s">
        <v>9787</v>
      </c>
    </row>
    <row r="3381" spans="1:6" ht="22.5" x14ac:dyDescent="0.2">
      <c r="A3381" s="74" t="s">
        <v>9788</v>
      </c>
      <c r="B3381" s="74" t="s">
        <v>9789</v>
      </c>
      <c r="C3381" s="76" t="s">
        <v>210</v>
      </c>
      <c r="D3381" s="78" t="s">
        <v>9790</v>
      </c>
      <c r="E3381" s="78" t="s">
        <v>335</v>
      </c>
      <c r="F3381" s="78" t="s">
        <v>9791</v>
      </c>
    </row>
    <row r="3382" spans="1:6" ht="22.5" x14ac:dyDescent="0.2">
      <c r="A3382" s="74" t="s">
        <v>9792</v>
      </c>
      <c r="B3382" s="74" t="s">
        <v>9793</v>
      </c>
      <c r="C3382" s="76" t="s">
        <v>210</v>
      </c>
      <c r="D3382" s="78" t="s">
        <v>9794</v>
      </c>
      <c r="E3382" s="78" t="s">
        <v>352</v>
      </c>
      <c r="F3382" s="78" t="s">
        <v>9795</v>
      </c>
    </row>
    <row r="3383" spans="1:6" ht="33.75" x14ac:dyDescent="0.2">
      <c r="A3383" s="74" t="s">
        <v>9796</v>
      </c>
      <c r="B3383" s="74" t="s">
        <v>9797</v>
      </c>
      <c r="C3383" s="76" t="s">
        <v>210</v>
      </c>
      <c r="D3383" s="78" t="s">
        <v>9798</v>
      </c>
      <c r="E3383" s="78" t="s">
        <v>338</v>
      </c>
      <c r="F3383" s="78" t="s">
        <v>9799</v>
      </c>
    </row>
    <row r="3384" spans="1:6" ht="45" x14ac:dyDescent="0.2">
      <c r="A3384" s="74" t="s">
        <v>9800</v>
      </c>
      <c r="B3384" s="75" t="s">
        <v>9801</v>
      </c>
      <c r="C3384" s="76" t="s">
        <v>210</v>
      </c>
      <c r="D3384" s="78" t="s">
        <v>9802</v>
      </c>
      <c r="E3384" s="78" t="s">
        <v>329</v>
      </c>
      <c r="F3384" s="78" t="s">
        <v>357</v>
      </c>
    </row>
    <row r="3385" spans="1:6" ht="45" x14ac:dyDescent="0.2">
      <c r="A3385" s="74" t="s">
        <v>9803</v>
      </c>
      <c r="B3385" s="75" t="s">
        <v>9804</v>
      </c>
      <c r="C3385" s="76" t="s">
        <v>210</v>
      </c>
      <c r="D3385" s="78" t="s">
        <v>9805</v>
      </c>
      <c r="E3385" s="78" t="s">
        <v>329</v>
      </c>
      <c r="F3385" s="78" t="s">
        <v>9806</v>
      </c>
    </row>
    <row r="3386" spans="1:6" ht="45" x14ac:dyDescent="0.2">
      <c r="A3386" s="74" t="s">
        <v>9807</v>
      </c>
      <c r="B3386" s="75" t="s">
        <v>9808</v>
      </c>
      <c r="C3386" s="76" t="s">
        <v>210</v>
      </c>
      <c r="D3386" s="78" t="s">
        <v>9809</v>
      </c>
      <c r="E3386" s="78" t="s">
        <v>329</v>
      </c>
      <c r="F3386" s="78" t="s">
        <v>9810</v>
      </c>
    </row>
    <row r="3387" spans="1:6" ht="45" x14ac:dyDescent="0.2">
      <c r="A3387" s="74" t="s">
        <v>9811</v>
      </c>
      <c r="B3387" s="75" t="s">
        <v>9812</v>
      </c>
      <c r="C3387" s="76" t="s">
        <v>210</v>
      </c>
      <c r="D3387" s="78" t="s">
        <v>5104</v>
      </c>
      <c r="E3387" s="78" t="s">
        <v>326</v>
      </c>
      <c r="F3387" s="78" t="s">
        <v>9813</v>
      </c>
    </row>
    <row r="3388" spans="1:6" ht="45" x14ac:dyDescent="0.2">
      <c r="A3388" s="74" t="s">
        <v>9814</v>
      </c>
      <c r="B3388" s="75" t="s">
        <v>9815</v>
      </c>
      <c r="C3388" s="76" t="s">
        <v>210</v>
      </c>
      <c r="D3388" s="78" t="s">
        <v>9816</v>
      </c>
      <c r="E3388" s="78" t="s">
        <v>329</v>
      </c>
      <c r="F3388" s="78" t="s">
        <v>9817</v>
      </c>
    </row>
    <row r="3389" spans="1:6" ht="45" x14ac:dyDescent="0.2">
      <c r="A3389" s="74" t="s">
        <v>9818</v>
      </c>
      <c r="B3389" s="75" t="s">
        <v>9819</v>
      </c>
      <c r="C3389" s="76" t="s">
        <v>210</v>
      </c>
      <c r="D3389" s="78" t="s">
        <v>9820</v>
      </c>
      <c r="E3389" s="78" t="s">
        <v>328</v>
      </c>
      <c r="F3389" s="78" t="s">
        <v>9821</v>
      </c>
    </row>
    <row r="3390" spans="1:6" ht="33.75" x14ac:dyDescent="0.2">
      <c r="A3390" s="59">
        <v>47.02</v>
      </c>
      <c r="B3390" s="73" t="s">
        <v>9822</v>
      </c>
      <c r="C3390" s="57"/>
      <c r="D3390" s="57"/>
      <c r="E3390" s="57"/>
      <c r="F3390" s="57"/>
    </row>
    <row r="3391" spans="1:6" ht="45" x14ac:dyDescent="0.2">
      <c r="A3391" s="74" t="s">
        <v>9823</v>
      </c>
      <c r="B3391" s="75" t="s">
        <v>9824</v>
      </c>
      <c r="C3391" s="76" t="s">
        <v>210</v>
      </c>
      <c r="D3391" s="78" t="s">
        <v>9825</v>
      </c>
      <c r="E3391" s="78" t="s">
        <v>329</v>
      </c>
      <c r="F3391" s="78" t="s">
        <v>9826</v>
      </c>
    </row>
    <row r="3392" spans="1:6" ht="45" x14ac:dyDescent="0.2">
      <c r="A3392" s="74" t="s">
        <v>9827</v>
      </c>
      <c r="B3392" s="75" t="s">
        <v>9828</v>
      </c>
      <c r="C3392" s="76" t="s">
        <v>210</v>
      </c>
      <c r="D3392" s="78" t="s">
        <v>9829</v>
      </c>
      <c r="E3392" s="78" t="s">
        <v>329</v>
      </c>
      <c r="F3392" s="78" t="s">
        <v>9830</v>
      </c>
    </row>
    <row r="3393" spans="1:6" ht="45" x14ac:dyDescent="0.2">
      <c r="A3393" s="74" t="s">
        <v>9831</v>
      </c>
      <c r="B3393" s="75" t="s">
        <v>9832</v>
      </c>
      <c r="C3393" s="76" t="s">
        <v>210</v>
      </c>
      <c r="D3393" s="78" t="s">
        <v>9833</v>
      </c>
      <c r="E3393" s="78" t="s">
        <v>329</v>
      </c>
      <c r="F3393" s="78" t="s">
        <v>9834</v>
      </c>
    </row>
    <row r="3394" spans="1:6" ht="45" x14ac:dyDescent="0.2">
      <c r="A3394" s="74" t="s">
        <v>9835</v>
      </c>
      <c r="B3394" s="75" t="s">
        <v>9836</v>
      </c>
      <c r="C3394" s="76" t="s">
        <v>210</v>
      </c>
      <c r="D3394" s="78" t="s">
        <v>9837</v>
      </c>
      <c r="E3394" s="78" t="s">
        <v>329</v>
      </c>
      <c r="F3394" s="78" t="s">
        <v>9838</v>
      </c>
    </row>
    <row r="3395" spans="1:6" ht="45" x14ac:dyDescent="0.2">
      <c r="A3395" s="74" t="s">
        <v>9839</v>
      </c>
      <c r="B3395" s="75" t="s">
        <v>9840</v>
      </c>
      <c r="C3395" s="76" t="s">
        <v>210</v>
      </c>
      <c r="D3395" s="78" t="s">
        <v>9841</v>
      </c>
      <c r="E3395" s="78" t="s">
        <v>329</v>
      </c>
      <c r="F3395" s="78" t="s">
        <v>9842</v>
      </c>
    </row>
    <row r="3396" spans="1:6" ht="45" x14ac:dyDescent="0.2">
      <c r="A3396" s="74" t="s">
        <v>9843</v>
      </c>
      <c r="B3396" s="75" t="s">
        <v>9844</v>
      </c>
      <c r="C3396" s="76" t="s">
        <v>210</v>
      </c>
      <c r="D3396" s="78" t="s">
        <v>9845</v>
      </c>
      <c r="E3396" s="78" t="s">
        <v>329</v>
      </c>
      <c r="F3396" s="78" t="s">
        <v>9846</v>
      </c>
    </row>
    <row r="3397" spans="1:6" ht="45" x14ac:dyDescent="0.2">
      <c r="A3397" s="74" t="s">
        <v>9847</v>
      </c>
      <c r="B3397" s="75" t="s">
        <v>9848</v>
      </c>
      <c r="C3397" s="76" t="s">
        <v>210</v>
      </c>
      <c r="D3397" s="78" t="s">
        <v>9849</v>
      </c>
      <c r="E3397" s="78" t="s">
        <v>329</v>
      </c>
      <c r="F3397" s="78" t="s">
        <v>9850</v>
      </c>
    </row>
    <row r="3398" spans="1:6" ht="45" x14ac:dyDescent="0.2">
      <c r="A3398" s="74" t="s">
        <v>9851</v>
      </c>
      <c r="B3398" s="75" t="s">
        <v>9852</v>
      </c>
      <c r="C3398" s="76" t="s">
        <v>210</v>
      </c>
      <c r="D3398" s="78" t="s">
        <v>9853</v>
      </c>
      <c r="E3398" s="78" t="s">
        <v>329</v>
      </c>
      <c r="F3398" s="78" t="s">
        <v>389</v>
      </c>
    </row>
    <row r="3399" spans="1:6" ht="45" x14ac:dyDescent="0.2">
      <c r="A3399" s="74" t="s">
        <v>9854</v>
      </c>
      <c r="B3399" s="75" t="s">
        <v>9855</v>
      </c>
      <c r="C3399" s="76" t="s">
        <v>210</v>
      </c>
      <c r="D3399" s="78" t="s">
        <v>9856</v>
      </c>
      <c r="E3399" s="78" t="s">
        <v>329</v>
      </c>
      <c r="F3399" s="78" t="s">
        <v>9857</v>
      </c>
    </row>
    <row r="3400" spans="1:6" ht="33.75" x14ac:dyDescent="0.2">
      <c r="A3400" s="59">
        <v>47.04</v>
      </c>
      <c r="B3400" s="73" t="s">
        <v>9858</v>
      </c>
      <c r="C3400" s="56"/>
      <c r="D3400" s="56"/>
      <c r="E3400" s="56"/>
      <c r="F3400" s="56"/>
    </row>
    <row r="3401" spans="1:6" ht="45" x14ac:dyDescent="0.2">
      <c r="A3401" s="74" t="s">
        <v>9859</v>
      </c>
      <c r="B3401" s="75" t="s">
        <v>9860</v>
      </c>
      <c r="C3401" s="83" t="s">
        <v>210</v>
      </c>
      <c r="D3401" s="78" t="s">
        <v>9861</v>
      </c>
      <c r="E3401" s="78" t="s">
        <v>324</v>
      </c>
      <c r="F3401" s="78" t="s">
        <v>9862</v>
      </c>
    </row>
    <row r="3402" spans="1:6" ht="22.5" x14ac:dyDescent="0.2">
      <c r="A3402" s="74" t="s">
        <v>9863</v>
      </c>
      <c r="B3402" s="74" t="s">
        <v>9864</v>
      </c>
      <c r="C3402" s="83" t="s">
        <v>210</v>
      </c>
      <c r="D3402" s="78" t="s">
        <v>9865</v>
      </c>
      <c r="E3402" s="78" t="s">
        <v>324</v>
      </c>
      <c r="F3402" s="78" t="s">
        <v>9866</v>
      </c>
    </row>
    <row r="3403" spans="1:6" ht="22.5" x14ac:dyDescent="0.2">
      <c r="A3403" s="74" t="s">
        <v>9867</v>
      </c>
      <c r="B3403" s="74" t="s">
        <v>9868</v>
      </c>
      <c r="C3403" s="83" t="s">
        <v>210</v>
      </c>
      <c r="D3403" s="78" t="s">
        <v>9869</v>
      </c>
      <c r="E3403" s="78" t="s">
        <v>324</v>
      </c>
      <c r="F3403" s="78" t="s">
        <v>9870</v>
      </c>
    </row>
    <row r="3404" spans="1:6" ht="22.5" x14ac:dyDescent="0.2">
      <c r="A3404" s="74" t="s">
        <v>9871</v>
      </c>
      <c r="B3404" s="74" t="s">
        <v>9872</v>
      </c>
      <c r="C3404" s="83" t="s">
        <v>210</v>
      </c>
      <c r="D3404" s="78" t="s">
        <v>9873</v>
      </c>
      <c r="E3404" s="78" t="s">
        <v>324</v>
      </c>
      <c r="F3404" s="78" t="s">
        <v>9874</v>
      </c>
    </row>
    <row r="3405" spans="1:6" ht="45" x14ac:dyDescent="0.2">
      <c r="A3405" s="74" t="s">
        <v>9875</v>
      </c>
      <c r="B3405" s="75" t="s">
        <v>9876</v>
      </c>
      <c r="C3405" s="83" t="s">
        <v>210</v>
      </c>
      <c r="D3405" s="78" t="s">
        <v>9877</v>
      </c>
      <c r="E3405" s="78" t="s">
        <v>324</v>
      </c>
      <c r="F3405" s="78" t="s">
        <v>9878</v>
      </c>
    </row>
    <row r="3406" spans="1:6" ht="22.5" x14ac:dyDescent="0.2">
      <c r="A3406" s="74" t="s">
        <v>9879</v>
      </c>
      <c r="B3406" s="74" t="s">
        <v>9880</v>
      </c>
      <c r="C3406" s="83" t="s">
        <v>210</v>
      </c>
      <c r="D3406" s="78" t="s">
        <v>9881</v>
      </c>
      <c r="E3406" s="78" t="s">
        <v>338</v>
      </c>
      <c r="F3406" s="78" t="s">
        <v>9882</v>
      </c>
    </row>
    <row r="3407" spans="1:6" ht="22.5" x14ac:dyDescent="0.2">
      <c r="A3407" s="74" t="s">
        <v>9883</v>
      </c>
      <c r="B3407" s="74" t="s">
        <v>9884</v>
      </c>
      <c r="C3407" s="83" t="s">
        <v>210</v>
      </c>
      <c r="D3407" s="78" t="s">
        <v>9885</v>
      </c>
      <c r="E3407" s="78" t="s">
        <v>338</v>
      </c>
      <c r="F3407" s="78" t="s">
        <v>9886</v>
      </c>
    </row>
    <row r="3408" spans="1:6" ht="22.5" x14ac:dyDescent="0.2">
      <c r="A3408" s="74" t="s">
        <v>9887</v>
      </c>
      <c r="B3408" s="74" t="s">
        <v>9888</v>
      </c>
      <c r="C3408" s="83" t="s">
        <v>210</v>
      </c>
      <c r="D3408" s="78" t="s">
        <v>9889</v>
      </c>
      <c r="E3408" s="78" t="s">
        <v>324</v>
      </c>
      <c r="F3408" s="78" t="s">
        <v>9890</v>
      </c>
    </row>
    <row r="3409" spans="1:6" ht="45" x14ac:dyDescent="0.2">
      <c r="A3409" s="74" t="s">
        <v>9891</v>
      </c>
      <c r="B3409" s="75" t="s">
        <v>9892</v>
      </c>
      <c r="C3409" s="83" t="s">
        <v>210</v>
      </c>
      <c r="D3409" s="78" t="s">
        <v>9893</v>
      </c>
      <c r="E3409" s="78" t="s">
        <v>329</v>
      </c>
      <c r="F3409" s="78" t="s">
        <v>9894</v>
      </c>
    </row>
    <row r="3410" spans="1:6" ht="45" x14ac:dyDescent="0.2">
      <c r="A3410" s="74" t="s">
        <v>9895</v>
      </c>
      <c r="B3410" s="75" t="s">
        <v>9896</v>
      </c>
      <c r="C3410" s="83" t="s">
        <v>210</v>
      </c>
      <c r="D3410" s="78" t="s">
        <v>4850</v>
      </c>
      <c r="E3410" s="78" t="s">
        <v>324</v>
      </c>
      <c r="F3410" s="78" t="s">
        <v>9897</v>
      </c>
    </row>
    <row r="3411" spans="1:6" x14ac:dyDescent="0.2">
      <c r="A3411" s="59">
        <v>47.05</v>
      </c>
      <c r="B3411" s="73" t="s">
        <v>9898</v>
      </c>
      <c r="C3411" s="56"/>
      <c r="D3411" s="56"/>
      <c r="E3411" s="56"/>
      <c r="F3411" s="56"/>
    </row>
    <row r="3412" spans="1:6" ht="22.5" x14ac:dyDescent="0.2">
      <c r="A3412" s="74" t="s">
        <v>9899</v>
      </c>
      <c r="B3412" s="74" t="s">
        <v>9900</v>
      </c>
      <c r="C3412" s="83" t="s">
        <v>210</v>
      </c>
      <c r="D3412" s="78" t="s">
        <v>9901</v>
      </c>
      <c r="E3412" s="78" t="s">
        <v>329</v>
      </c>
      <c r="F3412" s="78" t="s">
        <v>9902</v>
      </c>
    </row>
    <row r="3413" spans="1:6" ht="22.5" x14ac:dyDescent="0.2">
      <c r="A3413" s="74" t="s">
        <v>9903</v>
      </c>
      <c r="B3413" s="74" t="s">
        <v>9904</v>
      </c>
      <c r="C3413" s="83" t="s">
        <v>210</v>
      </c>
      <c r="D3413" s="78" t="s">
        <v>9905</v>
      </c>
      <c r="E3413" s="78" t="s">
        <v>329</v>
      </c>
      <c r="F3413" s="78" t="s">
        <v>9906</v>
      </c>
    </row>
    <row r="3414" spans="1:6" ht="22.5" x14ac:dyDescent="0.2">
      <c r="A3414" s="74" t="s">
        <v>9907</v>
      </c>
      <c r="B3414" s="74" t="s">
        <v>9908</v>
      </c>
      <c r="C3414" s="83" t="s">
        <v>210</v>
      </c>
      <c r="D3414" s="78" t="s">
        <v>9909</v>
      </c>
      <c r="E3414" s="78" t="s">
        <v>329</v>
      </c>
      <c r="F3414" s="78" t="s">
        <v>9910</v>
      </c>
    </row>
    <row r="3415" spans="1:6" ht="22.5" x14ac:dyDescent="0.2">
      <c r="A3415" s="74" t="s">
        <v>9911</v>
      </c>
      <c r="B3415" s="74" t="s">
        <v>9912</v>
      </c>
      <c r="C3415" s="83" t="s">
        <v>210</v>
      </c>
      <c r="D3415" s="78" t="s">
        <v>9913</v>
      </c>
      <c r="E3415" s="78" t="s">
        <v>329</v>
      </c>
      <c r="F3415" s="78" t="s">
        <v>9914</v>
      </c>
    </row>
    <row r="3416" spans="1:6" ht="22.5" x14ac:dyDescent="0.2">
      <c r="A3416" s="74" t="s">
        <v>9915</v>
      </c>
      <c r="B3416" s="74" t="s">
        <v>9916</v>
      </c>
      <c r="C3416" s="83" t="s">
        <v>210</v>
      </c>
      <c r="D3416" s="78" t="s">
        <v>9917</v>
      </c>
      <c r="E3416" s="78" t="s">
        <v>329</v>
      </c>
      <c r="F3416" s="78" t="s">
        <v>9918</v>
      </c>
    </row>
    <row r="3417" spans="1:6" ht="22.5" x14ac:dyDescent="0.2">
      <c r="A3417" s="74" t="s">
        <v>9919</v>
      </c>
      <c r="B3417" s="74" t="s">
        <v>9920</v>
      </c>
      <c r="C3417" s="83" t="s">
        <v>210</v>
      </c>
      <c r="D3417" s="78" t="s">
        <v>9921</v>
      </c>
      <c r="E3417" s="78" t="s">
        <v>329</v>
      </c>
      <c r="F3417" s="78" t="s">
        <v>9922</v>
      </c>
    </row>
    <row r="3418" spans="1:6" ht="22.5" x14ac:dyDescent="0.2">
      <c r="A3418" s="74" t="s">
        <v>9923</v>
      </c>
      <c r="B3418" s="74" t="s">
        <v>9924</v>
      </c>
      <c r="C3418" s="83" t="s">
        <v>210</v>
      </c>
      <c r="D3418" s="78" t="s">
        <v>9925</v>
      </c>
      <c r="E3418" s="78" t="s">
        <v>329</v>
      </c>
      <c r="F3418" s="78" t="s">
        <v>9926</v>
      </c>
    </row>
    <row r="3419" spans="1:6" ht="22.5" x14ac:dyDescent="0.2">
      <c r="A3419" s="74" t="s">
        <v>9927</v>
      </c>
      <c r="B3419" s="74" t="s">
        <v>9928</v>
      </c>
      <c r="C3419" s="83" t="s">
        <v>210</v>
      </c>
      <c r="D3419" s="78" t="s">
        <v>9929</v>
      </c>
      <c r="E3419" s="78" t="s">
        <v>338</v>
      </c>
      <c r="F3419" s="78" t="s">
        <v>9930</v>
      </c>
    </row>
    <row r="3420" spans="1:6" ht="22.5" x14ac:dyDescent="0.2">
      <c r="A3420" s="74" t="s">
        <v>9931</v>
      </c>
      <c r="B3420" s="74" t="s">
        <v>9932</v>
      </c>
      <c r="C3420" s="83" t="s">
        <v>210</v>
      </c>
      <c r="D3420" s="78" t="s">
        <v>9933</v>
      </c>
      <c r="E3420" s="78" t="s">
        <v>329</v>
      </c>
      <c r="F3420" s="78" t="s">
        <v>9934</v>
      </c>
    </row>
    <row r="3421" spans="1:6" ht="22.5" x14ac:dyDescent="0.2">
      <c r="A3421" s="74" t="s">
        <v>9935</v>
      </c>
      <c r="B3421" s="74" t="s">
        <v>9936</v>
      </c>
      <c r="C3421" s="83" t="s">
        <v>210</v>
      </c>
      <c r="D3421" s="78" t="s">
        <v>9937</v>
      </c>
      <c r="E3421" s="78" t="s">
        <v>329</v>
      </c>
      <c r="F3421" s="78" t="s">
        <v>9938</v>
      </c>
    </row>
    <row r="3422" spans="1:6" ht="22.5" x14ac:dyDescent="0.2">
      <c r="A3422" s="74" t="s">
        <v>9939</v>
      </c>
      <c r="B3422" s="74" t="s">
        <v>9940</v>
      </c>
      <c r="C3422" s="83" t="s">
        <v>210</v>
      </c>
      <c r="D3422" s="78" t="s">
        <v>9941</v>
      </c>
      <c r="E3422" s="78" t="s">
        <v>329</v>
      </c>
      <c r="F3422" s="78" t="s">
        <v>9942</v>
      </c>
    </row>
    <row r="3423" spans="1:6" ht="22.5" x14ac:dyDescent="0.2">
      <c r="A3423" s="74" t="s">
        <v>9943</v>
      </c>
      <c r="B3423" s="74" t="s">
        <v>9944</v>
      </c>
      <c r="C3423" s="83" t="s">
        <v>210</v>
      </c>
      <c r="D3423" s="78" t="s">
        <v>9945</v>
      </c>
      <c r="E3423" s="78" t="s">
        <v>329</v>
      </c>
      <c r="F3423" s="78" t="s">
        <v>9946</v>
      </c>
    </row>
    <row r="3424" spans="1:6" ht="22.5" x14ac:dyDescent="0.2">
      <c r="A3424" s="74" t="s">
        <v>9947</v>
      </c>
      <c r="B3424" s="74" t="s">
        <v>9948</v>
      </c>
      <c r="C3424" s="83" t="s">
        <v>210</v>
      </c>
      <c r="D3424" s="78" t="s">
        <v>9247</v>
      </c>
      <c r="E3424" s="78" t="s">
        <v>329</v>
      </c>
      <c r="F3424" s="78" t="s">
        <v>9949</v>
      </c>
    </row>
    <row r="3425" spans="1:6" ht="22.5" x14ac:dyDescent="0.2">
      <c r="A3425" s="74" t="s">
        <v>9950</v>
      </c>
      <c r="B3425" s="74" t="s">
        <v>9951</v>
      </c>
      <c r="C3425" s="83" t="s">
        <v>210</v>
      </c>
      <c r="D3425" s="78" t="s">
        <v>9952</v>
      </c>
      <c r="E3425" s="78" t="s">
        <v>329</v>
      </c>
      <c r="F3425" s="78" t="s">
        <v>9953</v>
      </c>
    </row>
    <row r="3426" spans="1:6" ht="22.5" x14ac:dyDescent="0.2">
      <c r="A3426" s="74" t="s">
        <v>9954</v>
      </c>
      <c r="B3426" s="74" t="s">
        <v>9955</v>
      </c>
      <c r="C3426" s="83" t="s">
        <v>210</v>
      </c>
      <c r="D3426" s="78" t="s">
        <v>9956</v>
      </c>
      <c r="E3426" s="78" t="s">
        <v>338</v>
      </c>
      <c r="F3426" s="78" t="s">
        <v>9957</v>
      </c>
    </row>
    <row r="3427" spans="1:6" ht="22.5" x14ac:dyDescent="0.2">
      <c r="A3427" s="74" t="s">
        <v>9958</v>
      </c>
      <c r="B3427" s="74" t="s">
        <v>9959</v>
      </c>
      <c r="C3427" s="83" t="s">
        <v>210</v>
      </c>
      <c r="D3427" s="78" t="s">
        <v>9960</v>
      </c>
      <c r="E3427" s="78" t="s">
        <v>329</v>
      </c>
      <c r="F3427" s="78" t="s">
        <v>1102</v>
      </c>
    </row>
    <row r="3428" spans="1:6" ht="22.5" x14ac:dyDescent="0.2">
      <c r="A3428" s="74" t="s">
        <v>9961</v>
      </c>
      <c r="B3428" s="74" t="s">
        <v>9962</v>
      </c>
      <c r="C3428" s="83" t="s">
        <v>210</v>
      </c>
      <c r="D3428" s="78" t="s">
        <v>9963</v>
      </c>
      <c r="E3428" s="78" t="s">
        <v>329</v>
      </c>
      <c r="F3428" s="78" t="s">
        <v>9964</v>
      </c>
    </row>
    <row r="3429" spans="1:6" ht="22.5" x14ac:dyDescent="0.2">
      <c r="A3429" s="74" t="s">
        <v>9965</v>
      </c>
      <c r="B3429" s="74" t="s">
        <v>9966</v>
      </c>
      <c r="C3429" s="83" t="s">
        <v>210</v>
      </c>
      <c r="D3429" s="78" t="s">
        <v>9967</v>
      </c>
      <c r="E3429" s="78" t="s">
        <v>329</v>
      </c>
      <c r="F3429" s="78" t="s">
        <v>8707</v>
      </c>
    </row>
    <row r="3430" spans="1:6" ht="22.5" x14ac:dyDescent="0.2">
      <c r="A3430" s="74" t="s">
        <v>9968</v>
      </c>
      <c r="B3430" s="74" t="s">
        <v>9969</v>
      </c>
      <c r="C3430" s="83" t="s">
        <v>210</v>
      </c>
      <c r="D3430" s="78" t="s">
        <v>9970</v>
      </c>
      <c r="E3430" s="78" t="s">
        <v>329</v>
      </c>
      <c r="F3430" s="78" t="s">
        <v>9971</v>
      </c>
    </row>
    <row r="3431" spans="1:6" ht="22.5" x14ac:dyDescent="0.2">
      <c r="A3431" s="74" t="s">
        <v>9972</v>
      </c>
      <c r="B3431" s="74" t="s">
        <v>9973</v>
      </c>
      <c r="C3431" s="83" t="s">
        <v>210</v>
      </c>
      <c r="D3431" s="78" t="s">
        <v>9974</v>
      </c>
      <c r="E3431" s="78" t="s">
        <v>329</v>
      </c>
      <c r="F3431" s="78" t="s">
        <v>9975</v>
      </c>
    </row>
    <row r="3432" spans="1:6" ht="56.25" x14ac:dyDescent="0.2">
      <c r="A3432" s="79" t="s">
        <v>9976</v>
      </c>
      <c r="B3432" s="74" t="s">
        <v>9977</v>
      </c>
      <c r="C3432" s="84" t="s">
        <v>210</v>
      </c>
      <c r="D3432" s="81" t="s">
        <v>9978</v>
      </c>
      <c r="E3432" s="81" t="s">
        <v>340</v>
      </c>
      <c r="F3432" s="81" t="s">
        <v>9979</v>
      </c>
    </row>
    <row r="3433" spans="1:6" ht="56.25" x14ac:dyDescent="0.2">
      <c r="A3433" s="79" t="s">
        <v>9980</v>
      </c>
      <c r="B3433" s="74" t="s">
        <v>9981</v>
      </c>
      <c r="C3433" s="84" t="s">
        <v>210</v>
      </c>
      <c r="D3433" s="81" t="s">
        <v>9982</v>
      </c>
      <c r="E3433" s="81" t="s">
        <v>329</v>
      </c>
      <c r="F3433" s="81" t="s">
        <v>9983</v>
      </c>
    </row>
    <row r="3434" spans="1:6" ht="45" x14ac:dyDescent="0.2">
      <c r="A3434" s="74" t="s">
        <v>9984</v>
      </c>
      <c r="B3434" s="75" t="s">
        <v>9985</v>
      </c>
      <c r="C3434" s="83" t="s">
        <v>210</v>
      </c>
      <c r="D3434" s="78" t="s">
        <v>9986</v>
      </c>
      <c r="E3434" s="78" t="s">
        <v>329</v>
      </c>
      <c r="F3434" s="78" t="s">
        <v>9987</v>
      </c>
    </row>
    <row r="3435" spans="1:6" ht="22.5" x14ac:dyDescent="0.2">
      <c r="A3435" s="74" t="s">
        <v>9988</v>
      </c>
      <c r="B3435" s="74" t="s">
        <v>9989</v>
      </c>
      <c r="C3435" s="83" t="s">
        <v>210</v>
      </c>
      <c r="D3435" s="78" t="s">
        <v>9990</v>
      </c>
      <c r="E3435" s="78" t="s">
        <v>329</v>
      </c>
      <c r="F3435" s="78" t="s">
        <v>9991</v>
      </c>
    </row>
    <row r="3436" spans="1:6" ht="22.5" x14ac:dyDescent="0.2">
      <c r="A3436" s="74" t="s">
        <v>9992</v>
      </c>
      <c r="B3436" s="74" t="s">
        <v>9993</v>
      </c>
      <c r="C3436" s="83" t="s">
        <v>210</v>
      </c>
      <c r="D3436" s="78" t="s">
        <v>9994</v>
      </c>
      <c r="E3436" s="78" t="s">
        <v>338</v>
      </c>
      <c r="F3436" s="78" t="s">
        <v>9995</v>
      </c>
    </row>
    <row r="3437" spans="1:6" ht="22.5" x14ac:dyDescent="0.2">
      <c r="A3437" s="74" t="s">
        <v>9996</v>
      </c>
      <c r="B3437" s="74" t="s">
        <v>9997</v>
      </c>
      <c r="C3437" s="83" t="s">
        <v>210</v>
      </c>
      <c r="D3437" s="78" t="s">
        <v>9998</v>
      </c>
      <c r="E3437" s="78" t="s">
        <v>329</v>
      </c>
      <c r="F3437" s="78" t="s">
        <v>9999</v>
      </c>
    </row>
    <row r="3438" spans="1:6" ht="56.25" x14ac:dyDescent="0.2">
      <c r="A3438" s="79" t="s">
        <v>10000</v>
      </c>
      <c r="B3438" s="74" t="s">
        <v>10001</v>
      </c>
      <c r="C3438" s="84" t="s">
        <v>210</v>
      </c>
      <c r="D3438" s="81" t="s">
        <v>10002</v>
      </c>
      <c r="E3438" s="81" t="s">
        <v>331</v>
      </c>
      <c r="F3438" s="81" t="s">
        <v>10003</v>
      </c>
    </row>
    <row r="3439" spans="1:6" ht="56.25" x14ac:dyDescent="0.2">
      <c r="A3439" s="79" t="s">
        <v>10004</v>
      </c>
      <c r="B3439" s="74" t="s">
        <v>10005</v>
      </c>
      <c r="C3439" s="84" t="s">
        <v>210</v>
      </c>
      <c r="D3439" s="81" t="s">
        <v>10006</v>
      </c>
      <c r="E3439" s="81" t="s">
        <v>338</v>
      </c>
      <c r="F3439" s="81" t="s">
        <v>10007</v>
      </c>
    </row>
    <row r="3440" spans="1:6" ht="56.25" x14ac:dyDescent="0.2">
      <c r="A3440" s="79" t="s">
        <v>10008</v>
      </c>
      <c r="B3440" s="74" t="s">
        <v>10009</v>
      </c>
      <c r="C3440" s="84" t="s">
        <v>210</v>
      </c>
      <c r="D3440" s="81" t="s">
        <v>10010</v>
      </c>
      <c r="E3440" s="81" t="s">
        <v>338</v>
      </c>
      <c r="F3440" s="81" t="s">
        <v>10011</v>
      </c>
    </row>
    <row r="3441" spans="1:6" ht="56.25" x14ac:dyDescent="0.2">
      <c r="A3441" s="79" t="s">
        <v>10012</v>
      </c>
      <c r="B3441" s="74" t="s">
        <v>10013</v>
      </c>
      <c r="C3441" s="84" t="s">
        <v>210</v>
      </c>
      <c r="D3441" s="81" t="s">
        <v>10014</v>
      </c>
      <c r="E3441" s="81" t="s">
        <v>329</v>
      </c>
      <c r="F3441" s="81" t="s">
        <v>10015</v>
      </c>
    </row>
    <row r="3442" spans="1:6" ht="56.25" x14ac:dyDescent="0.2">
      <c r="A3442" s="74" t="s">
        <v>10016</v>
      </c>
      <c r="B3442" s="75" t="s">
        <v>10017</v>
      </c>
      <c r="C3442" s="83" t="s">
        <v>210</v>
      </c>
      <c r="D3442" s="78" t="s">
        <v>10018</v>
      </c>
      <c r="E3442" s="78" t="s">
        <v>329</v>
      </c>
      <c r="F3442" s="78" t="s">
        <v>10019</v>
      </c>
    </row>
    <row r="3443" spans="1:6" ht="56.25" x14ac:dyDescent="0.2">
      <c r="A3443" s="74" t="s">
        <v>10020</v>
      </c>
      <c r="B3443" s="75" t="s">
        <v>10021</v>
      </c>
      <c r="C3443" s="83" t="s">
        <v>210</v>
      </c>
      <c r="D3443" s="78" t="s">
        <v>10022</v>
      </c>
      <c r="E3443" s="78" t="s">
        <v>329</v>
      </c>
      <c r="F3443" s="78" t="s">
        <v>10023</v>
      </c>
    </row>
    <row r="3444" spans="1:6" ht="56.25" x14ac:dyDescent="0.2">
      <c r="A3444" s="74" t="s">
        <v>10024</v>
      </c>
      <c r="B3444" s="75" t="s">
        <v>10025</v>
      </c>
      <c r="C3444" s="83" t="s">
        <v>210</v>
      </c>
      <c r="D3444" s="78" t="s">
        <v>10026</v>
      </c>
      <c r="E3444" s="78" t="s">
        <v>329</v>
      </c>
      <c r="F3444" s="78" t="s">
        <v>10027</v>
      </c>
    </row>
    <row r="3445" spans="1:6" ht="56.25" x14ac:dyDescent="0.2">
      <c r="A3445" s="74" t="s">
        <v>10028</v>
      </c>
      <c r="B3445" s="75" t="s">
        <v>10029</v>
      </c>
      <c r="C3445" s="83" t="s">
        <v>210</v>
      </c>
      <c r="D3445" s="78" t="s">
        <v>10030</v>
      </c>
      <c r="E3445" s="78" t="s">
        <v>329</v>
      </c>
      <c r="F3445" s="78" t="s">
        <v>10031</v>
      </c>
    </row>
    <row r="3446" spans="1:6" ht="56.25" x14ac:dyDescent="0.2">
      <c r="A3446" s="74" t="s">
        <v>10032</v>
      </c>
      <c r="B3446" s="75" t="s">
        <v>10033</v>
      </c>
      <c r="C3446" s="83" t="s">
        <v>210</v>
      </c>
      <c r="D3446" s="78" t="s">
        <v>10034</v>
      </c>
      <c r="E3446" s="78" t="s">
        <v>329</v>
      </c>
      <c r="F3446" s="78" t="s">
        <v>10035</v>
      </c>
    </row>
    <row r="3447" spans="1:6" ht="56.25" x14ac:dyDescent="0.2">
      <c r="A3447" s="74" t="s">
        <v>10036</v>
      </c>
      <c r="B3447" s="75" t="s">
        <v>10037</v>
      </c>
      <c r="C3447" s="83" t="s">
        <v>210</v>
      </c>
      <c r="D3447" s="78" t="s">
        <v>10038</v>
      </c>
      <c r="E3447" s="78" t="s">
        <v>338</v>
      </c>
      <c r="F3447" s="78" t="s">
        <v>10039</v>
      </c>
    </row>
    <row r="3448" spans="1:6" ht="56.25" x14ac:dyDescent="0.2">
      <c r="A3448" s="74" t="s">
        <v>10040</v>
      </c>
      <c r="B3448" s="75" t="s">
        <v>10041</v>
      </c>
      <c r="C3448" s="83" t="s">
        <v>210</v>
      </c>
      <c r="D3448" s="78" t="s">
        <v>10042</v>
      </c>
      <c r="E3448" s="78" t="s">
        <v>338</v>
      </c>
      <c r="F3448" s="78" t="s">
        <v>10043</v>
      </c>
    </row>
    <row r="3449" spans="1:6" ht="56.25" x14ac:dyDescent="0.2">
      <c r="A3449" s="79" t="s">
        <v>10044</v>
      </c>
      <c r="B3449" s="74" t="s">
        <v>10045</v>
      </c>
      <c r="C3449" s="84" t="s">
        <v>210</v>
      </c>
      <c r="D3449" s="81" t="s">
        <v>10046</v>
      </c>
      <c r="E3449" s="81" t="s">
        <v>330</v>
      </c>
      <c r="F3449" s="81" t="s">
        <v>8480</v>
      </c>
    </row>
    <row r="3450" spans="1:6" ht="56.25" x14ac:dyDescent="0.2">
      <c r="A3450" s="74" t="s">
        <v>10047</v>
      </c>
      <c r="B3450" s="75" t="s">
        <v>10048</v>
      </c>
      <c r="C3450" s="83" t="s">
        <v>210</v>
      </c>
      <c r="D3450" s="78" t="s">
        <v>9218</v>
      </c>
      <c r="E3450" s="78" t="s">
        <v>329</v>
      </c>
      <c r="F3450" s="78" t="s">
        <v>10049</v>
      </c>
    </row>
    <row r="3451" spans="1:6" ht="56.25" x14ac:dyDescent="0.2">
      <c r="A3451" s="79" t="s">
        <v>10050</v>
      </c>
      <c r="B3451" s="74" t="s">
        <v>10051</v>
      </c>
      <c r="C3451" s="84" t="s">
        <v>210</v>
      </c>
      <c r="D3451" s="81" t="s">
        <v>10052</v>
      </c>
      <c r="E3451" s="81" t="s">
        <v>325</v>
      </c>
      <c r="F3451" s="81" t="s">
        <v>10053</v>
      </c>
    </row>
    <row r="3452" spans="1:6" ht="56.25" x14ac:dyDescent="0.2">
      <c r="A3452" s="79" t="s">
        <v>10054</v>
      </c>
      <c r="B3452" s="74" t="s">
        <v>10055</v>
      </c>
      <c r="C3452" s="84" t="s">
        <v>210</v>
      </c>
      <c r="D3452" s="81" t="s">
        <v>10056</v>
      </c>
      <c r="E3452" s="81" t="s">
        <v>329</v>
      </c>
      <c r="F3452" s="81" t="s">
        <v>10057</v>
      </c>
    </row>
    <row r="3453" spans="1:6" ht="56.25" x14ac:dyDescent="0.2">
      <c r="A3453" s="79" t="s">
        <v>10058</v>
      </c>
      <c r="B3453" s="74" t="s">
        <v>10059</v>
      </c>
      <c r="C3453" s="84" t="s">
        <v>210</v>
      </c>
      <c r="D3453" s="81" t="s">
        <v>10060</v>
      </c>
      <c r="E3453" s="81" t="s">
        <v>329</v>
      </c>
      <c r="F3453" s="81" t="s">
        <v>10061</v>
      </c>
    </row>
    <row r="3454" spans="1:6" ht="56.25" x14ac:dyDescent="0.2">
      <c r="A3454" s="74" t="s">
        <v>10062</v>
      </c>
      <c r="B3454" s="75" t="s">
        <v>10063</v>
      </c>
      <c r="C3454" s="83" t="s">
        <v>210</v>
      </c>
      <c r="D3454" s="78" t="s">
        <v>10064</v>
      </c>
      <c r="E3454" s="78" t="s">
        <v>329</v>
      </c>
      <c r="F3454" s="78" t="s">
        <v>10065</v>
      </c>
    </row>
    <row r="3455" spans="1:6" ht="67.5" x14ac:dyDescent="0.2">
      <c r="A3455" s="79" t="s">
        <v>10066</v>
      </c>
      <c r="B3455" s="75" t="s">
        <v>10067</v>
      </c>
      <c r="C3455" s="84" t="s">
        <v>210</v>
      </c>
      <c r="D3455" s="81" t="s">
        <v>10068</v>
      </c>
      <c r="E3455" s="81" t="s">
        <v>335</v>
      </c>
      <c r="F3455" s="81" t="s">
        <v>10069</v>
      </c>
    </row>
    <row r="3456" spans="1:6" ht="56.25" x14ac:dyDescent="0.2">
      <c r="A3456" s="79" t="s">
        <v>10070</v>
      </c>
      <c r="B3456" s="74" t="s">
        <v>10071</v>
      </c>
      <c r="C3456" s="84" t="s">
        <v>210</v>
      </c>
      <c r="D3456" s="81" t="s">
        <v>10072</v>
      </c>
      <c r="E3456" s="81" t="s">
        <v>335</v>
      </c>
      <c r="F3456" s="81" t="s">
        <v>10073</v>
      </c>
    </row>
    <row r="3457" spans="1:6" ht="22.5" x14ac:dyDescent="0.2">
      <c r="A3457" s="74" t="s">
        <v>10074</v>
      </c>
      <c r="B3457" s="74" t="s">
        <v>10075</v>
      </c>
      <c r="C3457" s="83" t="s">
        <v>210</v>
      </c>
      <c r="D3457" s="78" t="s">
        <v>10076</v>
      </c>
      <c r="E3457" s="78" t="s">
        <v>328</v>
      </c>
      <c r="F3457" s="78" t="s">
        <v>10077</v>
      </c>
    </row>
    <row r="3458" spans="1:6" ht="22.5" x14ac:dyDescent="0.2">
      <c r="A3458" s="59">
        <v>47.06</v>
      </c>
      <c r="B3458" s="73" t="s">
        <v>10078</v>
      </c>
      <c r="C3458" s="56"/>
      <c r="D3458" s="56"/>
      <c r="E3458" s="56"/>
      <c r="F3458" s="56"/>
    </row>
    <row r="3459" spans="1:6" ht="45" x14ac:dyDescent="0.2">
      <c r="A3459" s="74" t="s">
        <v>10079</v>
      </c>
      <c r="B3459" s="75" t="s">
        <v>10080</v>
      </c>
      <c r="C3459" s="83" t="s">
        <v>210</v>
      </c>
      <c r="D3459" s="78" t="s">
        <v>10081</v>
      </c>
      <c r="E3459" s="78" t="s">
        <v>9782</v>
      </c>
      <c r="F3459" s="78" t="s">
        <v>10082</v>
      </c>
    </row>
    <row r="3460" spans="1:6" ht="33.75" x14ac:dyDescent="0.2">
      <c r="A3460" s="74" t="s">
        <v>10083</v>
      </c>
      <c r="B3460" s="74" t="s">
        <v>10084</v>
      </c>
      <c r="C3460" s="83" t="s">
        <v>210</v>
      </c>
      <c r="D3460" s="78" t="s">
        <v>10085</v>
      </c>
      <c r="E3460" s="78" t="s">
        <v>9270</v>
      </c>
      <c r="F3460" s="78" t="s">
        <v>10086</v>
      </c>
    </row>
    <row r="3461" spans="1:6" ht="33.75" x14ac:dyDescent="0.2">
      <c r="A3461" s="74" t="s">
        <v>10087</v>
      </c>
      <c r="B3461" s="74" t="s">
        <v>10088</v>
      </c>
      <c r="C3461" s="83" t="s">
        <v>210</v>
      </c>
      <c r="D3461" s="78" t="s">
        <v>10089</v>
      </c>
      <c r="E3461" s="78" t="s">
        <v>9270</v>
      </c>
      <c r="F3461" s="78" t="s">
        <v>10090</v>
      </c>
    </row>
    <row r="3462" spans="1:6" ht="33.75" x14ac:dyDescent="0.2">
      <c r="A3462" s="74" t="s">
        <v>10091</v>
      </c>
      <c r="B3462" s="74" t="s">
        <v>10092</v>
      </c>
      <c r="C3462" s="83" t="s">
        <v>210</v>
      </c>
      <c r="D3462" s="78" t="s">
        <v>10093</v>
      </c>
      <c r="E3462" s="78" t="s">
        <v>9270</v>
      </c>
      <c r="F3462" s="78" t="s">
        <v>10094</v>
      </c>
    </row>
    <row r="3463" spans="1:6" ht="45" x14ac:dyDescent="0.2">
      <c r="A3463" s="74" t="s">
        <v>10095</v>
      </c>
      <c r="B3463" s="75" t="s">
        <v>10096</v>
      </c>
      <c r="C3463" s="83" t="s">
        <v>210</v>
      </c>
      <c r="D3463" s="78" t="s">
        <v>10097</v>
      </c>
      <c r="E3463" s="78" t="s">
        <v>9270</v>
      </c>
      <c r="F3463" s="78" t="s">
        <v>10098</v>
      </c>
    </row>
    <row r="3464" spans="1:6" ht="22.5" x14ac:dyDescent="0.2">
      <c r="A3464" s="74" t="s">
        <v>10099</v>
      </c>
      <c r="B3464" s="74" t="s">
        <v>10100</v>
      </c>
      <c r="C3464" s="83" t="s">
        <v>210</v>
      </c>
      <c r="D3464" s="78" t="s">
        <v>10101</v>
      </c>
      <c r="E3464" s="78" t="s">
        <v>335</v>
      </c>
      <c r="F3464" s="78" t="s">
        <v>10102</v>
      </c>
    </row>
    <row r="3465" spans="1:6" ht="22.5" x14ac:dyDescent="0.2">
      <c r="A3465" s="74" t="s">
        <v>10103</v>
      </c>
      <c r="B3465" s="74" t="s">
        <v>10104</v>
      </c>
      <c r="C3465" s="83" t="s">
        <v>210</v>
      </c>
      <c r="D3465" s="78" t="s">
        <v>10105</v>
      </c>
      <c r="E3465" s="78" t="s">
        <v>335</v>
      </c>
      <c r="F3465" s="78" t="s">
        <v>10106</v>
      </c>
    </row>
    <row r="3466" spans="1:6" ht="33.75" x14ac:dyDescent="0.2">
      <c r="A3466" s="74" t="s">
        <v>10107</v>
      </c>
      <c r="B3466" s="74" t="s">
        <v>10108</v>
      </c>
      <c r="C3466" s="83" t="s">
        <v>210</v>
      </c>
      <c r="D3466" s="78" t="s">
        <v>10109</v>
      </c>
      <c r="E3466" s="78" t="s">
        <v>335</v>
      </c>
      <c r="F3466" s="78" t="s">
        <v>10110</v>
      </c>
    </row>
    <row r="3467" spans="1:6" ht="33.75" x14ac:dyDescent="0.2">
      <c r="A3467" s="74" t="s">
        <v>10111</v>
      </c>
      <c r="B3467" s="74" t="s">
        <v>10112</v>
      </c>
      <c r="C3467" s="83" t="s">
        <v>210</v>
      </c>
      <c r="D3467" s="78" t="s">
        <v>10113</v>
      </c>
      <c r="E3467" s="78" t="s">
        <v>335</v>
      </c>
      <c r="F3467" s="78" t="s">
        <v>10114</v>
      </c>
    </row>
    <row r="3468" spans="1:6" ht="45" x14ac:dyDescent="0.2">
      <c r="A3468" s="74" t="s">
        <v>10115</v>
      </c>
      <c r="B3468" s="75" t="s">
        <v>10116</v>
      </c>
      <c r="C3468" s="83" t="s">
        <v>210</v>
      </c>
      <c r="D3468" s="78" t="s">
        <v>10117</v>
      </c>
      <c r="E3468" s="78" t="s">
        <v>9782</v>
      </c>
      <c r="F3468" s="78" t="s">
        <v>10118</v>
      </c>
    </row>
    <row r="3469" spans="1:6" ht="45" x14ac:dyDescent="0.2">
      <c r="A3469" s="74" t="s">
        <v>10119</v>
      </c>
      <c r="B3469" s="75" t="s">
        <v>10120</v>
      </c>
      <c r="C3469" s="83" t="s">
        <v>210</v>
      </c>
      <c r="D3469" s="78" t="s">
        <v>10121</v>
      </c>
      <c r="E3469" s="78" t="s">
        <v>338</v>
      </c>
      <c r="F3469" s="78" t="s">
        <v>10122</v>
      </c>
    </row>
    <row r="3470" spans="1:6" ht="22.5" x14ac:dyDescent="0.2">
      <c r="A3470" s="74" t="s">
        <v>10123</v>
      </c>
      <c r="B3470" s="74" t="s">
        <v>10124</v>
      </c>
      <c r="C3470" s="83" t="s">
        <v>210</v>
      </c>
      <c r="D3470" s="78" t="s">
        <v>10125</v>
      </c>
      <c r="E3470" s="78" t="s">
        <v>335</v>
      </c>
      <c r="F3470" s="78" t="s">
        <v>10126</v>
      </c>
    </row>
    <row r="3471" spans="1:6" ht="45" x14ac:dyDescent="0.2">
      <c r="A3471" s="74" t="s">
        <v>10127</v>
      </c>
      <c r="B3471" s="75" t="s">
        <v>10128</v>
      </c>
      <c r="C3471" s="83" t="s">
        <v>210</v>
      </c>
      <c r="D3471" s="78" t="s">
        <v>10129</v>
      </c>
      <c r="E3471" s="78" t="s">
        <v>340</v>
      </c>
      <c r="F3471" s="78" t="s">
        <v>10130</v>
      </c>
    </row>
    <row r="3472" spans="1:6" ht="45" x14ac:dyDescent="0.2">
      <c r="A3472" s="74" t="s">
        <v>10131</v>
      </c>
      <c r="B3472" s="75" t="s">
        <v>10132</v>
      </c>
      <c r="C3472" s="83" t="s">
        <v>210</v>
      </c>
      <c r="D3472" s="78" t="s">
        <v>10133</v>
      </c>
      <c r="E3472" s="78" t="s">
        <v>352</v>
      </c>
      <c r="F3472" s="78" t="s">
        <v>10134</v>
      </c>
    </row>
    <row r="3473" spans="1:6" ht="45" x14ac:dyDescent="0.2">
      <c r="A3473" s="74" t="s">
        <v>10135</v>
      </c>
      <c r="B3473" s="75" t="s">
        <v>10136</v>
      </c>
      <c r="C3473" s="83" t="s">
        <v>210</v>
      </c>
      <c r="D3473" s="78" t="s">
        <v>10137</v>
      </c>
      <c r="E3473" s="78" t="s">
        <v>335</v>
      </c>
      <c r="F3473" s="78" t="s">
        <v>10138</v>
      </c>
    </row>
    <row r="3474" spans="1:6" ht="45" x14ac:dyDescent="0.2">
      <c r="A3474" s="74" t="s">
        <v>10139</v>
      </c>
      <c r="B3474" s="75" t="s">
        <v>10140</v>
      </c>
      <c r="C3474" s="83" t="s">
        <v>210</v>
      </c>
      <c r="D3474" s="78" t="s">
        <v>10141</v>
      </c>
      <c r="E3474" s="78" t="s">
        <v>335</v>
      </c>
      <c r="F3474" s="78" t="s">
        <v>10142</v>
      </c>
    </row>
    <row r="3475" spans="1:6" ht="45" x14ac:dyDescent="0.2">
      <c r="A3475" s="74" t="s">
        <v>10143</v>
      </c>
      <c r="B3475" s="75" t="s">
        <v>10144</v>
      </c>
      <c r="C3475" s="83" t="s">
        <v>210</v>
      </c>
      <c r="D3475" s="78" t="s">
        <v>10145</v>
      </c>
      <c r="E3475" s="78" t="s">
        <v>335</v>
      </c>
      <c r="F3475" s="78" t="s">
        <v>10146</v>
      </c>
    </row>
    <row r="3476" spans="1:6" ht="22.5" x14ac:dyDescent="0.2">
      <c r="A3476" s="59">
        <v>47.07</v>
      </c>
      <c r="B3476" s="73" t="s">
        <v>10147</v>
      </c>
      <c r="C3476" s="56"/>
      <c r="D3476" s="56"/>
      <c r="E3476" s="56"/>
      <c r="F3476" s="56"/>
    </row>
    <row r="3477" spans="1:6" ht="56.25" x14ac:dyDescent="0.2">
      <c r="A3477" s="79" t="s">
        <v>10148</v>
      </c>
      <c r="B3477" s="74" t="s">
        <v>10149</v>
      </c>
      <c r="C3477" s="84" t="s">
        <v>210</v>
      </c>
      <c r="D3477" s="81" t="s">
        <v>10150</v>
      </c>
      <c r="E3477" s="81" t="s">
        <v>329</v>
      </c>
      <c r="F3477" s="81" t="s">
        <v>10151</v>
      </c>
    </row>
    <row r="3478" spans="1:6" ht="56.25" x14ac:dyDescent="0.2">
      <c r="A3478" s="79" t="s">
        <v>10152</v>
      </c>
      <c r="B3478" s="74" t="s">
        <v>10153</v>
      </c>
      <c r="C3478" s="84" t="s">
        <v>210</v>
      </c>
      <c r="D3478" s="81" t="s">
        <v>6751</v>
      </c>
      <c r="E3478" s="81" t="s">
        <v>338</v>
      </c>
      <c r="F3478" s="81" t="s">
        <v>10154</v>
      </c>
    </row>
    <row r="3479" spans="1:6" ht="56.25" x14ac:dyDescent="0.2">
      <c r="A3479" s="79" t="s">
        <v>10155</v>
      </c>
      <c r="B3479" s="74" t="s">
        <v>10156</v>
      </c>
      <c r="C3479" s="84" t="s">
        <v>210</v>
      </c>
      <c r="D3479" s="81" t="s">
        <v>10157</v>
      </c>
      <c r="E3479" s="81" t="s">
        <v>340</v>
      </c>
      <c r="F3479" s="81" t="s">
        <v>10158</v>
      </c>
    </row>
    <row r="3480" spans="1:6" ht="56.25" x14ac:dyDescent="0.2">
      <c r="A3480" s="79" t="s">
        <v>10159</v>
      </c>
      <c r="B3480" s="74" t="s">
        <v>10160</v>
      </c>
      <c r="C3480" s="84" t="s">
        <v>210</v>
      </c>
      <c r="D3480" s="81" t="s">
        <v>10161</v>
      </c>
      <c r="E3480" s="81" t="s">
        <v>5030</v>
      </c>
      <c r="F3480" s="81" t="s">
        <v>10162</v>
      </c>
    </row>
    <row r="3481" spans="1:6" ht="56.25" x14ac:dyDescent="0.2">
      <c r="A3481" s="79" t="s">
        <v>10163</v>
      </c>
      <c r="B3481" s="74" t="s">
        <v>10164</v>
      </c>
      <c r="C3481" s="84" t="s">
        <v>210</v>
      </c>
      <c r="D3481" s="81" t="s">
        <v>10165</v>
      </c>
      <c r="E3481" s="81" t="s">
        <v>9782</v>
      </c>
      <c r="F3481" s="81" t="s">
        <v>10166</v>
      </c>
    </row>
    <row r="3482" spans="1:6" ht="22.5" x14ac:dyDescent="0.2">
      <c r="A3482" s="59">
        <v>47.09</v>
      </c>
      <c r="B3482" s="73" t="s">
        <v>10167</v>
      </c>
      <c r="C3482" s="56"/>
      <c r="D3482" s="56"/>
      <c r="E3482" s="56"/>
      <c r="F3482" s="56"/>
    </row>
    <row r="3483" spans="1:6" ht="56.25" x14ac:dyDescent="0.2">
      <c r="A3483" s="74" t="s">
        <v>10168</v>
      </c>
      <c r="B3483" s="75" t="s">
        <v>10169</v>
      </c>
      <c r="C3483" s="83" t="s">
        <v>210</v>
      </c>
      <c r="D3483" s="78" t="s">
        <v>10170</v>
      </c>
      <c r="E3483" s="78" t="s">
        <v>338</v>
      </c>
      <c r="F3483" s="78" t="s">
        <v>10171</v>
      </c>
    </row>
    <row r="3484" spans="1:6" ht="56.25" x14ac:dyDescent="0.2">
      <c r="A3484" s="74" t="s">
        <v>10172</v>
      </c>
      <c r="B3484" s="75" t="s">
        <v>10173</v>
      </c>
      <c r="C3484" s="83" t="s">
        <v>210</v>
      </c>
      <c r="D3484" s="78" t="s">
        <v>10174</v>
      </c>
      <c r="E3484" s="78" t="s">
        <v>340</v>
      </c>
      <c r="F3484" s="78" t="s">
        <v>10175</v>
      </c>
    </row>
    <row r="3485" spans="1:6" ht="56.25" x14ac:dyDescent="0.2">
      <c r="A3485" s="74" t="s">
        <v>10176</v>
      </c>
      <c r="B3485" s="75" t="s">
        <v>10177</v>
      </c>
      <c r="C3485" s="83" t="s">
        <v>210</v>
      </c>
      <c r="D3485" s="78" t="s">
        <v>10178</v>
      </c>
      <c r="E3485" s="78" t="s">
        <v>328</v>
      </c>
      <c r="F3485" s="78" t="s">
        <v>10179</v>
      </c>
    </row>
    <row r="3486" spans="1:6" ht="56.25" x14ac:dyDescent="0.2">
      <c r="A3486" s="74" t="s">
        <v>10180</v>
      </c>
      <c r="B3486" s="75" t="s">
        <v>10181</v>
      </c>
      <c r="C3486" s="83" t="s">
        <v>210</v>
      </c>
      <c r="D3486" s="78" t="s">
        <v>10182</v>
      </c>
      <c r="E3486" s="78" t="s">
        <v>9782</v>
      </c>
      <c r="F3486" s="78" t="s">
        <v>10183</v>
      </c>
    </row>
    <row r="3487" spans="1:6" ht="22.5" x14ac:dyDescent="0.2">
      <c r="A3487" s="59">
        <v>47.1</v>
      </c>
      <c r="B3487" s="73" t="s">
        <v>10184</v>
      </c>
      <c r="C3487" s="56"/>
      <c r="D3487" s="56"/>
      <c r="E3487" s="56"/>
      <c r="F3487" s="56"/>
    </row>
    <row r="3488" spans="1:6" ht="56.25" x14ac:dyDescent="0.2">
      <c r="A3488" s="79" t="s">
        <v>10185</v>
      </c>
      <c r="B3488" s="74" t="s">
        <v>10186</v>
      </c>
      <c r="C3488" s="84" t="s">
        <v>210</v>
      </c>
      <c r="D3488" s="81" t="s">
        <v>10187</v>
      </c>
      <c r="E3488" s="81" t="s">
        <v>329</v>
      </c>
      <c r="F3488" s="81" t="s">
        <v>10188</v>
      </c>
    </row>
    <row r="3489" spans="1:6" x14ac:dyDescent="0.2">
      <c r="A3489" s="59">
        <v>47.11</v>
      </c>
      <c r="B3489" s="73" t="s">
        <v>10189</v>
      </c>
      <c r="C3489" s="56"/>
      <c r="D3489" s="56"/>
      <c r="E3489" s="56"/>
      <c r="F3489" s="56"/>
    </row>
    <row r="3490" spans="1:6" ht="56.25" x14ac:dyDescent="0.2">
      <c r="A3490" s="74" t="s">
        <v>10190</v>
      </c>
      <c r="B3490" s="75" t="s">
        <v>10191</v>
      </c>
      <c r="C3490" s="83" t="s">
        <v>210</v>
      </c>
      <c r="D3490" s="78" t="s">
        <v>10192</v>
      </c>
      <c r="E3490" s="78" t="s">
        <v>10193</v>
      </c>
      <c r="F3490" s="78" t="s">
        <v>10194</v>
      </c>
    </row>
    <row r="3491" spans="1:6" ht="33.75" x14ac:dyDescent="0.2">
      <c r="A3491" s="74" t="s">
        <v>10195</v>
      </c>
      <c r="B3491" s="74" t="s">
        <v>10196</v>
      </c>
      <c r="C3491" s="83" t="s">
        <v>210</v>
      </c>
      <c r="D3491" s="78" t="s">
        <v>10197</v>
      </c>
      <c r="E3491" s="78" t="s">
        <v>343</v>
      </c>
      <c r="F3491" s="78" t="s">
        <v>10198</v>
      </c>
    </row>
    <row r="3492" spans="1:6" ht="45" x14ac:dyDescent="0.2">
      <c r="A3492" s="74" t="s">
        <v>10199</v>
      </c>
      <c r="B3492" s="75" t="s">
        <v>10200</v>
      </c>
      <c r="C3492" s="83" t="s">
        <v>210</v>
      </c>
      <c r="D3492" s="78" t="s">
        <v>10201</v>
      </c>
      <c r="E3492" s="78" t="s">
        <v>326</v>
      </c>
      <c r="F3492" s="78" t="s">
        <v>10202</v>
      </c>
    </row>
    <row r="3493" spans="1:6" ht="78.75" x14ac:dyDescent="0.2">
      <c r="A3493" s="79" t="s">
        <v>10203</v>
      </c>
      <c r="B3493" s="75" t="s">
        <v>10204</v>
      </c>
      <c r="C3493" s="84" t="s">
        <v>210</v>
      </c>
      <c r="D3493" s="81" t="s">
        <v>10205</v>
      </c>
      <c r="E3493" s="81" t="s">
        <v>10193</v>
      </c>
      <c r="F3493" s="81" t="s">
        <v>10206</v>
      </c>
    </row>
    <row r="3494" spans="1:6" ht="22.5" x14ac:dyDescent="0.2">
      <c r="A3494" s="59">
        <v>47.12</v>
      </c>
      <c r="B3494" s="73" t="s">
        <v>10207</v>
      </c>
      <c r="C3494" s="56"/>
      <c r="D3494" s="56"/>
      <c r="E3494" s="56"/>
      <c r="F3494" s="56"/>
    </row>
    <row r="3495" spans="1:6" ht="33.75" x14ac:dyDescent="0.2">
      <c r="A3495" s="74" t="s">
        <v>10208</v>
      </c>
      <c r="B3495" s="74" t="s">
        <v>10209</v>
      </c>
      <c r="C3495" s="83" t="s">
        <v>210</v>
      </c>
      <c r="D3495" s="78" t="s">
        <v>10210</v>
      </c>
      <c r="E3495" s="78" t="s">
        <v>10211</v>
      </c>
      <c r="F3495" s="78" t="s">
        <v>10212</v>
      </c>
    </row>
    <row r="3496" spans="1:6" ht="33.75" x14ac:dyDescent="0.2">
      <c r="A3496" s="74" t="s">
        <v>10213</v>
      </c>
      <c r="B3496" s="74" t="s">
        <v>10214</v>
      </c>
      <c r="C3496" s="83" t="s">
        <v>210</v>
      </c>
      <c r="D3496" s="78" t="s">
        <v>10215</v>
      </c>
      <c r="E3496" s="78" t="s">
        <v>10211</v>
      </c>
      <c r="F3496" s="78" t="s">
        <v>10216</v>
      </c>
    </row>
    <row r="3497" spans="1:6" ht="45" x14ac:dyDescent="0.2">
      <c r="A3497" s="74" t="s">
        <v>10217</v>
      </c>
      <c r="B3497" s="75" t="s">
        <v>10218</v>
      </c>
      <c r="C3497" s="83" t="s">
        <v>210</v>
      </c>
      <c r="D3497" s="78" t="s">
        <v>10219</v>
      </c>
      <c r="E3497" s="78" t="s">
        <v>9782</v>
      </c>
      <c r="F3497" s="78" t="s">
        <v>10220</v>
      </c>
    </row>
    <row r="3498" spans="1:6" ht="56.25" x14ac:dyDescent="0.2">
      <c r="A3498" s="74" t="s">
        <v>10221</v>
      </c>
      <c r="B3498" s="75" t="s">
        <v>10222</v>
      </c>
      <c r="C3498" s="83" t="s">
        <v>210</v>
      </c>
      <c r="D3498" s="78" t="s">
        <v>10223</v>
      </c>
      <c r="E3498" s="78" t="s">
        <v>4010</v>
      </c>
      <c r="F3498" s="78" t="s">
        <v>10224</v>
      </c>
    </row>
    <row r="3499" spans="1:6" ht="56.25" x14ac:dyDescent="0.2">
      <c r="A3499" s="74" t="s">
        <v>10225</v>
      </c>
      <c r="B3499" s="75" t="s">
        <v>10226</v>
      </c>
      <c r="C3499" s="83" t="s">
        <v>210</v>
      </c>
      <c r="D3499" s="78" t="s">
        <v>10227</v>
      </c>
      <c r="E3499" s="78" t="s">
        <v>4010</v>
      </c>
      <c r="F3499" s="78" t="s">
        <v>10228</v>
      </c>
    </row>
    <row r="3500" spans="1:6" ht="33.75" x14ac:dyDescent="0.2">
      <c r="A3500" s="74" t="s">
        <v>10229</v>
      </c>
      <c r="B3500" s="74" t="s">
        <v>10230</v>
      </c>
      <c r="C3500" s="83" t="s">
        <v>210</v>
      </c>
      <c r="D3500" s="78" t="s">
        <v>10231</v>
      </c>
      <c r="E3500" s="78" t="s">
        <v>10211</v>
      </c>
      <c r="F3500" s="78" t="s">
        <v>10232</v>
      </c>
    </row>
    <row r="3501" spans="1:6" ht="33.75" x14ac:dyDescent="0.2">
      <c r="A3501" s="74" t="s">
        <v>10233</v>
      </c>
      <c r="B3501" s="74" t="s">
        <v>10234</v>
      </c>
      <c r="C3501" s="83" t="s">
        <v>210</v>
      </c>
      <c r="D3501" s="78" t="s">
        <v>10235</v>
      </c>
      <c r="E3501" s="78" t="s">
        <v>10211</v>
      </c>
      <c r="F3501" s="78" t="s">
        <v>10236</v>
      </c>
    </row>
    <row r="3502" spans="1:6" ht="33.75" x14ac:dyDescent="0.2">
      <c r="A3502" s="74" t="s">
        <v>10237</v>
      </c>
      <c r="B3502" s="74" t="s">
        <v>10238</v>
      </c>
      <c r="C3502" s="83" t="s">
        <v>210</v>
      </c>
      <c r="D3502" s="78" t="s">
        <v>10239</v>
      </c>
      <c r="E3502" s="78" t="s">
        <v>10211</v>
      </c>
      <c r="F3502" s="78" t="s">
        <v>10240</v>
      </c>
    </row>
    <row r="3503" spans="1:6" ht="33.75" x14ac:dyDescent="0.2">
      <c r="A3503" s="74" t="s">
        <v>10241</v>
      </c>
      <c r="B3503" s="74" t="s">
        <v>10242</v>
      </c>
      <c r="C3503" s="83" t="s">
        <v>210</v>
      </c>
      <c r="D3503" s="78" t="s">
        <v>10243</v>
      </c>
      <c r="E3503" s="78" t="s">
        <v>330</v>
      </c>
      <c r="F3503" s="78" t="s">
        <v>10244</v>
      </c>
    </row>
    <row r="3504" spans="1:6" ht="45" x14ac:dyDescent="0.2">
      <c r="A3504" s="74" t="s">
        <v>10245</v>
      </c>
      <c r="B3504" s="75" t="s">
        <v>10246</v>
      </c>
      <c r="C3504" s="83" t="s">
        <v>210</v>
      </c>
      <c r="D3504" s="78" t="s">
        <v>10247</v>
      </c>
      <c r="E3504" s="78" t="s">
        <v>9106</v>
      </c>
      <c r="F3504" s="78" t="s">
        <v>10248</v>
      </c>
    </row>
    <row r="3505" spans="1:6" ht="22.5" x14ac:dyDescent="0.2">
      <c r="A3505" s="59">
        <v>47.14</v>
      </c>
      <c r="B3505" s="73" t="s">
        <v>10249</v>
      </c>
      <c r="C3505" s="56"/>
      <c r="D3505" s="56"/>
      <c r="E3505" s="56"/>
      <c r="F3505" s="56"/>
    </row>
    <row r="3506" spans="1:6" ht="22.5" x14ac:dyDescent="0.2">
      <c r="A3506" s="74" t="s">
        <v>10250</v>
      </c>
      <c r="B3506" s="74" t="s">
        <v>10251</v>
      </c>
      <c r="C3506" s="83" t="s">
        <v>210</v>
      </c>
      <c r="D3506" s="78" t="s">
        <v>10252</v>
      </c>
      <c r="E3506" s="78" t="s">
        <v>329</v>
      </c>
      <c r="F3506" s="78" t="s">
        <v>10253</v>
      </c>
    </row>
    <row r="3507" spans="1:6" ht="45" x14ac:dyDescent="0.2">
      <c r="A3507" s="74" t="s">
        <v>10254</v>
      </c>
      <c r="B3507" s="75" t="s">
        <v>10255</v>
      </c>
      <c r="C3507" s="83" t="s">
        <v>210</v>
      </c>
      <c r="D3507" s="78" t="s">
        <v>5351</v>
      </c>
      <c r="E3507" s="78" t="s">
        <v>329</v>
      </c>
      <c r="F3507" s="78" t="s">
        <v>10256</v>
      </c>
    </row>
    <row r="3508" spans="1:6" ht="22.5" x14ac:dyDescent="0.2">
      <c r="A3508" s="59">
        <v>47.2</v>
      </c>
      <c r="B3508" s="73" t="s">
        <v>10257</v>
      </c>
      <c r="C3508" s="56"/>
      <c r="D3508" s="56"/>
      <c r="E3508" s="56"/>
      <c r="F3508" s="56"/>
    </row>
    <row r="3509" spans="1:6" ht="22.5" x14ac:dyDescent="0.2">
      <c r="A3509" s="74" t="s">
        <v>10258</v>
      </c>
      <c r="B3509" s="74" t="s">
        <v>10259</v>
      </c>
      <c r="C3509" s="83" t="s">
        <v>210</v>
      </c>
      <c r="D3509" s="78" t="s">
        <v>10260</v>
      </c>
      <c r="E3509" s="78" t="s">
        <v>327</v>
      </c>
      <c r="F3509" s="78" t="s">
        <v>10261</v>
      </c>
    </row>
    <row r="3510" spans="1:6" ht="22.5" x14ac:dyDescent="0.2">
      <c r="A3510" s="74" t="s">
        <v>10262</v>
      </c>
      <c r="B3510" s="74" t="s">
        <v>10263</v>
      </c>
      <c r="C3510" s="83" t="s">
        <v>210</v>
      </c>
      <c r="D3510" s="78" t="s">
        <v>10264</v>
      </c>
      <c r="E3510" s="78" t="s">
        <v>9782</v>
      </c>
      <c r="F3510" s="78" t="s">
        <v>10265</v>
      </c>
    </row>
    <row r="3511" spans="1:6" ht="56.25" x14ac:dyDescent="0.2">
      <c r="A3511" s="74" t="s">
        <v>10266</v>
      </c>
      <c r="B3511" s="75" t="s">
        <v>10267</v>
      </c>
      <c r="C3511" s="83" t="s">
        <v>210</v>
      </c>
      <c r="D3511" s="78" t="s">
        <v>10268</v>
      </c>
      <c r="E3511" s="78" t="s">
        <v>9782</v>
      </c>
      <c r="F3511" s="78" t="s">
        <v>10269</v>
      </c>
    </row>
    <row r="3512" spans="1:6" ht="45" x14ac:dyDescent="0.2">
      <c r="A3512" s="74" t="s">
        <v>10270</v>
      </c>
      <c r="B3512" s="75" t="s">
        <v>10271</v>
      </c>
      <c r="C3512" s="83" t="s">
        <v>210</v>
      </c>
      <c r="D3512" s="78" t="s">
        <v>10272</v>
      </c>
      <c r="E3512" s="78" t="s">
        <v>415</v>
      </c>
      <c r="F3512" s="78" t="s">
        <v>10273</v>
      </c>
    </row>
    <row r="3513" spans="1:6" ht="45" x14ac:dyDescent="0.2">
      <c r="A3513" s="74" t="s">
        <v>10274</v>
      </c>
      <c r="B3513" s="75" t="s">
        <v>10275</v>
      </c>
      <c r="C3513" s="83" t="s">
        <v>210</v>
      </c>
      <c r="D3513" s="78" t="s">
        <v>10276</v>
      </c>
      <c r="E3513" s="78" t="s">
        <v>342</v>
      </c>
      <c r="F3513" s="78" t="s">
        <v>10277</v>
      </c>
    </row>
    <row r="3514" spans="1:6" ht="45" x14ac:dyDescent="0.2">
      <c r="A3514" s="74" t="s">
        <v>10278</v>
      </c>
      <c r="B3514" s="75" t="s">
        <v>10279</v>
      </c>
      <c r="C3514" s="83" t="s">
        <v>210</v>
      </c>
      <c r="D3514" s="78" t="s">
        <v>10280</v>
      </c>
      <c r="E3514" s="78" t="s">
        <v>342</v>
      </c>
      <c r="F3514" s="78" t="s">
        <v>10281</v>
      </c>
    </row>
    <row r="3515" spans="1:6" ht="45" x14ac:dyDescent="0.2">
      <c r="A3515" s="74" t="s">
        <v>10282</v>
      </c>
      <c r="B3515" s="75" t="s">
        <v>10283</v>
      </c>
      <c r="C3515" s="83" t="s">
        <v>210</v>
      </c>
      <c r="D3515" s="78" t="s">
        <v>10284</v>
      </c>
      <c r="E3515" s="78" t="s">
        <v>326</v>
      </c>
      <c r="F3515" s="78" t="s">
        <v>10285</v>
      </c>
    </row>
    <row r="3516" spans="1:6" ht="33.75" x14ac:dyDescent="0.2">
      <c r="A3516" s="74" t="s">
        <v>10286</v>
      </c>
      <c r="B3516" s="74" t="s">
        <v>10287</v>
      </c>
      <c r="C3516" s="83" t="s">
        <v>210</v>
      </c>
      <c r="D3516" s="78" t="s">
        <v>10288</v>
      </c>
      <c r="E3516" s="78" t="s">
        <v>352</v>
      </c>
      <c r="F3516" s="78" t="s">
        <v>10289</v>
      </c>
    </row>
    <row r="3517" spans="1:6" ht="22.5" x14ac:dyDescent="0.2">
      <c r="A3517" s="74" t="s">
        <v>10290</v>
      </c>
      <c r="B3517" s="74" t="s">
        <v>10291</v>
      </c>
      <c r="C3517" s="83" t="s">
        <v>210</v>
      </c>
      <c r="D3517" s="78" t="s">
        <v>2249</v>
      </c>
      <c r="E3517" s="78" t="s">
        <v>325</v>
      </c>
      <c r="F3517" s="78" t="s">
        <v>10292</v>
      </c>
    </row>
    <row r="3518" spans="1:6" ht="45" x14ac:dyDescent="0.2">
      <c r="A3518" s="74" t="s">
        <v>10293</v>
      </c>
      <c r="B3518" s="75" t="s">
        <v>10294</v>
      </c>
      <c r="C3518" s="83" t="s">
        <v>210</v>
      </c>
      <c r="D3518" s="78" t="s">
        <v>10295</v>
      </c>
      <c r="E3518" s="78" t="s">
        <v>3052</v>
      </c>
      <c r="F3518" s="78" t="s">
        <v>10296</v>
      </c>
    </row>
    <row r="3519" spans="1:6" ht="45" x14ac:dyDescent="0.2">
      <c r="A3519" s="74" t="s">
        <v>10297</v>
      </c>
      <c r="B3519" s="75" t="s">
        <v>10298</v>
      </c>
      <c r="C3519" s="83" t="s">
        <v>210</v>
      </c>
      <c r="D3519" s="78" t="s">
        <v>10299</v>
      </c>
      <c r="E3519" s="78" t="s">
        <v>9782</v>
      </c>
      <c r="F3519" s="78" t="s">
        <v>10300</v>
      </c>
    </row>
    <row r="3520" spans="1:6" ht="45" x14ac:dyDescent="0.2">
      <c r="A3520" s="74" t="s">
        <v>10301</v>
      </c>
      <c r="B3520" s="75" t="s">
        <v>10302</v>
      </c>
      <c r="C3520" s="83" t="s">
        <v>210</v>
      </c>
      <c r="D3520" s="78" t="s">
        <v>10303</v>
      </c>
      <c r="E3520" s="78" t="s">
        <v>9782</v>
      </c>
      <c r="F3520" s="78" t="s">
        <v>10304</v>
      </c>
    </row>
    <row r="3521" spans="1:6" ht="22.5" x14ac:dyDescent="0.2">
      <c r="A3521" s="58">
        <v>48</v>
      </c>
      <c r="B3521" s="73" t="s">
        <v>10305</v>
      </c>
      <c r="C3521" s="56"/>
      <c r="D3521" s="56"/>
      <c r="E3521" s="56"/>
      <c r="F3521" s="56"/>
    </row>
    <row r="3522" spans="1:6" ht="22.5" x14ac:dyDescent="0.2">
      <c r="A3522" s="59">
        <v>48.02</v>
      </c>
      <c r="B3522" s="73" t="s">
        <v>10306</v>
      </c>
      <c r="C3522" s="56"/>
      <c r="D3522" s="56"/>
      <c r="E3522" s="56"/>
      <c r="F3522" s="56"/>
    </row>
    <row r="3523" spans="1:6" ht="22.5" x14ac:dyDescent="0.2">
      <c r="A3523" s="74" t="s">
        <v>10307</v>
      </c>
      <c r="B3523" s="74" t="s">
        <v>10308</v>
      </c>
      <c r="C3523" s="83" t="s">
        <v>210</v>
      </c>
      <c r="D3523" s="78" t="s">
        <v>10309</v>
      </c>
      <c r="E3523" s="78" t="s">
        <v>10310</v>
      </c>
      <c r="F3523" s="78" t="s">
        <v>10311</v>
      </c>
    </row>
    <row r="3524" spans="1:6" ht="22.5" x14ac:dyDescent="0.2">
      <c r="A3524" s="74" t="s">
        <v>10312</v>
      </c>
      <c r="B3524" s="74" t="s">
        <v>10313</v>
      </c>
      <c r="C3524" s="83" t="s">
        <v>210</v>
      </c>
      <c r="D3524" s="78" t="s">
        <v>10314</v>
      </c>
      <c r="E3524" s="78" t="s">
        <v>10315</v>
      </c>
      <c r="F3524" s="78" t="s">
        <v>10316</v>
      </c>
    </row>
    <row r="3525" spans="1:6" ht="45" x14ac:dyDescent="0.2">
      <c r="A3525" s="74" t="s">
        <v>10317</v>
      </c>
      <c r="B3525" s="75" t="s">
        <v>10318</v>
      </c>
      <c r="C3525" s="83" t="s">
        <v>210</v>
      </c>
      <c r="D3525" s="78" t="s">
        <v>10319</v>
      </c>
      <c r="E3525" s="78" t="s">
        <v>3524</v>
      </c>
      <c r="F3525" s="78" t="s">
        <v>10320</v>
      </c>
    </row>
    <row r="3526" spans="1:6" ht="45" x14ac:dyDescent="0.2">
      <c r="A3526" s="74" t="s">
        <v>10321</v>
      </c>
      <c r="B3526" s="75" t="s">
        <v>10322</v>
      </c>
      <c r="C3526" s="83" t="s">
        <v>210</v>
      </c>
      <c r="D3526" s="78" t="s">
        <v>10323</v>
      </c>
      <c r="E3526" s="78" t="s">
        <v>3524</v>
      </c>
      <c r="F3526" s="78" t="s">
        <v>10324</v>
      </c>
    </row>
    <row r="3527" spans="1:6" ht="45" x14ac:dyDescent="0.2">
      <c r="A3527" s="74" t="s">
        <v>10325</v>
      </c>
      <c r="B3527" s="75" t="s">
        <v>10326</v>
      </c>
      <c r="C3527" s="76" t="s">
        <v>210</v>
      </c>
      <c r="D3527" s="78" t="s">
        <v>10327</v>
      </c>
      <c r="E3527" s="78" t="s">
        <v>344</v>
      </c>
      <c r="F3527" s="78" t="s">
        <v>10328</v>
      </c>
    </row>
    <row r="3528" spans="1:6" ht="45" x14ac:dyDescent="0.2">
      <c r="A3528" s="74" t="s">
        <v>10329</v>
      </c>
      <c r="B3528" s="75" t="s">
        <v>10330</v>
      </c>
      <c r="C3528" s="76" t="s">
        <v>210</v>
      </c>
      <c r="D3528" s="78" t="s">
        <v>10331</v>
      </c>
      <c r="E3528" s="78" t="s">
        <v>10332</v>
      </c>
      <c r="F3528" s="78" t="s">
        <v>10333</v>
      </c>
    </row>
    <row r="3529" spans="1:6" ht="67.5" x14ac:dyDescent="0.2">
      <c r="A3529" s="79" t="s">
        <v>10334</v>
      </c>
      <c r="B3529" s="75" t="s">
        <v>10335</v>
      </c>
      <c r="C3529" s="80" t="s">
        <v>210</v>
      </c>
      <c r="D3529" s="81" t="s">
        <v>10336</v>
      </c>
      <c r="E3529" s="81" t="s">
        <v>10337</v>
      </c>
      <c r="F3529" s="81" t="s">
        <v>10338</v>
      </c>
    </row>
    <row r="3530" spans="1:6" ht="67.5" x14ac:dyDescent="0.2">
      <c r="A3530" s="79" t="s">
        <v>10339</v>
      </c>
      <c r="B3530" s="75" t="s">
        <v>10340</v>
      </c>
      <c r="C3530" s="80" t="s">
        <v>210</v>
      </c>
      <c r="D3530" s="81" t="s">
        <v>10341</v>
      </c>
      <c r="E3530" s="81" t="s">
        <v>10310</v>
      </c>
      <c r="F3530" s="81" t="s">
        <v>10342</v>
      </c>
    </row>
    <row r="3531" spans="1:6" ht="45" x14ac:dyDescent="0.2">
      <c r="A3531" s="74" t="s">
        <v>10343</v>
      </c>
      <c r="B3531" s="75" t="s">
        <v>10344</v>
      </c>
      <c r="C3531" s="76" t="s">
        <v>210</v>
      </c>
      <c r="D3531" s="78" t="s">
        <v>10345</v>
      </c>
      <c r="E3531" s="78" t="s">
        <v>344</v>
      </c>
      <c r="F3531" s="78" t="s">
        <v>10346</v>
      </c>
    </row>
    <row r="3532" spans="1:6" ht="45" x14ac:dyDescent="0.2">
      <c r="A3532" s="74" t="s">
        <v>10347</v>
      </c>
      <c r="B3532" s="75" t="s">
        <v>10348</v>
      </c>
      <c r="C3532" s="76" t="s">
        <v>210</v>
      </c>
      <c r="D3532" s="78" t="s">
        <v>10349</v>
      </c>
      <c r="E3532" s="78" t="s">
        <v>344</v>
      </c>
      <c r="F3532" s="78" t="s">
        <v>10350</v>
      </c>
    </row>
    <row r="3533" spans="1:6" x14ac:dyDescent="0.2">
      <c r="A3533" s="59">
        <v>48.03</v>
      </c>
      <c r="B3533" s="73" t="s">
        <v>10351</v>
      </c>
      <c r="C3533" s="56"/>
      <c r="D3533" s="56"/>
      <c r="E3533" s="56"/>
      <c r="F3533" s="56"/>
    </row>
    <row r="3534" spans="1:6" ht="33.75" x14ac:dyDescent="0.2">
      <c r="A3534" s="74" t="s">
        <v>10352</v>
      </c>
      <c r="B3534" s="74" t="s">
        <v>10353</v>
      </c>
      <c r="C3534" s="76" t="s">
        <v>247</v>
      </c>
      <c r="D3534" s="78" t="s">
        <v>10354</v>
      </c>
      <c r="E3534" s="78" t="s">
        <v>344</v>
      </c>
      <c r="F3534" s="78" t="s">
        <v>10355</v>
      </c>
    </row>
    <row r="3535" spans="1:6" ht="33.75" x14ac:dyDescent="0.2">
      <c r="A3535" s="74" t="s">
        <v>10356</v>
      </c>
      <c r="B3535" s="74" t="s">
        <v>10357</v>
      </c>
      <c r="C3535" s="76" t="s">
        <v>247</v>
      </c>
      <c r="D3535" s="78" t="s">
        <v>10358</v>
      </c>
      <c r="E3535" s="78" t="s">
        <v>344</v>
      </c>
      <c r="F3535" s="78" t="s">
        <v>10359</v>
      </c>
    </row>
    <row r="3536" spans="1:6" ht="33.75" x14ac:dyDescent="0.2">
      <c r="A3536" s="74" t="s">
        <v>10360</v>
      </c>
      <c r="B3536" s="74" t="s">
        <v>10361</v>
      </c>
      <c r="C3536" s="76" t="s">
        <v>247</v>
      </c>
      <c r="D3536" s="78" t="s">
        <v>10362</v>
      </c>
      <c r="E3536" s="78" t="s">
        <v>344</v>
      </c>
      <c r="F3536" s="78" t="s">
        <v>10363</v>
      </c>
    </row>
    <row r="3537" spans="1:6" ht="33.75" x14ac:dyDescent="0.2">
      <c r="A3537" s="74" t="s">
        <v>10364</v>
      </c>
      <c r="B3537" s="74" t="s">
        <v>10365</v>
      </c>
      <c r="C3537" s="76" t="s">
        <v>247</v>
      </c>
      <c r="D3537" s="78" t="s">
        <v>10366</v>
      </c>
      <c r="E3537" s="78" t="s">
        <v>344</v>
      </c>
      <c r="F3537" s="78" t="s">
        <v>10367</v>
      </c>
    </row>
    <row r="3538" spans="1:6" x14ac:dyDescent="0.2">
      <c r="A3538" s="59">
        <v>48.04</v>
      </c>
      <c r="B3538" s="73" t="s">
        <v>10368</v>
      </c>
      <c r="C3538" s="56"/>
      <c r="D3538" s="56"/>
      <c r="E3538" s="56"/>
      <c r="F3538" s="56"/>
    </row>
    <row r="3539" spans="1:6" ht="67.5" x14ac:dyDescent="0.2">
      <c r="A3539" s="79" t="s">
        <v>10369</v>
      </c>
      <c r="B3539" s="75" t="s">
        <v>10370</v>
      </c>
      <c r="C3539" s="80" t="s">
        <v>228</v>
      </c>
      <c r="D3539" s="81" t="s">
        <v>10371</v>
      </c>
      <c r="E3539" s="81" t="s">
        <v>10372</v>
      </c>
      <c r="F3539" s="81" t="s">
        <v>10373</v>
      </c>
    </row>
    <row r="3540" spans="1:6" ht="67.5" x14ac:dyDescent="0.2">
      <c r="A3540" s="79" t="s">
        <v>10374</v>
      </c>
      <c r="B3540" s="75" t="s">
        <v>10375</v>
      </c>
      <c r="C3540" s="80" t="s">
        <v>228</v>
      </c>
      <c r="D3540" s="81" t="s">
        <v>10376</v>
      </c>
      <c r="E3540" s="81" t="s">
        <v>10377</v>
      </c>
      <c r="F3540" s="81" t="s">
        <v>10378</v>
      </c>
    </row>
    <row r="3541" spans="1:6" x14ac:dyDescent="0.2">
      <c r="A3541" s="59">
        <v>48.05</v>
      </c>
      <c r="B3541" s="73" t="s">
        <v>10379</v>
      </c>
      <c r="C3541" s="56"/>
      <c r="D3541" s="56"/>
      <c r="E3541" s="56"/>
      <c r="F3541" s="56"/>
    </row>
    <row r="3542" spans="1:6" x14ac:dyDescent="0.2">
      <c r="A3542" s="74" t="s">
        <v>10380</v>
      </c>
      <c r="B3542" s="74" t="s">
        <v>10381</v>
      </c>
      <c r="C3542" s="76" t="s">
        <v>210</v>
      </c>
      <c r="D3542" s="78" t="s">
        <v>8955</v>
      </c>
      <c r="E3542" s="78" t="s">
        <v>330</v>
      </c>
      <c r="F3542" s="78" t="s">
        <v>10382</v>
      </c>
    </row>
    <row r="3543" spans="1:6" x14ac:dyDescent="0.2">
      <c r="A3543" s="74" t="s">
        <v>10383</v>
      </c>
      <c r="B3543" s="74" t="s">
        <v>10384</v>
      </c>
      <c r="C3543" s="76" t="s">
        <v>210</v>
      </c>
      <c r="D3543" s="78" t="s">
        <v>10385</v>
      </c>
      <c r="E3543" s="78" t="s">
        <v>325</v>
      </c>
      <c r="F3543" s="78" t="s">
        <v>10386</v>
      </c>
    </row>
    <row r="3544" spans="1:6" x14ac:dyDescent="0.2">
      <c r="A3544" s="74" t="s">
        <v>10387</v>
      </c>
      <c r="B3544" s="74" t="s">
        <v>10388</v>
      </c>
      <c r="C3544" s="76" t="s">
        <v>210</v>
      </c>
      <c r="D3544" s="78" t="s">
        <v>8546</v>
      </c>
      <c r="E3544" s="78" t="s">
        <v>329</v>
      </c>
      <c r="F3544" s="78" t="s">
        <v>10389</v>
      </c>
    </row>
    <row r="3545" spans="1:6" x14ac:dyDescent="0.2">
      <c r="A3545" s="74" t="s">
        <v>10390</v>
      </c>
      <c r="B3545" s="74" t="s">
        <v>10391</v>
      </c>
      <c r="C3545" s="76" t="s">
        <v>210</v>
      </c>
      <c r="D3545" s="78" t="s">
        <v>10392</v>
      </c>
      <c r="E3545" s="78" t="s">
        <v>329</v>
      </c>
      <c r="F3545" s="78" t="s">
        <v>10393</v>
      </c>
    </row>
    <row r="3546" spans="1:6" x14ac:dyDescent="0.2">
      <c r="A3546" s="74" t="s">
        <v>10394</v>
      </c>
      <c r="B3546" s="74" t="s">
        <v>10395</v>
      </c>
      <c r="C3546" s="76" t="s">
        <v>210</v>
      </c>
      <c r="D3546" s="78" t="s">
        <v>10396</v>
      </c>
      <c r="E3546" s="78" t="s">
        <v>338</v>
      </c>
      <c r="F3546" s="78" t="s">
        <v>10397</v>
      </c>
    </row>
    <row r="3547" spans="1:6" x14ac:dyDescent="0.2">
      <c r="A3547" s="74" t="s">
        <v>10398</v>
      </c>
      <c r="B3547" s="74" t="s">
        <v>10399</v>
      </c>
      <c r="C3547" s="76" t="s">
        <v>210</v>
      </c>
      <c r="D3547" s="78" t="s">
        <v>10400</v>
      </c>
      <c r="E3547" s="78" t="s">
        <v>329</v>
      </c>
      <c r="F3547" s="78" t="s">
        <v>10401</v>
      </c>
    </row>
    <row r="3548" spans="1:6" ht="22.5" x14ac:dyDescent="0.2">
      <c r="A3548" s="74" t="s">
        <v>10402</v>
      </c>
      <c r="B3548" s="74" t="s">
        <v>10403</v>
      </c>
      <c r="C3548" s="76" t="s">
        <v>210</v>
      </c>
      <c r="D3548" s="78" t="s">
        <v>10404</v>
      </c>
      <c r="E3548" s="78" t="s">
        <v>335</v>
      </c>
      <c r="F3548" s="78" t="s">
        <v>10405</v>
      </c>
    </row>
    <row r="3549" spans="1:6" ht="22.5" x14ac:dyDescent="0.2">
      <c r="A3549" s="59">
        <v>48.2</v>
      </c>
      <c r="B3549" s="73" t="s">
        <v>10406</v>
      </c>
      <c r="C3549" s="56"/>
      <c r="D3549" s="56"/>
      <c r="E3549" s="56"/>
      <c r="F3549" s="56"/>
    </row>
    <row r="3550" spans="1:6" ht="22.5" x14ac:dyDescent="0.2">
      <c r="A3550" s="74" t="s">
        <v>10407</v>
      </c>
      <c r="B3550" s="74" t="s">
        <v>10408</v>
      </c>
      <c r="C3550" s="76" t="s">
        <v>210</v>
      </c>
      <c r="D3550" s="82"/>
      <c r="E3550" s="78" t="s">
        <v>370</v>
      </c>
      <c r="F3550" s="78" t="s">
        <v>370</v>
      </c>
    </row>
    <row r="3551" spans="1:6" ht="22.5" x14ac:dyDescent="0.2">
      <c r="A3551" s="74" t="s">
        <v>10409</v>
      </c>
      <c r="B3551" s="74" t="s">
        <v>10410</v>
      </c>
      <c r="C3551" s="76" t="s">
        <v>210</v>
      </c>
      <c r="D3551" s="82"/>
      <c r="E3551" s="78" t="s">
        <v>10411</v>
      </c>
      <c r="F3551" s="78" t="s">
        <v>10411</v>
      </c>
    </row>
    <row r="3552" spans="1:6" ht="22.5" x14ac:dyDescent="0.2">
      <c r="A3552" s="74" t="s">
        <v>10412</v>
      </c>
      <c r="B3552" s="74" t="s">
        <v>10413</v>
      </c>
      <c r="C3552" s="76" t="s">
        <v>210</v>
      </c>
      <c r="D3552" s="82"/>
      <c r="E3552" s="78" t="s">
        <v>10414</v>
      </c>
      <c r="F3552" s="78" t="s">
        <v>10414</v>
      </c>
    </row>
    <row r="3553" spans="1:6" ht="22.5" x14ac:dyDescent="0.2">
      <c r="A3553" s="58">
        <v>49</v>
      </c>
      <c r="B3553" s="73" t="s">
        <v>10415</v>
      </c>
      <c r="C3553" s="56"/>
      <c r="D3553" s="56"/>
      <c r="E3553" s="56"/>
      <c r="F3553" s="56"/>
    </row>
    <row r="3554" spans="1:6" x14ac:dyDescent="0.2">
      <c r="A3554" s="59">
        <v>49.01</v>
      </c>
      <c r="B3554" s="73" t="s">
        <v>10416</v>
      </c>
      <c r="C3554" s="56"/>
      <c r="D3554" s="56"/>
      <c r="E3554" s="56"/>
      <c r="F3554" s="56"/>
    </row>
    <row r="3555" spans="1:6" ht="22.5" x14ac:dyDescent="0.2">
      <c r="A3555" s="74" t="s">
        <v>10417</v>
      </c>
      <c r="B3555" s="74" t="s">
        <v>10418</v>
      </c>
      <c r="C3555" s="76" t="s">
        <v>210</v>
      </c>
      <c r="D3555" s="78" t="s">
        <v>540</v>
      </c>
      <c r="E3555" s="78" t="s">
        <v>328</v>
      </c>
      <c r="F3555" s="78" t="s">
        <v>10419</v>
      </c>
    </row>
    <row r="3556" spans="1:6" ht="22.5" x14ac:dyDescent="0.2">
      <c r="A3556" s="74" t="s">
        <v>10420</v>
      </c>
      <c r="B3556" s="74" t="s">
        <v>10421</v>
      </c>
      <c r="C3556" s="76" t="s">
        <v>210</v>
      </c>
      <c r="D3556" s="78" t="s">
        <v>10422</v>
      </c>
      <c r="E3556" s="78" t="s">
        <v>328</v>
      </c>
      <c r="F3556" s="78" t="s">
        <v>10423</v>
      </c>
    </row>
    <row r="3557" spans="1:6" ht="22.5" x14ac:dyDescent="0.2">
      <c r="A3557" s="74" t="s">
        <v>10424</v>
      </c>
      <c r="B3557" s="74" t="s">
        <v>10425</v>
      </c>
      <c r="C3557" s="76" t="s">
        <v>210</v>
      </c>
      <c r="D3557" s="78" t="s">
        <v>10426</v>
      </c>
      <c r="E3557" s="78" t="s">
        <v>328</v>
      </c>
      <c r="F3557" s="78" t="s">
        <v>10427</v>
      </c>
    </row>
    <row r="3558" spans="1:6" ht="22.5" x14ac:dyDescent="0.2">
      <c r="A3558" s="74" t="s">
        <v>10428</v>
      </c>
      <c r="B3558" s="74" t="s">
        <v>10429</v>
      </c>
      <c r="C3558" s="76" t="s">
        <v>210</v>
      </c>
      <c r="D3558" s="78" t="s">
        <v>10430</v>
      </c>
      <c r="E3558" s="78" t="s">
        <v>328</v>
      </c>
      <c r="F3558" s="78" t="s">
        <v>10431</v>
      </c>
    </row>
    <row r="3559" spans="1:6" ht="33.75" x14ac:dyDescent="0.2">
      <c r="A3559" s="74" t="s">
        <v>10432</v>
      </c>
      <c r="B3559" s="74" t="s">
        <v>10433</v>
      </c>
      <c r="C3559" s="76" t="s">
        <v>210</v>
      </c>
      <c r="D3559" s="78" t="s">
        <v>10434</v>
      </c>
      <c r="E3559" s="78" t="s">
        <v>328</v>
      </c>
      <c r="F3559" s="78" t="s">
        <v>10435</v>
      </c>
    </row>
    <row r="3560" spans="1:6" ht="33.75" x14ac:dyDescent="0.2">
      <c r="A3560" s="74" t="s">
        <v>10436</v>
      </c>
      <c r="B3560" s="74" t="s">
        <v>10437</v>
      </c>
      <c r="C3560" s="76" t="s">
        <v>210</v>
      </c>
      <c r="D3560" s="78" t="s">
        <v>10438</v>
      </c>
      <c r="E3560" s="78" t="s">
        <v>328</v>
      </c>
      <c r="F3560" s="78" t="s">
        <v>10439</v>
      </c>
    </row>
    <row r="3561" spans="1:6" x14ac:dyDescent="0.2">
      <c r="A3561" s="59">
        <v>49.03</v>
      </c>
      <c r="B3561" s="73" t="s">
        <v>10440</v>
      </c>
      <c r="C3561" s="56"/>
      <c r="D3561" s="56"/>
      <c r="E3561" s="56"/>
      <c r="F3561" s="56"/>
    </row>
    <row r="3562" spans="1:6" ht="22.5" x14ac:dyDescent="0.2">
      <c r="A3562" s="74" t="s">
        <v>10441</v>
      </c>
      <c r="B3562" s="74" t="s">
        <v>10442</v>
      </c>
      <c r="C3562" s="76" t="s">
        <v>210</v>
      </c>
      <c r="D3562" s="78" t="s">
        <v>10443</v>
      </c>
      <c r="E3562" s="78" t="s">
        <v>10444</v>
      </c>
      <c r="F3562" s="78" t="s">
        <v>10445</v>
      </c>
    </row>
    <row r="3563" spans="1:6" ht="45" x14ac:dyDescent="0.2">
      <c r="A3563" s="74" t="s">
        <v>10446</v>
      </c>
      <c r="B3563" s="75" t="s">
        <v>10447</v>
      </c>
      <c r="C3563" s="76" t="s">
        <v>210</v>
      </c>
      <c r="D3563" s="78" t="s">
        <v>274</v>
      </c>
      <c r="E3563" s="78" t="s">
        <v>10448</v>
      </c>
      <c r="F3563" s="78" t="s">
        <v>10449</v>
      </c>
    </row>
    <row r="3564" spans="1:6" ht="33.75" x14ac:dyDescent="0.2">
      <c r="A3564" s="74" t="s">
        <v>10450</v>
      </c>
      <c r="B3564" s="74" t="s">
        <v>10451</v>
      </c>
      <c r="C3564" s="76" t="s">
        <v>210</v>
      </c>
      <c r="D3564" s="78" t="s">
        <v>10452</v>
      </c>
      <c r="E3564" s="78" t="s">
        <v>328</v>
      </c>
      <c r="F3564" s="78" t="s">
        <v>10453</v>
      </c>
    </row>
    <row r="3565" spans="1:6" x14ac:dyDescent="0.2">
      <c r="A3565" s="59">
        <v>49.04</v>
      </c>
      <c r="B3565" s="73" t="s">
        <v>10454</v>
      </c>
      <c r="C3565" s="56"/>
      <c r="D3565" s="56"/>
      <c r="E3565" s="56"/>
      <c r="F3565" s="56"/>
    </row>
    <row r="3566" spans="1:6" ht="22.5" x14ac:dyDescent="0.2">
      <c r="A3566" s="74" t="s">
        <v>10455</v>
      </c>
      <c r="B3566" s="74" t="s">
        <v>10456</v>
      </c>
      <c r="C3566" s="76" t="s">
        <v>210</v>
      </c>
      <c r="D3566" s="78" t="s">
        <v>10457</v>
      </c>
      <c r="E3566" s="78" t="s">
        <v>328</v>
      </c>
      <c r="F3566" s="78" t="s">
        <v>10458</v>
      </c>
    </row>
    <row r="3567" spans="1:6" x14ac:dyDescent="0.2">
      <c r="A3567" s="59">
        <v>49.05</v>
      </c>
      <c r="B3567" s="73" t="s">
        <v>10459</v>
      </c>
      <c r="C3567" s="56"/>
      <c r="D3567" s="56"/>
      <c r="E3567" s="56"/>
      <c r="F3567" s="56"/>
    </row>
    <row r="3568" spans="1:6" ht="45" x14ac:dyDescent="0.2">
      <c r="A3568" s="74" t="s">
        <v>10460</v>
      </c>
      <c r="B3568" s="75" t="s">
        <v>10461</v>
      </c>
      <c r="C3568" s="76" t="s">
        <v>210</v>
      </c>
      <c r="D3568" s="78" t="s">
        <v>10462</v>
      </c>
      <c r="E3568" s="78" t="s">
        <v>4846</v>
      </c>
      <c r="F3568" s="78" t="s">
        <v>10463</v>
      </c>
    </row>
    <row r="3569" spans="1:6" ht="33.75" x14ac:dyDescent="0.2">
      <c r="A3569" s="74" t="s">
        <v>10464</v>
      </c>
      <c r="B3569" s="74" t="s">
        <v>10465</v>
      </c>
      <c r="C3569" s="76" t="s">
        <v>210</v>
      </c>
      <c r="D3569" s="78" t="s">
        <v>10466</v>
      </c>
      <c r="E3569" s="78" t="s">
        <v>324</v>
      </c>
      <c r="F3569" s="78" t="s">
        <v>10467</v>
      </c>
    </row>
    <row r="3570" spans="1:6" x14ac:dyDescent="0.2">
      <c r="A3570" s="59">
        <v>49.06</v>
      </c>
      <c r="B3570" s="73" t="s">
        <v>10468</v>
      </c>
      <c r="C3570" s="56"/>
      <c r="D3570" s="56"/>
      <c r="E3570" s="56"/>
      <c r="F3570" s="56"/>
    </row>
    <row r="3571" spans="1:6" ht="22.5" x14ac:dyDescent="0.2">
      <c r="A3571" s="74" t="s">
        <v>10469</v>
      </c>
      <c r="B3571" s="74" t="s">
        <v>10470</v>
      </c>
      <c r="C3571" s="76" t="s">
        <v>210</v>
      </c>
      <c r="D3571" s="78" t="s">
        <v>8968</v>
      </c>
      <c r="E3571" s="78" t="s">
        <v>281</v>
      </c>
      <c r="F3571" s="78" t="s">
        <v>10471</v>
      </c>
    </row>
    <row r="3572" spans="1:6" ht="22.5" x14ac:dyDescent="0.2">
      <c r="A3572" s="74" t="s">
        <v>10472</v>
      </c>
      <c r="B3572" s="74" t="s">
        <v>10473</v>
      </c>
      <c r="C3572" s="76" t="s">
        <v>211</v>
      </c>
      <c r="D3572" s="78" t="s">
        <v>10474</v>
      </c>
      <c r="E3572" s="78" t="s">
        <v>394</v>
      </c>
      <c r="F3572" s="78" t="s">
        <v>10475</v>
      </c>
    </row>
    <row r="3573" spans="1:6" ht="22.5" x14ac:dyDescent="0.2">
      <c r="A3573" s="74" t="s">
        <v>10476</v>
      </c>
      <c r="B3573" s="74" t="s">
        <v>10477</v>
      </c>
      <c r="C3573" s="76" t="s">
        <v>210</v>
      </c>
      <c r="D3573" s="78" t="s">
        <v>10478</v>
      </c>
      <c r="E3573" s="78" t="s">
        <v>281</v>
      </c>
      <c r="F3573" s="78" t="s">
        <v>10479</v>
      </c>
    </row>
    <row r="3574" spans="1:6" ht="22.5" x14ac:dyDescent="0.2">
      <c r="A3574" s="74" t="s">
        <v>10480</v>
      </c>
      <c r="B3574" s="74" t="s">
        <v>10481</v>
      </c>
      <c r="C3574" s="76" t="s">
        <v>210</v>
      </c>
      <c r="D3574" s="78" t="s">
        <v>10482</v>
      </c>
      <c r="E3574" s="78" t="s">
        <v>1694</v>
      </c>
      <c r="F3574" s="78" t="s">
        <v>10483</v>
      </c>
    </row>
    <row r="3575" spans="1:6" ht="22.5" x14ac:dyDescent="0.2">
      <c r="A3575" s="74" t="s">
        <v>10484</v>
      </c>
      <c r="B3575" s="74" t="s">
        <v>10485</v>
      </c>
      <c r="C3575" s="76" t="s">
        <v>210</v>
      </c>
      <c r="D3575" s="78" t="s">
        <v>10486</v>
      </c>
      <c r="E3575" s="78" t="s">
        <v>281</v>
      </c>
      <c r="F3575" s="78" t="s">
        <v>10487</v>
      </c>
    </row>
    <row r="3576" spans="1:6" ht="22.5" x14ac:dyDescent="0.2">
      <c r="A3576" s="74" t="s">
        <v>10488</v>
      </c>
      <c r="B3576" s="74" t="s">
        <v>10489</v>
      </c>
      <c r="C3576" s="76" t="s">
        <v>210</v>
      </c>
      <c r="D3576" s="78" t="s">
        <v>1418</v>
      </c>
      <c r="E3576" s="78" t="s">
        <v>281</v>
      </c>
      <c r="F3576" s="78" t="s">
        <v>10490</v>
      </c>
    </row>
    <row r="3577" spans="1:6" ht="22.5" x14ac:dyDescent="0.2">
      <c r="A3577" s="74" t="s">
        <v>10491</v>
      </c>
      <c r="B3577" s="74" t="s">
        <v>10492</v>
      </c>
      <c r="C3577" s="76" t="s">
        <v>211</v>
      </c>
      <c r="D3577" s="78" t="s">
        <v>10493</v>
      </c>
      <c r="E3577" s="78" t="s">
        <v>394</v>
      </c>
      <c r="F3577" s="78" t="s">
        <v>10494</v>
      </c>
    </row>
    <row r="3578" spans="1:6" ht="33.75" x14ac:dyDescent="0.2">
      <c r="A3578" s="74" t="s">
        <v>10495</v>
      </c>
      <c r="B3578" s="74" t="s">
        <v>10496</v>
      </c>
      <c r="C3578" s="76" t="s">
        <v>211</v>
      </c>
      <c r="D3578" s="78" t="s">
        <v>10497</v>
      </c>
      <c r="E3578" s="78" t="s">
        <v>394</v>
      </c>
      <c r="F3578" s="78" t="s">
        <v>10498</v>
      </c>
    </row>
    <row r="3579" spans="1:6" ht="33.75" x14ac:dyDescent="0.2">
      <c r="A3579" s="74" t="s">
        <v>10499</v>
      </c>
      <c r="B3579" s="74" t="s">
        <v>10500</v>
      </c>
      <c r="C3579" s="76" t="s">
        <v>210</v>
      </c>
      <c r="D3579" s="78" t="s">
        <v>8824</v>
      </c>
      <c r="E3579" s="78" t="s">
        <v>290</v>
      </c>
      <c r="F3579" s="78" t="s">
        <v>10501</v>
      </c>
    </row>
    <row r="3580" spans="1:6" ht="56.25" x14ac:dyDescent="0.2">
      <c r="A3580" s="74" t="s">
        <v>10502</v>
      </c>
      <c r="B3580" s="75" t="s">
        <v>10503</v>
      </c>
      <c r="C3580" s="76" t="s">
        <v>210</v>
      </c>
      <c r="D3580" s="78" t="s">
        <v>10504</v>
      </c>
      <c r="E3580" s="78" t="s">
        <v>4846</v>
      </c>
      <c r="F3580" s="78" t="s">
        <v>10505</v>
      </c>
    </row>
    <row r="3581" spans="1:6" ht="56.25" x14ac:dyDescent="0.2">
      <c r="A3581" s="74" t="s">
        <v>10506</v>
      </c>
      <c r="B3581" s="75" t="s">
        <v>10507</v>
      </c>
      <c r="C3581" s="76" t="s">
        <v>210</v>
      </c>
      <c r="D3581" s="78" t="s">
        <v>10508</v>
      </c>
      <c r="E3581" s="78" t="s">
        <v>4846</v>
      </c>
      <c r="F3581" s="78" t="s">
        <v>10509</v>
      </c>
    </row>
    <row r="3582" spans="1:6" ht="45" x14ac:dyDescent="0.2">
      <c r="A3582" s="74" t="s">
        <v>10510</v>
      </c>
      <c r="B3582" s="75" t="s">
        <v>10511</v>
      </c>
      <c r="C3582" s="76" t="s">
        <v>210</v>
      </c>
      <c r="D3582" s="78" t="s">
        <v>10512</v>
      </c>
      <c r="E3582" s="78" t="s">
        <v>409</v>
      </c>
      <c r="F3582" s="78" t="s">
        <v>10513</v>
      </c>
    </row>
    <row r="3583" spans="1:6" ht="45" x14ac:dyDescent="0.2">
      <c r="A3583" s="74" t="s">
        <v>10514</v>
      </c>
      <c r="B3583" s="75" t="s">
        <v>10515</v>
      </c>
      <c r="C3583" s="76" t="s">
        <v>210</v>
      </c>
      <c r="D3583" s="78" t="s">
        <v>10516</v>
      </c>
      <c r="E3583" s="78" t="s">
        <v>409</v>
      </c>
      <c r="F3583" s="78" t="s">
        <v>10517</v>
      </c>
    </row>
    <row r="3584" spans="1:6" ht="45" x14ac:dyDescent="0.2">
      <c r="A3584" s="74" t="s">
        <v>10518</v>
      </c>
      <c r="B3584" s="75" t="s">
        <v>10519</v>
      </c>
      <c r="C3584" s="76" t="s">
        <v>210</v>
      </c>
      <c r="D3584" s="78" t="s">
        <v>10520</v>
      </c>
      <c r="E3584" s="78" t="s">
        <v>409</v>
      </c>
      <c r="F3584" s="78" t="s">
        <v>10521</v>
      </c>
    </row>
    <row r="3585" spans="1:6" ht="45" x14ac:dyDescent="0.2">
      <c r="A3585" s="74" t="s">
        <v>10522</v>
      </c>
      <c r="B3585" s="75" t="s">
        <v>10523</v>
      </c>
      <c r="C3585" s="76" t="s">
        <v>210</v>
      </c>
      <c r="D3585" s="78" t="s">
        <v>10524</v>
      </c>
      <c r="E3585" s="78" t="s">
        <v>409</v>
      </c>
      <c r="F3585" s="78" t="s">
        <v>10525</v>
      </c>
    </row>
    <row r="3586" spans="1:6" ht="45" x14ac:dyDescent="0.2">
      <c r="A3586" s="74" t="s">
        <v>10526</v>
      </c>
      <c r="B3586" s="75" t="s">
        <v>10527</v>
      </c>
      <c r="C3586" s="76" t="s">
        <v>210</v>
      </c>
      <c r="D3586" s="78" t="s">
        <v>10528</v>
      </c>
      <c r="E3586" s="78" t="s">
        <v>409</v>
      </c>
      <c r="F3586" s="78" t="s">
        <v>436</v>
      </c>
    </row>
    <row r="3587" spans="1:6" ht="45" x14ac:dyDescent="0.2">
      <c r="A3587" s="74" t="s">
        <v>10529</v>
      </c>
      <c r="B3587" s="75" t="s">
        <v>10530</v>
      </c>
      <c r="C3587" s="76" t="s">
        <v>210</v>
      </c>
      <c r="D3587" s="78" t="s">
        <v>10531</v>
      </c>
      <c r="E3587" s="78" t="s">
        <v>409</v>
      </c>
      <c r="F3587" s="78" t="s">
        <v>10532</v>
      </c>
    </row>
    <row r="3588" spans="1:6" ht="45" x14ac:dyDescent="0.2">
      <c r="A3588" s="74" t="s">
        <v>10533</v>
      </c>
      <c r="B3588" s="75" t="s">
        <v>10534</v>
      </c>
      <c r="C3588" s="76" t="s">
        <v>210</v>
      </c>
      <c r="D3588" s="78" t="s">
        <v>10535</v>
      </c>
      <c r="E3588" s="78" t="s">
        <v>409</v>
      </c>
      <c r="F3588" s="78" t="s">
        <v>10536</v>
      </c>
    </row>
    <row r="3589" spans="1:6" ht="45" x14ac:dyDescent="0.2">
      <c r="A3589" s="74" t="s">
        <v>10537</v>
      </c>
      <c r="B3589" s="75" t="s">
        <v>10538</v>
      </c>
      <c r="C3589" s="76" t="s">
        <v>210</v>
      </c>
      <c r="D3589" s="78" t="s">
        <v>10539</v>
      </c>
      <c r="E3589" s="78" t="s">
        <v>409</v>
      </c>
      <c r="F3589" s="78" t="s">
        <v>10540</v>
      </c>
    </row>
    <row r="3590" spans="1:6" ht="45" x14ac:dyDescent="0.2">
      <c r="A3590" s="74" t="s">
        <v>10541</v>
      </c>
      <c r="B3590" s="75" t="s">
        <v>10542</v>
      </c>
      <c r="C3590" s="76" t="s">
        <v>228</v>
      </c>
      <c r="D3590" s="78" t="s">
        <v>10543</v>
      </c>
      <c r="E3590" s="78" t="s">
        <v>10544</v>
      </c>
      <c r="F3590" s="78" t="s">
        <v>10545</v>
      </c>
    </row>
    <row r="3591" spans="1:6" ht="45" x14ac:dyDescent="0.2">
      <c r="A3591" s="74" t="s">
        <v>10546</v>
      </c>
      <c r="B3591" s="75" t="s">
        <v>10547</v>
      </c>
      <c r="C3591" s="76" t="s">
        <v>228</v>
      </c>
      <c r="D3591" s="78" t="s">
        <v>10548</v>
      </c>
      <c r="E3591" s="78" t="s">
        <v>3742</v>
      </c>
      <c r="F3591" s="78" t="s">
        <v>10549</v>
      </c>
    </row>
    <row r="3592" spans="1:6" x14ac:dyDescent="0.2">
      <c r="A3592" s="59">
        <v>49.08</v>
      </c>
      <c r="B3592" s="73" t="s">
        <v>10550</v>
      </c>
      <c r="C3592" s="56"/>
      <c r="D3592" s="56"/>
      <c r="E3592" s="56"/>
      <c r="F3592" s="56"/>
    </row>
    <row r="3593" spans="1:6" ht="22.5" x14ac:dyDescent="0.2">
      <c r="A3593" s="74" t="s">
        <v>10551</v>
      </c>
      <c r="B3593" s="74" t="s">
        <v>10552</v>
      </c>
      <c r="C3593" s="76" t="s">
        <v>210</v>
      </c>
      <c r="D3593" s="78" t="s">
        <v>10553</v>
      </c>
      <c r="E3593" s="78" t="s">
        <v>328</v>
      </c>
      <c r="F3593" s="78" t="s">
        <v>10554</v>
      </c>
    </row>
    <row r="3594" spans="1:6" x14ac:dyDescent="0.2">
      <c r="A3594" s="59">
        <v>49.11</v>
      </c>
      <c r="B3594" s="73" t="s">
        <v>10555</v>
      </c>
      <c r="C3594" s="56"/>
      <c r="D3594" s="56"/>
      <c r="E3594" s="56"/>
      <c r="F3594" s="56"/>
    </row>
    <row r="3595" spans="1:6" ht="22.5" x14ac:dyDescent="0.2">
      <c r="A3595" s="74" t="s">
        <v>10556</v>
      </c>
      <c r="B3595" s="74" t="s">
        <v>10557</v>
      </c>
      <c r="C3595" s="76" t="s">
        <v>228</v>
      </c>
      <c r="D3595" s="78" t="s">
        <v>10558</v>
      </c>
      <c r="E3595" s="78" t="s">
        <v>1196</v>
      </c>
      <c r="F3595" s="78" t="s">
        <v>10559</v>
      </c>
    </row>
    <row r="3596" spans="1:6" ht="45" x14ac:dyDescent="0.2">
      <c r="A3596" s="74" t="s">
        <v>10560</v>
      </c>
      <c r="B3596" s="75" t="s">
        <v>10561</v>
      </c>
      <c r="C3596" s="76" t="s">
        <v>228</v>
      </c>
      <c r="D3596" s="78" t="s">
        <v>10562</v>
      </c>
      <c r="E3596" s="78" t="s">
        <v>1196</v>
      </c>
      <c r="F3596" s="78" t="s">
        <v>10563</v>
      </c>
    </row>
    <row r="3597" spans="1:6" ht="45" x14ac:dyDescent="0.2">
      <c r="A3597" s="74" t="s">
        <v>10564</v>
      </c>
      <c r="B3597" s="75" t="s">
        <v>10565</v>
      </c>
      <c r="C3597" s="76" t="s">
        <v>228</v>
      </c>
      <c r="D3597" s="78" t="s">
        <v>10566</v>
      </c>
      <c r="E3597" s="78" t="s">
        <v>1196</v>
      </c>
      <c r="F3597" s="78" t="s">
        <v>10567</v>
      </c>
    </row>
    <row r="3598" spans="1:6" ht="22.5" x14ac:dyDescent="0.2">
      <c r="A3598" s="59">
        <v>49.12</v>
      </c>
      <c r="B3598" s="73" t="s">
        <v>10568</v>
      </c>
      <c r="C3598" s="56"/>
      <c r="D3598" s="56"/>
      <c r="E3598" s="56"/>
      <c r="F3598" s="56"/>
    </row>
    <row r="3599" spans="1:6" ht="22.5" x14ac:dyDescent="0.2">
      <c r="A3599" s="74" t="s">
        <v>10569</v>
      </c>
      <c r="B3599" s="74" t="s">
        <v>10570</v>
      </c>
      <c r="C3599" s="76" t="s">
        <v>210</v>
      </c>
      <c r="D3599" s="78" t="s">
        <v>10571</v>
      </c>
      <c r="E3599" s="78" t="s">
        <v>10572</v>
      </c>
      <c r="F3599" s="78" t="s">
        <v>10573</v>
      </c>
    </row>
    <row r="3600" spans="1:6" ht="22.5" x14ac:dyDescent="0.2">
      <c r="A3600" s="74" t="s">
        <v>10574</v>
      </c>
      <c r="B3600" s="74" t="s">
        <v>10575</v>
      </c>
      <c r="C3600" s="76" t="s">
        <v>210</v>
      </c>
      <c r="D3600" s="78" t="s">
        <v>10576</v>
      </c>
      <c r="E3600" s="78" t="s">
        <v>10577</v>
      </c>
      <c r="F3600" s="78" t="s">
        <v>10578</v>
      </c>
    </row>
    <row r="3601" spans="1:6" ht="22.5" x14ac:dyDescent="0.2">
      <c r="A3601" s="74" t="s">
        <v>10579</v>
      </c>
      <c r="B3601" s="74" t="s">
        <v>10580</v>
      </c>
      <c r="C3601" s="76" t="s">
        <v>210</v>
      </c>
      <c r="D3601" s="78" t="s">
        <v>10581</v>
      </c>
      <c r="E3601" s="78" t="s">
        <v>10582</v>
      </c>
      <c r="F3601" s="78" t="s">
        <v>10583</v>
      </c>
    </row>
    <row r="3602" spans="1:6" ht="22.5" x14ac:dyDescent="0.2">
      <c r="A3602" s="74" t="s">
        <v>10584</v>
      </c>
      <c r="B3602" s="74" t="s">
        <v>10585</v>
      </c>
      <c r="C3602" s="76" t="s">
        <v>210</v>
      </c>
      <c r="D3602" s="78" t="s">
        <v>10586</v>
      </c>
      <c r="E3602" s="78" t="s">
        <v>10587</v>
      </c>
      <c r="F3602" s="78" t="s">
        <v>10588</v>
      </c>
    </row>
    <row r="3603" spans="1:6" ht="22.5" x14ac:dyDescent="0.2">
      <c r="A3603" s="74" t="s">
        <v>10589</v>
      </c>
      <c r="B3603" s="74" t="s">
        <v>10590</v>
      </c>
      <c r="C3603" s="76" t="s">
        <v>210</v>
      </c>
      <c r="D3603" s="78" t="s">
        <v>10591</v>
      </c>
      <c r="E3603" s="78" t="s">
        <v>10592</v>
      </c>
      <c r="F3603" s="78" t="s">
        <v>10593</v>
      </c>
    </row>
    <row r="3604" spans="1:6" ht="45" x14ac:dyDescent="0.2">
      <c r="A3604" s="74" t="s">
        <v>10594</v>
      </c>
      <c r="B3604" s="75" t="s">
        <v>10595</v>
      </c>
      <c r="C3604" s="76" t="s">
        <v>228</v>
      </c>
      <c r="D3604" s="78" t="s">
        <v>10596</v>
      </c>
      <c r="E3604" s="78" t="s">
        <v>10597</v>
      </c>
      <c r="F3604" s="78" t="s">
        <v>10598</v>
      </c>
    </row>
    <row r="3605" spans="1:6" ht="22.5" x14ac:dyDescent="0.2">
      <c r="A3605" s="74" t="s">
        <v>10599</v>
      </c>
      <c r="B3605" s="74" t="s">
        <v>10600</v>
      </c>
      <c r="C3605" s="76" t="s">
        <v>210</v>
      </c>
      <c r="D3605" s="78" t="s">
        <v>10601</v>
      </c>
      <c r="E3605" s="78" t="s">
        <v>10602</v>
      </c>
      <c r="F3605" s="78" t="s">
        <v>10603</v>
      </c>
    </row>
    <row r="3606" spans="1:6" x14ac:dyDescent="0.2">
      <c r="A3606" s="59">
        <v>49.13</v>
      </c>
      <c r="B3606" s="73" t="s">
        <v>10604</v>
      </c>
      <c r="C3606" s="56"/>
      <c r="D3606" s="56"/>
      <c r="E3606" s="56"/>
      <c r="F3606" s="56"/>
    </row>
    <row r="3607" spans="1:6" ht="45" x14ac:dyDescent="0.2">
      <c r="A3607" s="74" t="s">
        <v>10605</v>
      </c>
      <c r="B3607" s="75" t="s">
        <v>10606</v>
      </c>
      <c r="C3607" s="76" t="s">
        <v>210</v>
      </c>
      <c r="D3607" s="78" t="s">
        <v>10607</v>
      </c>
      <c r="E3607" s="78" t="s">
        <v>10608</v>
      </c>
      <c r="F3607" s="78" t="s">
        <v>10609</v>
      </c>
    </row>
    <row r="3608" spans="1:6" ht="45" x14ac:dyDescent="0.2">
      <c r="A3608" s="74" t="s">
        <v>10610</v>
      </c>
      <c r="B3608" s="75" t="s">
        <v>10611</v>
      </c>
      <c r="C3608" s="76" t="s">
        <v>210</v>
      </c>
      <c r="D3608" s="78" t="s">
        <v>10612</v>
      </c>
      <c r="E3608" s="78" t="s">
        <v>10613</v>
      </c>
      <c r="F3608" s="78" t="s">
        <v>10614</v>
      </c>
    </row>
    <row r="3609" spans="1:6" ht="45" x14ac:dyDescent="0.2">
      <c r="A3609" s="74" t="s">
        <v>10615</v>
      </c>
      <c r="B3609" s="75" t="s">
        <v>10616</v>
      </c>
      <c r="C3609" s="76" t="s">
        <v>210</v>
      </c>
      <c r="D3609" s="78" t="s">
        <v>10617</v>
      </c>
      <c r="E3609" s="78" t="s">
        <v>10618</v>
      </c>
      <c r="F3609" s="78" t="s">
        <v>10619</v>
      </c>
    </row>
    <row r="3610" spans="1:6" ht="45" x14ac:dyDescent="0.2">
      <c r="A3610" s="74" t="s">
        <v>10620</v>
      </c>
      <c r="B3610" s="75" t="s">
        <v>10621</v>
      </c>
      <c r="C3610" s="76" t="s">
        <v>210</v>
      </c>
      <c r="D3610" s="78" t="s">
        <v>10622</v>
      </c>
      <c r="E3610" s="78" t="s">
        <v>10623</v>
      </c>
      <c r="F3610" s="78" t="s">
        <v>10624</v>
      </c>
    </row>
    <row r="3611" spans="1:6" x14ac:dyDescent="0.2">
      <c r="A3611" s="59">
        <v>49.14</v>
      </c>
      <c r="B3611" s="73" t="s">
        <v>10625</v>
      </c>
      <c r="C3611" s="56"/>
      <c r="D3611" s="56"/>
      <c r="E3611" s="56"/>
      <c r="F3611" s="56"/>
    </row>
    <row r="3612" spans="1:6" ht="56.25" x14ac:dyDescent="0.2">
      <c r="A3612" s="74" t="s">
        <v>10626</v>
      </c>
      <c r="B3612" s="75" t="s">
        <v>10627</v>
      </c>
      <c r="C3612" s="76" t="s">
        <v>210</v>
      </c>
      <c r="D3612" s="78" t="s">
        <v>10628</v>
      </c>
      <c r="E3612" s="78" t="s">
        <v>10629</v>
      </c>
      <c r="F3612" s="78" t="s">
        <v>10630</v>
      </c>
    </row>
    <row r="3613" spans="1:6" ht="56.25" x14ac:dyDescent="0.2">
      <c r="A3613" s="74" t="s">
        <v>10631</v>
      </c>
      <c r="B3613" s="75" t="s">
        <v>10632</v>
      </c>
      <c r="C3613" s="76" t="s">
        <v>210</v>
      </c>
      <c r="D3613" s="78" t="s">
        <v>10633</v>
      </c>
      <c r="E3613" s="78" t="s">
        <v>10634</v>
      </c>
      <c r="F3613" s="78" t="s">
        <v>10635</v>
      </c>
    </row>
    <row r="3614" spans="1:6" ht="56.25" x14ac:dyDescent="0.2">
      <c r="A3614" s="74" t="s">
        <v>10636</v>
      </c>
      <c r="B3614" s="75" t="s">
        <v>10637</v>
      </c>
      <c r="C3614" s="76" t="s">
        <v>210</v>
      </c>
      <c r="D3614" s="78" t="s">
        <v>10638</v>
      </c>
      <c r="E3614" s="78" t="s">
        <v>10639</v>
      </c>
      <c r="F3614" s="78" t="s">
        <v>10640</v>
      </c>
    </row>
    <row r="3615" spans="1:6" ht="22.5" x14ac:dyDescent="0.2">
      <c r="A3615" s="74" t="s">
        <v>10641</v>
      </c>
      <c r="B3615" s="74" t="s">
        <v>10642</v>
      </c>
      <c r="C3615" s="76" t="s">
        <v>228</v>
      </c>
      <c r="D3615" s="78" t="s">
        <v>10643</v>
      </c>
      <c r="E3615" s="78" t="s">
        <v>10644</v>
      </c>
      <c r="F3615" s="78" t="s">
        <v>10645</v>
      </c>
    </row>
    <row r="3616" spans="1:6" ht="45" x14ac:dyDescent="0.2">
      <c r="A3616" s="74" t="s">
        <v>10646</v>
      </c>
      <c r="B3616" s="75" t="s">
        <v>10647</v>
      </c>
      <c r="C3616" s="76" t="s">
        <v>210</v>
      </c>
      <c r="D3616" s="78" t="s">
        <v>10648</v>
      </c>
      <c r="E3616" s="78" t="s">
        <v>231</v>
      </c>
      <c r="F3616" s="78" t="s">
        <v>10649</v>
      </c>
    </row>
    <row r="3617" spans="1:6" x14ac:dyDescent="0.2">
      <c r="A3617" s="59">
        <v>49.15</v>
      </c>
      <c r="B3617" s="73" t="s">
        <v>10650</v>
      </c>
      <c r="C3617" s="56"/>
      <c r="D3617" s="56"/>
      <c r="E3617" s="56"/>
      <c r="F3617" s="56"/>
    </row>
    <row r="3618" spans="1:6" ht="22.5" x14ac:dyDescent="0.2">
      <c r="A3618" s="74" t="s">
        <v>10651</v>
      </c>
      <c r="B3618" s="74" t="s">
        <v>10652</v>
      </c>
      <c r="C3618" s="76" t="s">
        <v>228</v>
      </c>
      <c r="D3618" s="78" t="s">
        <v>10653</v>
      </c>
      <c r="E3618" s="78" t="s">
        <v>394</v>
      </c>
      <c r="F3618" s="78" t="s">
        <v>10654</v>
      </c>
    </row>
    <row r="3619" spans="1:6" ht="22.5" x14ac:dyDescent="0.2">
      <c r="A3619" s="74" t="s">
        <v>10655</v>
      </c>
      <c r="B3619" s="74" t="s">
        <v>10656</v>
      </c>
      <c r="C3619" s="76" t="s">
        <v>228</v>
      </c>
      <c r="D3619" s="78" t="s">
        <v>10657</v>
      </c>
      <c r="E3619" s="78" t="s">
        <v>932</v>
      </c>
      <c r="F3619" s="78" t="s">
        <v>10658</v>
      </c>
    </row>
    <row r="3620" spans="1:6" ht="22.5" x14ac:dyDescent="0.2">
      <c r="A3620" s="74" t="s">
        <v>10659</v>
      </c>
      <c r="B3620" s="74" t="s">
        <v>10660</v>
      </c>
      <c r="C3620" s="76" t="s">
        <v>228</v>
      </c>
      <c r="D3620" s="78" t="s">
        <v>10661</v>
      </c>
      <c r="E3620" s="78" t="s">
        <v>2444</v>
      </c>
      <c r="F3620" s="78" t="s">
        <v>10662</v>
      </c>
    </row>
    <row r="3621" spans="1:6" ht="22.5" x14ac:dyDescent="0.2">
      <c r="A3621" s="74" t="s">
        <v>10663</v>
      </c>
      <c r="B3621" s="74" t="s">
        <v>10664</v>
      </c>
      <c r="C3621" s="76" t="s">
        <v>228</v>
      </c>
      <c r="D3621" s="78" t="s">
        <v>10665</v>
      </c>
      <c r="E3621" s="78" t="s">
        <v>10666</v>
      </c>
      <c r="F3621" s="78" t="s">
        <v>10667</v>
      </c>
    </row>
    <row r="3622" spans="1:6" ht="22.5" x14ac:dyDescent="0.2">
      <c r="A3622" s="74" t="s">
        <v>10668</v>
      </c>
      <c r="B3622" s="74" t="s">
        <v>10669</v>
      </c>
      <c r="C3622" s="76" t="s">
        <v>228</v>
      </c>
      <c r="D3622" s="78" t="s">
        <v>10670</v>
      </c>
      <c r="E3622" s="78" t="s">
        <v>1826</v>
      </c>
      <c r="F3622" s="78" t="s">
        <v>10671</v>
      </c>
    </row>
    <row r="3623" spans="1:6" ht="22.5" x14ac:dyDescent="0.2">
      <c r="A3623" s="74" t="s">
        <v>10672</v>
      </c>
      <c r="B3623" s="74" t="s">
        <v>10673</v>
      </c>
      <c r="C3623" s="76" t="s">
        <v>228</v>
      </c>
      <c r="D3623" s="78" t="s">
        <v>10674</v>
      </c>
      <c r="E3623" s="78" t="s">
        <v>10675</v>
      </c>
      <c r="F3623" s="78" t="s">
        <v>10676</v>
      </c>
    </row>
    <row r="3624" spans="1:6" ht="22.5" x14ac:dyDescent="0.2">
      <c r="A3624" s="59">
        <v>49.16</v>
      </c>
      <c r="B3624" s="73" t="s">
        <v>10677</v>
      </c>
      <c r="C3624" s="56"/>
      <c r="D3624" s="56"/>
      <c r="E3624" s="56"/>
      <c r="F3624" s="56"/>
    </row>
    <row r="3625" spans="1:6" ht="22.5" x14ac:dyDescent="0.2">
      <c r="A3625" s="74" t="s">
        <v>10678</v>
      </c>
      <c r="B3625" s="74" t="s">
        <v>10679</v>
      </c>
      <c r="C3625" s="76" t="s">
        <v>210</v>
      </c>
      <c r="D3625" s="78" t="s">
        <v>10680</v>
      </c>
      <c r="E3625" s="78" t="s">
        <v>325</v>
      </c>
      <c r="F3625" s="78" t="s">
        <v>10681</v>
      </c>
    </row>
    <row r="3626" spans="1:6" ht="22.5" x14ac:dyDescent="0.2">
      <c r="A3626" s="74" t="s">
        <v>10682</v>
      </c>
      <c r="B3626" s="74" t="s">
        <v>10683</v>
      </c>
      <c r="C3626" s="76" t="s">
        <v>210</v>
      </c>
      <c r="D3626" s="78" t="s">
        <v>10684</v>
      </c>
      <c r="E3626" s="78" t="s">
        <v>326</v>
      </c>
      <c r="F3626" s="78" t="s">
        <v>10685</v>
      </c>
    </row>
    <row r="3627" spans="1:6" ht="22.5" x14ac:dyDescent="0.2">
      <c r="A3627" s="58">
        <v>50</v>
      </c>
      <c r="B3627" s="73" t="s">
        <v>10686</v>
      </c>
      <c r="C3627" s="56"/>
      <c r="D3627" s="56"/>
      <c r="E3627" s="56"/>
      <c r="F3627" s="56"/>
    </row>
    <row r="3628" spans="1:6" x14ac:dyDescent="0.2">
      <c r="A3628" s="59">
        <v>50.01</v>
      </c>
      <c r="B3628" s="73" t="s">
        <v>10687</v>
      </c>
      <c r="C3628" s="56"/>
      <c r="D3628" s="56"/>
      <c r="E3628" s="56"/>
      <c r="F3628" s="56"/>
    </row>
    <row r="3629" spans="1:6" ht="45" x14ac:dyDescent="0.2">
      <c r="A3629" s="74" t="s">
        <v>10688</v>
      </c>
      <c r="B3629" s="75" t="s">
        <v>10689</v>
      </c>
      <c r="C3629" s="76" t="s">
        <v>210</v>
      </c>
      <c r="D3629" s="78" t="s">
        <v>10690</v>
      </c>
      <c r="E3629" s="78" t="s">
        <v>9270</v>
      </c>
      <c r="F3629" s="78" t="s">
        <v>10691</v>
      </c>
    </row>
    <row r="3630" spans="1:6" ht="22.5" x14ac:dyDescent="0.2">
      <c r="A3630" s="74" t="s">
        <v>10692</v>
      </c>
      <c r="B3630" s="74" t="s">
        <v>10693</v>
      </c>
      <c r="C3630" s="76" t="s">
        <v>210</v>
      </c>
      <c r="D3630" s="78" t="s">
        <v>10694</v>
      </c>
      <c r="E3630" s="78" t="s">
        <v>9270</v>
      </c>
      <c r="F3630" s="78" t="s">
        <v>10695</v>
      </c>
    </row>
    <row r="3631" spans="1:6" ht="22.5" x14ac:dyDescent="0.2">
      <c r="A3631" s="74" t="s">
        <v>10696</v>
      </c>
      <c r="B3631" s="74" t="s">
        <v>10697</v>
      </c>
      <c r="C3631" s="76" t="s">
        <v>228</v>
      </c>
      <c r="D3631" s="78" t="s">
        <v>10698</v>
      </c>
      <c r="E3631" s="78" t="s">
        <v>341</v>
      </c>
      <c r="F3631" s="78" t="s">
        <v>10699</v>
      </c>
    </row>
    <row r="3632" spans="1:6" ht="33.75" x14ac:dyDescent="0.2">
      <c r="A3632" s="74" t="s">
        <v>10700</v>
      </c>
      <c r="B3632" s="74" t="s">
        <v>10701</v>
      </c>
      <c r="C3632" s="76" t="s">
        <v>210</v>
      </c>
      <c r="D3632" s="78" t="s">
        <v>10702</v>
      </c>
      <c r="E3632" s="78" t="s">
        <v>330</v>
      </c>
      <c r="F3632" s="78" t="s">
        <v>10703</v>
      </c>
    </row>
    <row r="3633" spans="1:6" ht="22.5" x14ac:dyDescent="0.2">
      <c r="A3633" s="74" t="s">
        <v>10704</v>
      </c>
      <c r="B3633" s="74" t="s">
        <v>10705</v>
      </c>
      <c r="C3633" s="76" t="s">
        <v>228</v>
      </c>
      <c r="D3633" s="78" t="s">
        <v>4170</v>
      </c>
      <c r="E3633" s="78" t="s">
        <v>341</v>
      </c>
      <c r="F3633" s="78" t="s">
        <v>10706</v>
      </c>
    </row>
    <row r="3634" spans="1:6" ht="22.5" x14ac:dyDescent="0.2">
      <c r="A3634" s="74" t="s">
        <v>10707</v>
      </c>
      <c r="B3634" s="74" t="s">
        <v>10708</v>
      </c>
      <c r="C3634" s="76" t="s">
        <v>210</v>
      </c>
      <c r="D3634" s="78" t="s">
        <v>10709</v>
      </c>
      <c r="E3634" s="78" t="s">
        <v>341</v>
      </c>
      <c r="F3634" s="78" t="s">
        <v>10710</v>
      </c>
    </row>
    <row r="3635" spans="1:6" ht="67.5" x14ac:dyDescent="0.2">
      <c r="A3635" s="79" t="s">
        <v>10711</v>
      </c>
      <c r="B3635" s="75" t="s">
        <v>10712</v>
      </c>
      <c r="C3635" s="80" t="s">
        <v>210</v>
      </c>
      <c r="D3635" s="81" t="s">
        <v>10713</v>
      </c>
      <c r="E3635" s="81" t="s">
        <v>10714</v>
      </c>
      <c r="F3635" s="81" t="s">
        <v>10715</v>
      </c>
    </row>
    <row r="3636" spans="1:6" ht="22.5" x14ac:dyDescent="0.2">
      <c r="A3636" s="74" t="s">
        <v>10716</v>
      </c>
      <c r="B3636" s="74" t="s">
        <v>10717</v>
      </c>
      <c r="C3636" s="76" t="s">
        <v>210</v>
      </c>
      <c r="D3636" s="78" t="s">
        <v>10718</v>
      </c>
      <c r="E3636" s="78" t="s">
        <v>341</v>
      </c>
      <c r="F3636" s="78" t="s">
        <v>10719</v>
      </c>
    </row>
    <row r="3637" spans="1:6" ht="22.5" x14ac:dyDescent="0.2">
      <c r="A3637" s="74" t="s">
        <v>10720</v>
      </c>
      <c r="B3637" s="74" t="s">
        <v>10721</v>
      </c>
      <c r="C3637" s="76" t="s">
        <v>210</v>
      </c>
      <c r="D3637" s="78" t="s">
        <v>10722</v>
      </c>
      <c r="E3637" s="78" t="s">
        <v>341</v>
      </c>
      <c r="F3637" s="78" t="s">
        <v>6569</v>
      </c>
    </row>
    <row r="3638" spans="1:6" ht="22.5" x14ac:dyDescent="0.2">
      <c r="A3638" s="74" t="s">
        <v>10723</v>
      </c>
      <c r="B3638" s="74" t="s">
        <v>10724</v>
      </c>
      <c r="C3638" s="76" t="s">
        <v>210</v>
      </c>
      <c r="D3638" s="78" t="s">
        <v>10725</v>
      </c>
      <c r="E3638" s="78" t="s">
        <v>1481</v>
      </c>
      <c r="F3638" s="78" t="s">
        <v>10726</v>
      </c>
    </row>
    <row r="3639" spans="1:6" ht="22.5" x14ac:dyDescent="0.2">
      <c r="A3639" s="74" t="s">
        <v>10727</v>
      </c>
      <c r="B3639" s="74" t="s">
        <v>10728</v>
      </c>
      <c r="C3639" s="76" t="s">
        <v>210</v>
      </c>
      <c r="D3639" s="78" t="s">
        <v>10729</v>
      </c>
      <c r="E3639" s="78" t="s">
        <v>341</v>
      </c>
      <c r="F3639" s="78" t="s">
        <v>10730</v>
      </c>
    </row>
    <row r="3640" spans="1:6" ht="22.5" x14ac:dyDescent="0.2">
      <c r="A3640" s="74" t="s">
        <v>10731</v>
      </c>
      <c r="B3640" s="74" t="s">
        <v>10732</v>
      </c>
      <c r="C3640" s="76" t="s">
        <v>210</v>
      </c>
      <c r="D3640" s="78" t="s">
        <v>10733</v>
      </c>
      <c r="E3640" s="78" t="s">
        <v>341</v>
      </c>
      <c r="F3640" s="78" t="s">
        <v>10734</v>
      </c>
    </row>
    <row r="3641" spans="1:6" ht="22.5" x14ac:dyDescent="0.2">
      <c r="A3641" s="74" t="s">
        <v>10735</v>
      </c>
      <c r="B3641" s="74" t="s">
        <v>10736</v>
      </c>
      <c r="C3641" s="76" t="s">
        <v>210</v>
      </c>
      <c r="D3641" s="78" t="s">
        <v>5644</v>
      </c>
      <c r="E3641" s="78" t="s">
        <v>221</v>
      </c>
      <c r="F3641" s="78" t="s">
        <v>3932</v>
      </c>
    </row>
    <row r="3642" spans="1:6" ht="22.5" x14ac:dyDescent="0.2">
      <c r="A3642" s="74" t="s">
        <v>10737</v>
      </c>
      <c r="B3642" s="74" t="s">
        <v>10738</v>
      </c>
      <c r="C3642" s="76" t="s">
        <v>210</v>
      </c>
      <c r="D3642" s="78" t="s">
        <v>10739</v>
      </c>
      <c r="E3642" s="78" t="s">
        <v>341</v>
      </c>
      <c r="F3642" s="78" t="s">
        <v>6597</v>
      </c>
    </row>
    <row r="3643" spans="1:6" ht="45" x14ac:dyDescent="0.2">
      <c r="A3643" s="74" t="s">
        <v>10740</v>
      </c>
      <c r="B3643" s="75" t="s">
        <v>10741</v>
      </c>
      <c r="C3643" s="83" t="s">
        <v>210</v>
      </c>
      <c r="D3643" s="78" t="s">
        <v>10742</v>
      </c>
      <c r="E3643" s="78" t="s">
        <v>10743</v>
      </c>
      <c r="F3643" s="78" t="s">
        <v>10744</v>
      </c>
    </row>
    <row r="3644" spans="1:6" ht="45" x14ac:dyDescent="0.2">
      <c r="A3644" s="74" t="s">
        <v>10745</v>
      </c>
      <c r="B3644" s="75" t="s">
        <v>10746</v>
      </c>
      <c r="C3644" s="83" t="s">
        <v>210</v>
      </c>
      <c r="D3644" s="78" t="s">
        <v>10747</v>
      </c>
      <c r="E3644" s="78" t="s">
        <v>10743</v>
      </c>
      <c r="F3644" s="78" t="s">
        <v>10748</v>
      </c>
    </row>
    <row r="3645" spans="1:6" ht="33.75" x14ac:dyDescent="0.2">
      <c r="A3645" s="74" t="s">
        <v>10749</v>
      </c>
      <c r="B3645" s="75" t="s">
        <v>10750</v>
      </c>
      <c r="C3645" s="83" t="s">
        <v>210</v>
      </c>
      <c r="D3645" s="78" t="s">
        <v>10751</v>
      </c>
      <c r="E3645" s="78" t="s">
        <v>10752</v>
      </c>
      <c r="F3645" s="78" t="s">
        <v>10753</v>
      </c>
    </row>
    <row r="3646" spans="1:6" x14ac:dyDescent="0.2">
      <c r="A3646" s="59">
        <v>50.02</v>
      </c>
      <c r="B3646" s="73" t="s">
        <v>10754</v>
      </c>
      <c r="C3646" s="56"/>
      <c r="D3646" s="56"/>
      <c r="E3646" s="56"/>
      <c r="F3646" s="56"/>
    </row>
    <row r="3647" spans="1:6" ht="33.75" x14ac:dyDescent="0.2">
      <c r="A3647" s="74" t="s">
        <v>10755</v>
      </c>
      <c r="B3647" s="74" t="s">
        <v>10756</v>
      </c>
      <c r="C3647" s="83" t="s">
        <v>210</v>
      </c>
      <c r="D3647" s="78" t="s">
        <v>10757</v>
      </c>
      <c r="E3647" s="78" t="s">
        <v>332</v>
      </c>
      <c r="F3647" s="78" t="s">
        <v>10758</v>
      </c>
    </row>
    <row r="3648" spans="1:6" x14ac:dyDescent="0.2">
      <c r="A3648" s="74" t="s">
        <v>10759</v>
      </c>
      <c r="B3648" s="74" t="s">
        <v>10760</v>
      </c>
      <c r="C3648" s="83" t="s">
        <v>210</v>
      </c>
      <c r="D3648" s="78" t="s">
        <v>10761</v>
      </c>
      <c r="E3648" s="78" t="s">
        <v>326</v>
      </c>
      <c r="F3648" s="78" t="s">
        <v>10762</v>
      </c>
    </row>
    <row r="3649" spans="1:6" ht="33.75" x14ac:dyDescent="0.2">
      <c r="A3649" s="74" t="s">
        <v>10763</v>
      </c>
      <c r="B3649" s="74" t="s">
        <v>10764</v>
      </c>
      <c r="C3649" s="83" t="s">
        <v>210</v>
      </c>
      <c r="D3649" s="78" t="s">
        <v>363</v>
      </c>
      <c r="E3649" s="78" t="s">
        <v>332</v>
      </c>
      <c r="F3649" s="78" t="s">
        <v>10765</v>
      </c>
    </row>
    <row r="3650" spans="1:6" ht="56.25" x14ac:dyDescent="0.2">
      <c r="A3650" s="74" t="s">
        <v>10766</v>
      </c>
      <c r="B3650" s="75" t="s">
        <v>10767</v>
      </c>
      <c r="C3650" s="83" t="s">
        <v>210</v>
      </c>
      <c r="D3650" s="78" t="s">
        <v>10768</v>
      </c>
      <c r="E3650" s="78" t="s">
        <v>352</v>
      </c>
      <c r="F3650" s="78" t="s">
        <v>10769</v>
      </c>
    </row>
    <row r="3651" spans="1:6" ht="22.5" x14ac:dyDescent="0.2">
      <c r="A3651" s="59">
        <v>50.05</v>
      </c>
      <c r="B3651" s="73" t="s">
        <v>10770</v>
      </c>
      <c r="C3651" s="56"/>
      <c r="D3651" s="56"/>
      <c r="E3651" s="56"/>
      <c r="F3651" s="56"/>
    </row>
    <row r="3652" spans="1:6" ht="33.75" x14ac:dyDescent="0.2">
      <c r="A3652" s="74" t="s">
        <v>10771</v>
      </c>
      <c r="B3652" s="74" t="s">
        <v>10772</v>
      </c>
      <c r="C3652" s="83" t="s">
        <v>210</v>
      </c>
      <c r="D3652" s="78" t="s">
        <v>10773</v>
      </c>
      <c r="E3652" s="78" t="s">
        <v>5030</v>
      </c>
      <c r="F3652" s="78" t="s">
        <v>10774</v>
      </c>
    </row>
    <row r="3653" spans="1:6" ht="33.75" x14ac:dyDescent="0.2">
      <c r="A3653" s="74" t="s">
        <v>10775</v>
      </c>
      <c r="B3653" s="74" t="s">
        <v>10776</v>
      </c>
      <c r="C3653" s="83" t="s">
        <v>210</v>
      </c>
      <c r="D3653" s="78" t="s">
        <v>10777</v>
      </c>
      <c r="E3653" s="78" t="s">
        <v>10778</v>
      </c>
      <c r="F3653" s="78" t="s">
        <v>10779</v>
      </c>
    </row>
    <row r="3654" spans="1:6" ht="45" x14ac:dyDescent="0.2">
      <c r="A3654" s="74" t="s">
        <v>10780</v>
      </c>
      <c r="B3654" s="75" t="s">
        <v>10781</v>
      </c>
      <c r="C3654" s="83" t="s">
        <v>210</v>
      </c>
      <c r="D3654" s="78" t="s">
        <v>10782</v>
      </c>
      <c r="E3654" s="78" t="s">
        <v>326</v>
      </c>
      <c r="F3654" s="78" t="s">
        <v>10783</v>
      </c>
    </row>
    <row r="3655" spans="1:6" ht="45" x14ac:dyDescent="0.2">
      <c r="A3655" s="74" t="s">
        <v>10784</v>
      </c>
      <c r="B3655" s="75" t="s">
        <v>10785</v>
      </c>
      <c r="C3655" s="83" t="s">
        <v>210</v>
      </c>
      <c r="D3655" s="78" t="s">
        <v>10786</v>
      </c>
      <c r="E3655" s="78" t="s">
        <v>326</v>
      </c>
      <c r="F3655" s="78" t="s">
        <v>10787</v>
      </c>
    </row>
    <row r="3656" spans="1:6" ht="56.25" x14ac:dyDescent="0.2">
      <c r="A3656" s="74" t="s">
        <v>10788</v>
      </c>
      <c r="B3656" s="75" t="s">
        <v>10789</v>
      </c>
      <c r="C3656" s="83" t="s">
        <v>210</v>
      </c>
      <c r="D3656" s="78" t="s">
        <v>10790</v>
      </c>
      <c r="E3656" s="78" t="s">
        <v>330</v>
      </c>
      <c r="F3656" s="78" t="s">
        <v>10791</v>
      </c>
    </row>
    <row r="3657" spans="1:6" ht="22.5" x14ac:dyDescent="0.2">
      <c r="A3657" s="74" t="s">
        <v>10792</v>
      </c>
      <c r="B3657" s="74" t="s">
        <v>10793</v>
      </c>
      <c r="C3657" s="83" t="s">
        <v>210</v>
      </c>
      <c r="D3657" s="78" t="s">
        <v>10794</v>
      </c>
      <c r="E3657" s="78" t="s">
        <v>330</v>
      </c>
      <c r="F3657" s="78" t="s">
        <v>10795</v>
      </c>
    </row>
    <row r="3658" spans="1:6" ht="33.75" x14ac:dyDescent="0.2">
      <c r="A3658" s="74" t="s">
        <v>10796</v>
      </c>
      <c r="B3658" s="74" t="s">
        <v>10797</v>
      </c>
      <c r="C3658" s="83" t="s">
        <v>210</v>
      </c>
      <c r="D3658" s="78" t="s">
        <v>10798</v>
      </c>
      <c r="E3658" s="78" t="s">
        <v>330</v>
      </c>
      <c r="F3658" s="78" t="s">
        <v>10799</v>
      </c>
    </row>
    <row r="3659" spans="1:6" ht="33.75" x14ac:dyDescent="0.2">
      <c r="A3659" s="74" t="s">
        <v>10800</v>
      </c>
      <c r="B3659" s="75" t="s">
        <v>10801</v>
      </c>
      <c r="C3659" s="83" t="s">
        <v>210</v>
      </c>
      <c r="D3659" s="78" t="s">
        <v>10802</v>
      </c>
      <c r="E3659" s="78" t="s">
        <v>330</v>
      </c>
      <c r="F3659" s="78" t="s">
        <v>10803</v>
      </c>
    </row>
    <row r="3660" spans="1:6" ht="22.5" x14ac:dyDescent="0.2">
      <c r="A3660" s="74" t="s">
        <v>10804</v>
      </c>
      <c r="B3660" s="74" t="s">
        <v>10805</v>
      </c>
      <c r="C3660" s="83" t="s">
        <v>210</v>
      </c>
      <c r="D3660" s="78" t="s">
        <v>10806</v>
      </c>
      <c r="E3660" s="78" t="s">
        <v>330</v>
      </c>
      <c r="F3660" s="78" t="s">
        <v>10807</v>
      </c>
    </row>
    <row r="3661" spans="1:6" ht="45" x14ac:dyDescent="0.2">
      <c r="A3661" s="74" t="s">
        <v>10808</v>
      </c>
      <c r="B3661" s="75" t="s">
        <v>10809</v>
      </c>
      <c r="C3661" s="83" t="s">
        <v>210</v>
      </c>
      <c r="D3661" s="78" t="s">
        <v>10810</v>
      </c>
      <c r="E3661" s="78" t="s">
        <v>10778</v>
      </c>
      <c r="F3661" s="78" t="s">
        <v>10811</v>
      </c>
    </row>
    <row r="3662" spans="1:6" ht="56.25" x14ac:dyDescent="0.2">
      <c r="A3662" s="74" t="s">
        <v>10812</v>
      </c>
      <c r="B3662" s="75" t="s">
        <v>10813</v>
      </c>
      <c r="C3662" s="83" t="s">
        <v>210</v>
      </c>
      <c r="D3662" s="78" t="s">
        <v>10814</v>
      </c>
      <c r="E3662" s="78" t="s">
        <v>10778</v>
      </c>
      <c r="F3662" s="78" t="s">
        <v>10815</v>
      </c>
    </row>
    <row r="3663" spans="1:6" ht="45" x14ac:dyDescent="0.2">
      <c r="A3663" s="74" t="s">
        <v>10816</v>
      </c>
      <c r="B3663" s="75" t="s">
        <v>10817</v>
      </c>
      <c r="C3663" s="83" t="s">
        <v>210</v>
      </c>
      <c r="D3663" s="78" t="s">
        <v>10818</v>
      </c>
      <c r="E3663" s="78" t="s">
        <v>10778</v>
      </c>
      <c r="F3663" s="78" t="s">
        <v>10819</v>
      </c>
    </row>
    <row r="3664" spans="1:6" x14ac:dyDescent="0.2">
      <c r="A3664" s="74" t="s">
        <v>10820</v>
      </c>
      <c r="B3664" s="74" t="s">
        <v>10821</v>
      </c>
      <c r="C3664" s="83" t="s">
        <v>210</v>
      </c>
      <c r="D3664" s="78" t="s">
        <v>10822</v>
      </c>
      <c r="E3664" s="78" t="s">
        <v>330</v>
      </c>
      <c r="F3664" s="78" t="s">
        <v>10823</v>
      </c>
    </row>
    <row r="3665" spans="1:6" ht="67.5" x14ac:dyDescent="0.2">
      <c r="A3665" s="79" t="s">
        <v>10824</v>
      </c>
      <c r="B3665" s="75" t="s">
        <v>10825</v>
      </c>
      <c r="C3665" s="84" t="s">
        <v>210</v>
      </c>
      <c r="D3665" s="81" t="s">
        <v>10826</v>
      </c>
      <c r="E3665" s="81" t="s">
        <v>10778</v>
      </c>
      <c r="F3665" s="81" t="s">
        <v>10827</v>
      </c>
    </row>
    <row r="3666" spans="1:6" ht="22.5" x14ac:dyDescent="0.2">
      <c r="A3666" s="74" t="s">
        <v>10828</v>
      </c>
      <c r="B3666" s="74" t="s">
        <v>10829</v>
      </c>
      <c r="C3666" s="83" t="s">
        <v>210</v>
      </c>
      <c r="D3666" s="78" t="s">
        <v>10830</v>
      </c>
      <c r="E3666" s="78" t="s">
        <v>1087</v>
      </c>
      <c r="F3666" s="78" t="s">
        <v>428</v>
      </c>
    </row>
    <row r="3667" spans="1:6" ht="22.5" x14ac:dyDescent="0.2">
      <c r="A3667" s="74" t="s">
        <v>10831</v>
      </c>
      <c r="B3667" s="74" t="s">
        <v>10832</v>
      </c>
      <c r="C3667" s="83" t="s">
        <v>210</v>
      </c>
      <c r="D3667" s="78" t="s">
        <v>10833</v>
      </c>
      <c r="E3667" s="78" t="s">
        <v>328</v>
      </c>
      <c r="F3667" s="78" t="s">
        <v>10834</v>
      </c>
    </row>
    <row r="3668" spans="1:6" ht="33.75" x14ac:dyDescent="0.2">
      <c r="A3668" s="74" t="s">
        <v>10835</v>
      </c>
      <c r="B3668" s="74" t="s">
        <v>10836</v>
      </c>
      <c r="C3668" s="83" t="s">
        <v>210</v>
      </c>
      <c r="D3668" s="78" t="s">
        <v>10837</v>
      </c>
      <c r="E3668" s="78" t="s">
        <v>330</v>
      </c>
      <c r="F3668" s="78" t="s">
        <v>10838</v>
      </c>
    </row>
    <row r="3669" spans="1:6" ht="22.5" x14ac:dyDescent="0.2">
      <c r="A3669" s="74" t="s">
        <v>10839</v>
      </c>
      <c r="B3669" s="74" t="s">
        <v>10840</v>
      </c>
      <c r="C3669" s="83" t="s">
        <v>210</v>
      </c>
      <c r="D3669" s="78" t="s">
        <v>10841</v>
      </c>
      <c r="E3669" s="78" t="s">
        <v>330</v>
      </c>
      <c r="F3669" s="78" t="s">
        <v>10842</v>
      </c>
    </row>
    <row r="3670" spans="1:6" ht="22.5" x14ac:dyDescent="0.2">
      <c r="A3670" s="74" t="s">
        <v>10843</v>
      </c>
      <c r="B3670" s="74" t="s">
        <v>10844</v>
      </c>
      <c r="C3670" s="83" t="s">
        <v>210</v>
      </c>
      <c r="D3670" s="78" t="s">
        <v>10845</v>
      </c>
      <c r="E3670" s="78" t="s">
        <v>326</v>
      </c>
      <c r="F3670" s="78" t="s">
        <v>10846</v>
      </c>
    </row>
    <row r="3671" spans="1:6" ht="22.5" x14ac:dyDescent="0.2">
      <c r="A3671" s="74" t="s">
        <v>10847</v>
      </c>
      <c r="B3671" s="74" t="s">
        <v>10848</v>
      </c>
      <c r="C3671" s="83" t="s">
        <v>210</v>
      </c>
      <c r="D3671" s="78" t="s">
        <v>10849</v>
      </c>
      <c r="E3671" s="78" t="s">
        <v>330</v>
      </c>
      <c r="F3671" s="78" t="s">
        <v>10850</v>
      </c>
    </row>
    <row r="3672" spans="1:6" x14ac:dyDescent="0.2">
      <c r="A3672" s="74" t="s">
        <v>10851</v>
      </c>
      <c r="B3672" s="74" t="s">
        <v>10852</v>
      </c>
      <c r="C3672" s="83" t="s">
        <v>210</v>
      </c>
      <c r="D3672" s="78" t="s">
        <v>10853</v>
      </c>
      <c r="E3672" s="78" t="s">
        <v>331</v>
      </c>
      <c r="F3672" s="78" t="s">
        <v>10854</v>
      </c>
    </row>
    <row r="3673" spans="1:6" ht="22.5" x14ac:dyDescent="0.2">
      <c r="A3673" s="74" t="s">
        <v>10855</v>
      </c>
      <c r="B3673" s="74" t="s">
        <v>10856</v>
      </c>
      <c r="C3673" s="83" t="s">
        <v>210</v>
      </c>
      <c r="D3673" s="78" t="s">
        <v>10857</v>
      </c>
      <c r="E3673" s="78" t="s">
        <v>331</v>
      </c>
      <c r="F3673" s="78" t="s">
        <v>10858</v>
      </c>
    </row>
    <row r="3674" spans="1:6" x14ac:dyDescent="0.2">
      <c r="A3674" s="59">
        <v>50.1</v>
      </c>
      <c r="B3674" s="73" t="s">
        <v>10859</v>
      </c>
      <c r="C3674" s="56"/>
      <c r="D3674" s="56"/>
      <c r="E3674" s="56"/>
      <c r="F3674" s="56"/>
    </row>
    <row r="3675" spans="1:6" ht="22.5" x14ac:dyDescent="0.2">
      <c r="A3675" s="74" t="s">
        <v>10860</v>
      </c>
      <c r="B3675" s="74" t="s">
        <v>10861</v>
      </c>
      <c r="C3675" s="83" t="s">
        <v>210</v>
      </c>
      <c r="D3675" s="78" t="s">
        <v>10862</v>
      </c>
      <c r="E3675" s="78" t="s">
        <v>3623</v>
      </c>
      <c r="F3675" s="78" t="s">
        <v>10863</v>
      </c>
    </row>
    <row r="3676" spans="1:6" ht="22.5" x14ac:dyDescent="0.2">
      <c r="A3676" s="74" t="s">
        <v>10864</v>
      </c>
      <c r="B3676" s="74" t="s">
        <v>10865</v>
      </c>
      <c r="C3676" s="83" t="s">
        <v>210</v>
      </c>
      <c r="D3676" s="78" t="s">
        <v>10866</v>
      </c>
      <c r="E3676" s="78" t="s">
        <v>3623</v>
      </c>
      <c r="F3676" s="78" t="s">
        <v>10867</v>
      </c>
    </row>
    <row r="3677" spans="1:6" ht="22.5" x14ac:dyDescent="0.2">
      <c r="A3677" s="74" t="s">
        <v>10868</v>
      </c>
      <c r="B3677" s="74" t="s">
        <v>10869</v>
      </c>
      <c r="C3677" s="83" t="s">
        <v>210</v>
      </c>
      <c r="D3677" s="78" t="s">
        <v>1396</v>
      </c>
      <c r="E3677" s="78" t="s">
        <v>3623</v>
      </c>
      <c r="F3677" s="78" t="s">
        <v>10870</v>
      </c>
    </row>
    <row r="3678" spans="1:6" ht="22.5" x14ac:dyDescent="0.2">
      <c r="A3678" s="74" t="s">
        <v>10871</v>
      </c>
      <c r="B3678" s="74" t="s">
        <v>10872</v>
      </c>
      <c r="C3678" s="83" t="s">
        <v>210</v>
      </c>
      <c r="D3678" s="78" t="s">
        <v>10873</v>
      </c>
      <c r="E3678" s="78" t="s">
        <v>3623</v>
      </c>
      <c r="F3678" s="78" t="s">
        <v>10874</v>
      </c>
    </row>
    <row r="3679" spans="1:6" ht="22.5" x14ac:dyDescent="0.2">
      <c r="A3679" s="74" t="s">
        <v>10875</v>
      </c>
      <c r="B3679" s="74" t="s">
        <v>10876</v>
      </c>
      <c r="C3679" s="83" t="s">
        <v>210</v>
      </c>
      <c r="D3679" s="78" t="s">
        <v>10877</v>
      </c>
      <c r="E3679" s="78" t="s">
        <v>3623</v>
      </c>
      <c r="F3679" s="78" t="s">
        <v>10878</v>
      </c>
    </row>
    <row r="3680" spans="1:6" ht="33.75" x14ac:dyDescent="0.2">
      <c r="A3680" s="74" t="s">
        <v>10879</v>
      </c>
      <c r="B3680" s="74" t="s">
        <v>10880</v>
      </c>
      <c r="C3680" s="85" t="s">
        <v>210</v>
      </c>
      <c r="D3680" s="78" t="s">
        <v>10881</v>
      </c>
      <c r="E3680" s="77"/>
      <c r="F3680" s="78" t="s">
        <v>10881</v>
      </c>
    </row>
    <row r="3681" spans="1:6" ht="33.75" x14ac:dyDescent="0.2">
      <c r="A3681" s="74" t="s">
        <v>10882</v>
      </c>
      <c r="B3681" s="74" t="s">
        <v>10883</v>
      </c>
      <c r="C3681" s="85" t="s">
        <v>210</v>
      </c>
      <c r="D3681" s="78" t="s">
        <v>10884</v>
      </c>
      <c r="E3681" s="78" t="s">
        <v>3623</v>
      </c>
      <c r="F3681" s="78" t="s">
        <v>10885</v>
      </c>
    </row>
    <row r="3682" spans="1:6" ht="22.5" x14ac:dyDescent="0.2">
      <c r="A3682" s="74" t="s">
        <v>10886</v>
      </c>
      <c r="B3682" s="74" t="s">
        <v>10887</v>
      </c>
      <c r="C3682" s="85" t="s">
        <v>210</v>
      </c>
      <c r="D3682" s="78" t="s">
        <v>10888</v>
      </c>
      <c r="E3682" s="78" t="s">
        <v>3623</v>
      </c>
      <c r="F3682" s="78" t="s">
        <v>10889</v>
      </c>
    </row>
    <row r="3683" spans="1:6" ht="22.5" x14ac:dyDescent="0.2">
      <c r="A3683" s="74" t="s">
        <v>10890</v>
      </c>
      <c r="B3683" s="74" t="s">
        <v>10891</v>
      </c>
      <c r="C3683" s="85" t="s">
        <v>210</v>
      </c>
      <c r="D3683" s="78" t="s">
        <v>10892</v>
      </c>
      <c r="E3683" s="78" t="s">
        <v>3623</v>
      </c>
      <c r="F3683" s="78" t="s">
        <v>10893</v>
      </c>
    </row>
    <row r="3684" spans="1:6" ht="33.75" x14ac:dyDescent="0.2">
      <c r="A3684" s="74" t="s">
        <v>10894</v>
      </c>
      <c r="B3684" s="74" t="s">
        <v>10895</v>
      </c>
      <c r="C3684" s="85" t="s">
        <v>210</v>
      </c>
      <c r="D3684" s="78" t="s">
        <v>10896</v>
      </c>
      <c r="E3684" s="78" t="s">
        <v>3623</v>
      </c>
      <c r="F3684" s="78" t="s">
        <v>10897</v>
      </c>
    </row>
    <row r="3685" spans="1:6" ht="22.5" x14ac:dyDescent="0.2">
      <c r="A3685" s="74" t="s">
        <v>10898</v>
      </c>
      <c r="B3685" s="74" t="s">
        <v>10899</v>
      </c>
      <c r="C3685" s="85" t="s">
        <v>210</v>
      </c>
      <c r="D3685" s="78" t="s">
        <v>10900</v>
      </c>
      <c r="E3685" s="78" t="s">
        <v>250</v>
      </c>
      <c r="F3685" s="78" t="s">
        <v>9164</v>
      </c>
    </row>
    <row r="3686" spans="1:6" ht="22.5" x14ac:dyDescent="0.2">
      <c r="A3686" s="74" t="s">
        <v>10901</v>
      </c>
      <c r="B3686" s="74" t="s">
        <v>10902</v>
      </c>
      <c r="C3686" s="85" t="s">
        <v>210</v>
      </c>
      <c r="D3686" s="78" t="s">
        <v>10903</v>
      </c>
      <c r="E3686" s="78" t="s">
        <v>250</v>
      </c>
      <c r="F3686" s="78" t="s">
        <v>10904</v>
      </c>
    </row>
    <row r="3687" spans="1:6" ht="22.5" x14ac:dyDescent="0.2">
      <c r="A3687" s="59">
        <v>50.2</v>
      </c>
      <c r="B3687" s="73" t="s">
        <v>10905</v>
      </c>
      <c r="C3687" s="56"/>
      <c r="D3687" s="56"/>
      <c r="E3687" s="56"/>
      <c r="F3687" s="56"/>
    </row>
    <row r="3688" spans="1:6" ht="22.5" x14ac:dyDescent="0.2">
      <c r="A3688" s="74" t="s">
        <v>10906</v>
      </c>
      <c r="B3688" s="74" t="s">
        <v>10907</v>
      </c>
      <c r="C3688" s="85" t="s">
        <v>345</v>
      </c>
      <c r="D3688" s="78" t="s">
        <v>10908</v>
      </c>
      <c r="E3688" s="82"/>
      <c r="F3688" s="78" t="s">
        <v>10908</v>
      </c>
    </row>
    <row r="3689" spans="1:6" ht="22.5" x14ac:dyDescent="0.2">
      <c r="A3689" s="74" t="s">
        <v>10909</v>
      </c>
      <c r="B3689" s="74" t="s">
        <v>10910</v>
      </c>
      <c r="C3689" s="85" t="s">
        <v>307</v>
      </c>
      <c r="D3689" s="78" t="s">
        <v>10911</v>
      </c>
      <c r="E3689" s="82"/>
      <c r="F3689" s="78" t="s">
        <v>10911</v>
      </c>
    </row>
    <row r="3690" spans="1:6" ht="22.5" x14ac:dyDescent="0.2">
      <c r="A3690" s="74" t="s">
        <v>10912</v>
      </c>
      <c r="B3690" s="74" t="s">
        <v>10913</v>
      </c>
      <c r="C3690" s="85" t="s">
        <v>307</v>
      </c>
      <c r="D3690" s="78" t="s">
        <v>10914</v>
      </c>
      <c r="E3690" s="82"/>
      <c r="F3690" s="78" t="s">
        <v>10914</v>
      </c>
    </row>
    <row r="3691" spans="1:6" ht="56.25" x14ac:dyDescent="0.2">
      <c r="A3691" s="74" t="s">
        <v>10915</v>
      </c>
      <c r="B3691" s="75" t="s">
        <v>10916</v>
      </c>
      <c r="C3691" s="85" t="s">
        <v>210</v>
      </c>
      <c r="D3691" s="78" t="s">
        <v>10917</v>
      </c>
      <c r="E3691" s="77"/>
      <c r="F3691" s="78" t="s">
        <v>10917</v>
      </c>
    </row>
    <row r="3692" spans="1:6" ht="56.25" x14ac:dyDescent="0.2">
      <c r="A3692" s="74" t="s">
        <v>10918</v>
      </c>
      <c r="B3692" s="75" t="s">
        <v>10919</v>
      </c>
      <c r="C3692" s="85" t="s">
        <v>210</v>
      </c>
      <c r="D3692" s="78" t="s">
        <v>10920</v>
      </c>
      <c r="E3692" s="77"/>
      <c r="F3692" s="78" t="s">
        <v>10920</v>
      </c>
    </row>
    <row r="3693" spans="1:6" x14ac:dyDescent="0.2">
      <c r="A3693" s="74" t="s">
        <v>10921</v>
      </c>
      <c r="B3693" s="74" t="s">
        <v>10922</v>
      </c>
      <c r="C3693" s="85" t="s">
        <v>210</v>
      </c>
      <c r="D3693" s="78" t="s">
        <v>8297</v>
      </c>
      <c r="E3693" s="78" t="s">
        <v>332</v>
      </c>
      <c r="F3693" s="78" t="s">
        <v>10923</v>
      </c>
    </row>
    <row r="3694" spans="1:6" x14ac:dyDescent="0.2">
      <c r="A3694" s="58">
        <v>54</v>
      </c>
      <c r="B3694" s="73" t="s">
        <v>10924</v>
      </c>
      <c r="C3694" s="56"/>
      <c r="D3694" s="56"/>
      <c r="E3694" s="56"/>
      <c r="F3694" s="56"/>
    </row>
    <row r="3695" spans="1:6" x14ac:dyDescent="0.2">
      <c r="A3695" s="59">
        <v>54.01</v>
      </c>
      <c r="B3695" s="73" t="s">
        <v>10925</v>
      </c>
      <c r="C3695" s="56"/>
      <c r="D3695" s="56"/>
      <c r="E3695" s="56"/>
      <c r="F3695" s="56"/>
    </row>
    <row r="3696" spans="1:6" ht="45" x14ac:dyDescent="0.2">
      <c r="A3696" s="74" t="s">
        <v>10926</v>
      </c>
      <c r="B3696" s="75" t="s">
        <v>10927</v>
      </c>
      <c r="C3696" s="85" t="s">
        <v>211</v>
      </c>
      <c r="D3696" s="78" t="s">
        <v>6314</v>
      </c>
      <c r="E3696" s="78" t="s">
        <v>271</v>
      </c>
      <c r="F3696" s="78" t="s">
        <v>10928</v>
      </c>
    </row>
    <row r="3697" spans="1:6" ht="56.25" x14ac:dyDescent="0.2">
      <c r="A3697" s="74" t="s">
        <v>10929</v>
      </c>
      <c r="B3697" s="75" t="s">
        <v>10930</v>
      </c>
      <c r="C3697" s="85" t="s">
        <v>211</v>
      </c>
      <c r="D3697" s="78" t="s">
        <v>1847</v>
      </c>
      <c r="E3697" s="78" t="s">
        <v>220</v>
      </c>
      <c r="F3697" s="78" t="s">
        <v>10931</v>
      </c>
    </row>
    <row r="3698" spans="1:6" ht="22.5" x14ac:dyDescent="0.2">
      <c r="A3698" s="74" t="s">
        <v>10932</v>
      </c>
      <c r="B3698" s="74" t="s">
        <v>10933</v>
      </c>
      <c r="C3698" s="85" t="s">
        <v>235</v>
      </c>
      <c r="D3698" s="78" t="s">
        <v>9664</v>
      </c>
      <c r="E3698" s="78" t="s">
        <v>10934</v>
      </c>
      <c r="F3698" s="78" t="s">
        <v>10935</v>
      </c>
    </row>
    <row r="3699" spans="1:6" x14ac:dyDescent="0.2">
      <c r="A3699" s="74" t="s">
        <v>10936</v>
      </c>
      <c r="B3699" s="74" t="s">
        <v>10937</v>
      </c>
      <c r="C3699" s="85" t="s">
        <v>235</v>
      </c>
      <c r="D3699" s="78" t="s">
        <v>10938</v>
      </c>
      <c r="E3699" s="78" t="s">
        <v>232</v>
      </c>
      <c r="F3699" s="78" t="s">
        <v>10939</v>
      </c>
    </row>
    <row r="3700" spans="1:6" x14ac:dyDescent="0.2">
      <c r="A3700" s="74" t="s">
        <v>10940</v>
      </c>
      <c r="B3700" s="74" t="s">
        <v>10941</v>
      </c>
      <c r="C3700" s="85" t="s">
        <v>235</v>
      </c>
      <c r="D3700" s="78" t="s">
        <v>10942</v>
      </c>
      <c r="E3700" s="78" t="s">
        <v>310</v>
      </c>
      <c r="F3700" s="78" t="s">
        <v>10943</v>
      </c>
    </row>
    <row r="3701" spans="1:6" x14ac:dyDescent="0.2">
      <c r="A3701" s="74" t="s">
        <v>10944</v>
      </c>
      <c r="B3701" s="74" t="s">
        <v>10945</v>
      </c>
      <c r="C3701" s="85" t="s">
        <v>235</v>
      </c>
      <c r="D3701" s="78" t="s">
        <v>10946</v>
      </c>
      <c r="E3701" s="78" t="s">
        <v>4241</v>
      </c>
      <c r="F3701" s="78" t="s">
        <v>10947</v>
      </c>
    </row>
    <row r="3702" spans="1:6" x14ac:dyDescent="0.2">
      <c r="A3702" s="74" t="s">
        <v>10948</v>
      </c>
      <c r="B3702" s="74" t="s">
        <v>10949</v>
      </c>
      <c r="C3702" s="85" t="s">
        <v>235</v>
      </c>
      <c r="D3702" s="78" t="s">
        <v>10950</v>
      </c>
      <c r="E3702" s="78" t="s">
        <v>5533</v>
      </c>
      <c r="F3702" s="78" t="s">
        <v>10951</v>
      </c>
    </row>
    <row r="3703" spans="1:6" ht="45" x14ac:dyDescent="0.2">
      <c r="A3703" s="74" t="s">
        <v>10952</v>
      </c>
      <c r="B3703" s="75" t="s">
        <v>10953</v>
      </c>
      <c r="C3703" s="85" t="s">
        <v>235</v>
      </c>
      <c r="D3703" s="78" t="s">
        <v>10954</v>
      </c>
      <c r="E3703" s="77"/>
      <c r="F3703" s="78" t="s">
        <v>10954</v>
      </c>
    </row>
    <row r="3704" spans="1:6" ht="45" x14ac:dyDescent="0.2">
      <c r="A3704" s="74" t="s">
        <v>10955</v>
      </c>
      <c r="B3704" s="75" t="s">
        <v>10956</v>
      </c>
      <c r="C3704" s="85" t="s">
        <v>211</v>
      </c>
      <c r="D3704" s="78" t="s">
        <v>10957</v>
      </c>
      <c r="E3704" s="78" t="s">
        <v>216</v>
      </c>
      <c r="F3704" s="78" t="s">
        <v>437</v>
      </c>
    </row>
    <row r="3705" spans="1:6" ht="22.5" x14ac:dyDescent="0.2">
      <c r="A3705" s="74" t="s">
        <v>10958</v>
      </c>
      <c r="B3705" s="74" t="s">
        <v>10959</v>
      </c>
      <c r="C3705" s="85" t="s">
        <v>211</v>
      </c>
      <c r="D3705" s="82"/>
      <c r="E3705" s="78" t="s">
        <v>219</v>
      </c>
      <c r="F3705" s="78" t="s">
        <v>219</v>
      </c>
    </row>
    <row r="3706" spans="1:6" ht="22.5" x14ac:dyDescent="0.2">
      <c r="A3706" s="59">
        <v>54.02</v>
      </c>
      <c r="B3706" s="73" t="s">
        <v>10960</v>
      </c>
      <c r="C3706" s="56"/>
      <c r="D3706" s="56"/>
      <c r="E3706" s="56"/>
      <c r="F3706" s="56"/>
    </row>
    <row r="3707" spans="1:6" ht="45" x14ac:dyDescent="0.2">
      <c r="A3707" s="74" t="s">
        <v>10961</v>
      </c>
      <c r="B3707" s="75" t="s">
        <v>10962</v>
      </c>
      <c r="C3707" s="85" t="s">
        <v>235</v>
      </c>
      <c r="D3707" s="78" t="s">
        <v>10963</v>
      </c>
      <c r="E3707" s="78" t="s">
        <v>395</v>
      </c>
      <c r="F3707" s="78" t="s">
        <v>10964</v>
      </c>
    </row>
    <row r="3708" spans="1:6" x14ac:dyDescent="0.2">
      <c r="A3708" s="59">
        <v>54.03</v>
      </c>
      <c r="B3708" s="73" t="s">
        <v>10965</v>
      </c>
      <c r="C3708" s="56"/>
      <c r="D3708" s="56"/>
      <c r="E3708" s="56"/>
      <c r="F3708" s="56"/>
    </row>
    <row r="3709" spans="1:6" ht="22.5" x14ac:dyDescent="0.2">
      <c r="A3709" s="74" t="s">
        <v>10966</v>
      </c>
      <c r="B3709" s="74" t="s">
        <v>10967</v>
      </c>
      <c r="C3709" s="85" t="s">
        <v>235</v>
      </c>
      <c r="D3709" s="78" t="s">
        <v>10968</v>
      </c>
      <c r="E3709" s="78" t="s">
        <v>10969</v>
      </c>
      <c r="F3709" s="78" t="s">
        <v>10970</v>
      </c>
    </row>
    <row r="3710" spans="1:6" ht="33.75" x14ac:dyDescent="0.2">
      <c r="A3710" s="74" t="s">
        <v>10971</v>
      </c>
      <c r="B3710" s="74" t="s">
        <v>10972</v>
      </c>
      <c r="C3710" s="85" t="s">
        <v>235</v>
      </c>
      <c r="D3710" s="78" t="s">
        <v>10973</v>
      </c>
      <c r="E3710" s="78" t="s">
        <v>10969</v>
      </c>
      <c r="F3710" s="78" t="s">
        <v>10974</v>
      </c>
    </row>
    <row r="3711" spans="1:6" ht="45" x14ac:dyDescent="0.2">
      <c r="A3711" s="74" t="s">
        <v>10975</v>
      </c>
      <c r="B3711" s="75" t="s">
        <v>10976</v>
      </c>
      <c r="C3711" s="85" t="s">
        <v>235</v>
      </c>
      <c r="D3711" s="78" t="s">
        <v>10977</v>
      </c>
      <c r="E3711" s="78" t="s">
        <v>10969</v>
      </c>
      <c r="F3711" s="78" t="s">
        <v>10978</v>
      </c>
    </row>
    <row r="3712" spans="1:6" x14ac:dyDescent="0.2">
      <c r="A3712" s="74" t="s">
        <v>10979</v>
      </c>
      <c r="B3712" s="74" t="s">
        <v>10980</v>
      </c>
      <c r="C3712" s="85" t="s">
        <v>211</v>
      </c>
      <c r="D3712" s="78" t="s">
        <v>10981</v>
      </c>
      <c r="E3712" s="78" t="s">
        <v>227</v>
      </c>
      <c r="F3712" s="78" t="s">
        <v>1736</v>
      </c>
    </row>
    <row r="3713" spans="1:6" ht="22.5" x14ac:dyDescent="0.2">
      <c r="A3713" s="74" t="s">
        <v>10982</v>
      </c>
      <c r="B3713" s="74" t="s">
        <v>10983</v>
      </c>
      <c r="C3713" s="85" t="s">
        <v>211</v>
      </c>
      <c r="D3713" s="78" t="s">
        <v>5714</v>
      </c>
      <c r="E3713" s="78" t="s">
        <v>226</v>
      </c>
      <c r="F3713" s="78" t="s">
        <v>10984</v>
      </c>
    </row>
    <row r="3714" spans="1:6" ht="22.5" x14ac:dyDescent="0.2">
      <c r="A3714" s="74" t="s">
        <v>10985</v>
      </c>
      <c r="B3714" s="74" t="s">
        <v>10986</v>
      </c>
      <c r="C3714" s="85" t="s">
        <v>235</v>
      </c>
      <c r="D3714" s="78" t="s">
        <v>10987</v>
      </c>
      <c r="E3714" s="78" t="s">
        <v>10969</v>
      </c>
      <c r="F3714" s="78" t="s">
        <v>10988</v>
      </c>
    </row>
    <row r="3715" spans="1:6" ht="22.5" x14ac:dyDescent="0.2">
      <c r="A3715" s="74" t="s">
        <v>10989</v>
      </c>
      <c r="B3715" s="74" t="s">
        <v>10990</v>
      </c>
      <c r="C3715" s="85" t="s">
        <v>235</v>
      </c>
      <c r="D3715" s="78" t="s">
        <v>10991</v>
      </c>
      <c r="E3715" s="78" t="s">
        <v>421</v>
      </c>
      <c r="F3715" s="78" t="s">
        <v>10992</v>
      </c>
    </row>
    <row r="3716" spans="1:6" ht="33.75" x14ac:dyDescent="0.2">
      <c r="A3716" s="59">
        <v>54.04</v>
      </c>
      <c r="B3716" s="73" t="s">
        <v>10993</v>
      </c>
      <c r="C3716" s="56"/>
      <c r="D3716" s="56"/>
      <c r="E3716" s="56"/>
      <c r="F3716" s="56"/>
    </row>
    <row r="3717" spans="1:6" ht="22.5" x14ac:dyDescent="0.2">
      <c r="A3717" s="74" t="s">
        <v>10994</v>
      </c>
      <c r="B3717" s="74" t="s">
        <v>10995</v>
      </c>
      <c r="C3717" s="85" t="s">
        <v>211</v>
      </c>
      <c r="D3717" s="78" t="s">
        <v>10996</v>
      </c>
      <c r="E3717" s="78" t="s">
        <v>6109</v>
      </c>
      <c r="F3717" s="78" t="s">
        <v>10997</v>
      </c>
    </row>
    <row r="3718" spans="1:6" ht="22.5" x14ac:dyDescent="0.2">
      <c r="A3718" s="74" t="s">
        <v>10998</v>
      </c>
      <c r="B3718" s="74" t="s">
        <v>10999</v>
      </c>
      <c r="C3718" s="85" t="s">
        <v>211</v>
      </c>
      <c r="D3718" s="78" t="s">
        <v>11000</v>
      </c>
      <c r="E3718" s="78" t="s">
        <v>250</v>
      </c>
      <c r="F3718" s="78" t="s">
        <v>11001</v>
      </c>
    </row>
    <row r="3719" spans="1:6" ht="33.75" x14ac:dyDescent="0.2">
      <c r="A3719" s="74" t="s">
        <v>11002</v>
      </c>
      <c r="B3719" s="74" t="s">
        <v>11003</v>
      </c>
      <c r="C3719" s="85" t="s">
        <v>211</v>
      </c>
      <c r="D3719" s="78" t="s">
        <v>11004</v>
      </c>
      <c r="E3719" s="78" t="s">
        <v>910</v>
      </c>
      <c r="F3719" s="78" t="s">
        <v>11005</v>
      </c>
    </row>
    <row r="3720" spans="1:6" ht="33.75" x14ac:dyDescent="0.2">
      <c r="A3720" s="74" t="s">
        <v>11006</v>
      </c>
      <c r="B3720" s="74" t="s">
        <v>11007</v>
      </c>
      <c r="C3720" s="85" t="s">
        <v>211</v>
      </c>
      <c r="D3720" s="78" t="s">
        <v>11008</v>
      </c>
      <c r="E3720" s="78" t="s">
        <v>268</v>
      </c>
      <c r="F3720" s="78" t="s">
        <v>11009</v>
      </c>
    </row>
    <row r="3721" spans="1:6" ht="67.5" x14ac:dyDescent="0.2">
      <c r="A3721" s="79" t="s">
        <v>11010</v>
      </c>
      <c r="B3721" s="75" t="s">
        <v>11011</v>
      </c>
      <c r="C3721" s="88" t="s">
        <v>211</v>
      </c>
      <c r="D3721" s="81" t="s">
        <v>11012</v>
      </c>
      <c r="E3721" s="81" t="s">
        <v>291</v>
      </c>
      <c r="F3721" s="81" t="s">
        <v>11013</v>
      </c>
    </row>
    <row r="3722" spans="1:6" ht="56.25" x14ac:dyDescent="0.2">
      <c r="A3722" s="79" t="s">
        <v>11014</v>
      </c>
      <c r="B3722" s="74" t="s">
        <v>11015</v>
      </c>
      <c r="C3722" s="80" t="s">
        <v>211</v>
      </c>
      <c r="D3722" s="81" t="s">
        <v>11016</v>
      </c>
      <c r="E3722" s="81" t="s">
        <v>291</v>
      </c>
      <c r="F3722" s="81" t="s">
        <v>11017</v>
      </c>
    </row>
    <row r="3723" spans="1:6" ht="56.25" x14ac:dyDescent="0.2">
      <c r="A3723" s="79" t="s">
        <v>11018</v>
      </c>
      <c r="B3723" s="74" t="s">
        <v>11019</v>
      </c>
      <c r="C3723" s="80" t="s">
        <v>211</v>
      </c>
      <c r="D3723" s="81" t="s">
        <v>11020</v>
      </c>
      <c r="E3723" s="81" t="s">
        <v>1694</v>
      </c>
      <c r="F3723" s="81" t="s">
        <v>11021</v>
      </c>
    </row>
    <row r="3724" spans="1:6" ht="45" x14ac:dyDescent="0.2">
      <c r="A3724" s="74" t="s">
        <v>11022</v>
      </c>
      <c r="B3724" s="75" t="s">
        <v>11023</v>
      </c>
      <c r="C3724" s="76" t="s">
        <v>211</v>
      </c>
      <c r="D3724" s="78" t="s">
        <v>11024</v>
      </c>
      <c r="E3724" s="78" t="s">
        <v>264</v>
      </c>
      <c r="F3724" s="78" t="s">
        <v>11025</v>
      </c>
    </row>
    <row r="3725" spans="1:6" ht="45" x14ac:dyDescent="0.2">
      <c r="A3725" s="74" t="s">
        <v>11026</v>
      </c>
      <c r="B3725" s="75" t="s">
        <v>11027</v>
      </c>
      <c r="C3725" s="76" t="s">
        <v>211</v>
      </c>
      <c r="D3725" s="78" t="s">
        <v>11028</v>
      </c>
      <c r="E3725" s="78" t="s">
        <v>310</v>
      </c>
      <c r="F3725" s="78" t="s">
        <v>11029</v>
      </c>
    </row>
    <row r="3726" spans="1:6" x14ac:dyDescent="0.2">
      <c r="A3726" s="59">
        <v>54.06</v>
      </c>
      <c r="B3726" s="73" t="s">
        <v>11030</v>
      </c>
      <c r="C3726" s="56"/>
      <c r="D3726" s="56"/>
      <c r="E3726" s="56"/>
      <c r="F3726" s="56"/>
    </row>
    <row r="3727" spans="1:6" ht="22.5" x14ac:dyDescent="0.2">
      <c r="A3727" s="74" t="s">
        <v>11031</v>
      </c>
      <c r="B3727" s="74" t="s">
        <v>11032</v>
      </c>
      <c r="C3727" s="76" t="s">
        <v>228</v>
      </c>
      <c r="D3727" s="78" t="s">
        <v>11033</v>
      </c>
      <c r="E3727" s="78" t="s">
        <v>11034</v>
      </c>
      <c r="F3727" s="78" t="s">
        <v>11035</v>
      </c>
    </row>
    <row r="3728" spans="1:6" ht="22.5" x14ac:dyDescent="0.2">
      <c r="A3728" s="74" t="s">
        <v>11036</v>
      </c>
      <c r="B3728" s="74" t="s">
        <v>11037</v>
      </c>
      <c r="C3728" s="76" t="s">
        <v>228</v>
      </c>
      <c r="D3728" s="78" t="s">
        <v>11038</v>
      </c>
      <c r="E3728" s="78" t="s">
        <v>11034</v>
      </c>
      <c r="F3728" s="78" t="s">
        <v>5825</v>
      </c>
    </row>
    <row r="3729" spans="1:6" ht="33.75" x14ac:dyDescent="0.2">
      <c r="A3729" s="74" t="s">
        <v>11039</v>
      </c>
      <c r="B3729" s="74" t="s">
        <v>11040</v>
      </c>
      <c r="C3729" s="76" t="s">
        <v>235</v>
      </c>
      <c r="D3729" s="78" t="s">
        <v>11041</v>
      </c>
      <c r="E3729" s="78" t="s">
        <v>11042</v>
      </c>
      <c r="F3729" s="78" t="s">
        <v>11043</v>
      </c>
    </row>
    <row r="3730" spans="1:6" ht="33.75" x14ac:dyDescent="0.2">
      <c r="A3730" s="74" t="s">
        <v>11044</v>
      </c>
      <c r="B3730" s="74" t="s">
        <v>11045</v>
      </c>
      <c r="C3730" s="76" t="s">
        <v>235</v>
      </c>
      <c r="D3730" s="78" t="s">
        <v>11046</v>
      </c>
      <c r="E3730" s="78" t="s">
        <v>11042</v>
      </c>
      <c r="F3730" s="78" t="s">
        <v>11047</v>
      </c>
    </row>
    <row r="3731" spans="1:6" ht="22.5" x14ac:dyDescent="0.2">
      <c r="A3731" s="74" t="s">
        <v>11048</v>
      </c>
      <c r="B3731" s="74" t="s">
        <v>11049</v>
      </c>
      <c r="C3731" s="76" t="s">
        <v>235</v>
      </c>
      <c r="D3731" s="78" t="s">
        <v>11050</v>
      </c>
      <c r="E3731" s="82"/>
      <c r="F3731" s="78" t="s">
        <v>11050</v>
      </c>
    </row>
    <row r="3732" spans="1:6" ht="45" x14ac:dyDescent="0.2">
      <c r="A3732" s="74" t="s">
        <v>11051</v>
      </c>
      <c r="B3732" s="75" t="s">
        <v>11052</v>
      </c>
      <c r="C3732" s="76" t="s">
        <v>235</v>
      </c>
      <c r="D3732" s="78" t="s">
        <v>11053</v>
      </c>
      <c r="E3732" s="78" t="s">
        <v>2116</v>
      </c>
      <c r="F3732" s="78" t="s">
        <v>11054</v>
      </c>
    </row>
    <row r="3733" spans="1:6" ht="45" x14ac:dyDescent="0.2">
      <c r="A3733" s="74" t="s">
        <v>11055</v>
      </c>
      <c r="B3733" s="75" t="s">
        <v>11056</v>
      </c>
      <c r="C3733" s="76" t="s">
        <v>235</v>
      </c>
      <c r="D3733" s="78" t="s">
        <v>11057</v>
      </c>
      <c r="E3733" s="78" t="s">
        <v>2116</v>
      </c>
      <c r="F3733" s="78" t="s">
        <v>11058</v>
      </c>
    </row>
    <row r="3734" spans="1:6" x14ac:dyDescent="0.2">
      <c r="A3734" s="59">
        <v>54.07</v>
      </c>
      <c r="B3734" s="73" t="s">
        <v>11059</v>
      </c>
      <c r="C3734" s="56"/>
      <c r="D3734" s="56"/>
      <c r="E3734" s="56"/>
      <c r="F3734" s="56"/>
    </row>
    <row r="3735" spans="1:6" x14ac:dyDescent="0.2">
      <c r="A3735" s="74" t="s">
        <v>11060</v>
      </c>
      <c r="B3735" s="74" t="s">
        <v>11061</v>
      </c>
      <c r="C3735" s="76" t="s">
        <v>211</v>
      </c>
      <c r="D3735" s="78" t="s">
        <v>11062</v>
      </c>
      <c r="E3735" s="82"/>
      <c r="F3735" s="78" t="s">
        <v>11062</v>
      </c>
    </row>
    <row r="3736" spans="1:6" ht="56.25" x14ac:dyDescent="0.2">
      <c r="A3736" s="74" t="s">
        <v>11063</v>
      </c>
      <c r="B3736" s="75" t="s">
        <v>11064</v>
      </c>
      <c r="C3736" s="76" t="s">
        <v>211</v>
      </c>
      <c r="D3736" s="78" t="s">
        <v>11065</v>
      </c>
      <c r="E3736" s="78" t="s">
        <v>1747</v>
      </c>
      <c r="F3736" s="78" t="s">
        <v>11066</v>
      </c>
    </row>
    <row r="3737" spans="1:6" ht="56.25" x14ac:dyDescent="0.2">
      <c r="A3737" s="74" t="s">
        <v>11067</v>
      </c>
      <c r="B3737" s="75" t="s">
        <v>11068</v>
      </c>
      <c r="C3737" s="76" t="s">
        <v>211</v>
      </c>
      <c r="D3737" s="78" t="s">
        <v>11069</v>
      </c>
      <c r="E3737" s="78" t="s">
        <v>1747</v>
      </c>
      <c r="F3737" s="78" t="s">
        <v>11070</v>
      </c>
    </row>
    <row r="3738" spans="1:6" ht="56.25" x14ac:dyDescent="0.2">
      <c r="A3738" s="74" t="s">
        <v>11071</v>
      </c>
      <c r="B3738" s="75" t="s">
        <v>11072</v>
      </c>
      <c r="C3738" s="76" t="s">
        <v>211</v>
      </c>
      <c r="D3738" s="78" t="s">
        <v>11073</v>
      </c>
      <c r="E3738" s="78" t="s">
        <v>1417</v>
      </c>
      <c r="F3738" s="78" t="s">
        <v>11074</v>
      </c>
    </row>
    <row r="3739" spans="1:6" ht="45" x14ac:dyDescent="0.2">
      <c r="A3739" s="74" t="s">
        <v>11075</v>
      </c>
      <c r="B3739" s="75" t="s">
        <v>11076</v>
      </c>
      <c r="C3739" s="76" t="s">
        <v>211</v>
      </c>
      <c r="D3739" s="78" t="s">
        <v>423</v>
      </c>
      <c r="E3739" s="78" t="s">
        <v>1417</v>
      </c>
      <c r="F3739" s="78" t="s">
        <v>11077</v>
      </c>
    </row>
    <row r="3740" spans="1:6" ht="45" x14ac:dyDescent="0.2">
      <c r="A3740" s="74" t="s">
        <v>11078</v>
      </c>
      <c r="B3740" s="75" t="s">
        <v>11079</v>
      </c>
      <c r="C3740" s="76" t="s">
        <v>211</v>
      </c>
      <c r="D3740" s="78" t="s">
        <v>11080</v>
      </c>
      <c r="E3740" s="78" t="s">
        <v>1563</v>
      </c>
      <c r="F3740" s="78" t="s">
        <v>11081</v>
      </c>
    </row>
    <row r="3741" spans="1:6" ht="22.5" x14ac:dyDescent="0.2">
      <c r="A3741" s="59">
        <v>54.2</v>
      </c>
      <c r="B3741" s="73" t="s">
        <v>11082</v>
      </c>
      <c r="C3741" s="56"/>
      <c r="D3741" s="56"/>
      <c r="E3741" s="56"/>
      <c r="F3741" s="56"/>
    </row>
    <row r="3742" spans="1:6" ht="22.5" x14ac:dyDescent="0.2">
      <c r="A3742" s="74" t="s">
        <v>11083</v>
      </c>
      <c r="B3742" s="74" t="s">
        <v>11084</v>
      </c>
      <c r="C3742" s="76" t="s">
        <v>228</v>
      </c>
      <c r="D3742" s="78" t="s">
        <v>11085</v>
      </c>
      <c r="E3742" s="78" t="s">
        <v>11086</v>
      </c>
      <c r="F3742" s="78" t="s">
        <v>11087</v>
      </c>
    </row>
    <row r="3743" spans="1:6" ht="22.5" x14ac:dyDescent="0.2">
      <c r="A3743" s="74" t="s">
        <v>11088</v>
      </c>
      <c r="B3743" s="74" t="s">
        <v>11089</v>
      </c>
      <c r="C3743" s="76" t="s">
        <v>228</v>
      </c>
      <c r="D3743" s="78" t="s">
        <v>790</v>
      </c>
      <c r="E3743" s="78" t="s">
        <v>11034</v>
      </c>
      <c r="F3743" s="78" t="s">
        <v>11090</v>
      </c>
    </row>
    <row r="3744" spans="1:6" ht="22.5" x14ac:dyDescent="0.2">
      <c r="A3744" s="74" t="s">
        <v>11091</v>
      </c>
      <c r="B3744" s="74" t="s">
        <v>11092</v>
      </c>
      <c r="C3744" s="76" t="s">
        <v>211</v>
      </c>
      <c r="D3744" s="78" t="s">
        <v>11093</v>
      </c>
      <c r="E3744" s="78" t="s">
        <v>6109</v>
      </c>
      <c r="F3744" s="78" t="s">
        <v>1404</v>
      </c>
    </row>
    <row r="3745" spans="1:6" ht="45" x14ac:dyDescent="0.2">
      <c r="A3745" s="74" t="s">
        <v>11094</v>
      </c>
      <c r="B3745" s="75" t="s">
        <v>11095</v>
      </c>
      <c r="C3745" s="76" t="s">
        <v>211</v>
      </c>
      <c r="D3745" s="78" t="s">
        <v>6049</v>
      </c>
      <c r="E3745" s="78" t="s">
        <v>648</v>
      </c>
      <c r="F3745" s="78" t="s">
        <v>11096</v>
      </c>
    </row>
    <row r="3746" spans="1:6" ht="45" x14ac:dyDescent="0.2">
      <c r="A3746" s="74" t="s">
        <v>11097</v>
      </c>
      <c r="B3746" s="75" t="s">
        <v>11098</v>
      </c>
      <c r="C3746" s="76" t="s">
        <v>211</v>
      </c>
      <c r="D3746" s="78" t="s">
        <v>11099</v>
      </c>
      <c r="E3746" s="78" t="s">
        <v>257</v>
      </c>
      <c r="F3746" s="78" t="s">
        <v>11100</v>
      </c>
    </row>
    <row r="3747" spans="1:6" ht="45" x14ac:dyDescent="0.2">
      <c r="A3747" s="74" t="s">
        <v>11101</v>
      </c>
      <c r="B3747" s="75" t="s">
        <v>11102</v>
      </c>
      <c r="C3747" s="76" t="s">
        <v>211</v>
      </c>
      <c r="D3747" s="78" t="s">
        <v>11103</v>
      </c>
      <c r="E3747" s="78" t="s">
        <v>11104</v>
      </c>
      <c r="F3747" s="78" t="s">
        <v>11105</v>
      </c>
    </row>
    <row r="3748" spans="1:6" x14ac:dyDescent="0.2">
      <c r="A3748" s="58">
        <v>55</v>
      </c>
      <c r="B3748" s="73" t="s">
        <v>11106</v>
      </c>
      <c r="C3748" s="56"/>
      <c r="D3748" s="56"/>
      <c r="E3748" s="56"/>
      <c r="F3748" s="56"/>
    </row>
    <row r="3749" spans="1:6" x14ac:dyDescent="0.2">
      <c r="A3749" s="59">
        <v>55.01</v>
      </c>
      <c r="B3749" s="73" t="s">
        <v>11107</v>
      </c>
      <c r="C3749" s="56"/>
      <c r="D3749" s="56"/>
      <c r="E3749" s="56"/>
      <c r="F3749" s="56"/>
    </row>
    <row r="3750" spans="1:6" x14ac:dyDescent="0.2">
      <c r="A3750" s="74" t="s">
        <v>11108</v>
      </c>
      <c r="B3750" s="74" t="s">
        <v>11109</v>
      </c>
      <c r="C3750" s="76" t="s">
        <v>211</v>
      </c>
      <c r="D3750" s="82"/>
      <c r="E3750" s="78" t="s">
        <v>1644</v>
      </c>
      <c r="F3750" s="78" t="s">
        <v>1644</v>
      </c>
    </row>
    <row r="3751" spans="1:6" ht="22.5" x14ac:dyDescent="0.2">
      <c r="A3751" s="74" t="s">
        <v>11110</v>
      </c>
      <c r="B3751" s="74" t="s">
        <v>11111</v>
      </c>
      <c r="C3751" s="76" t="s">
        <v>211</v>
      </c>
      <c r="D3751" s="78" t="s">
        <v>4241</v>
      </c>
      <c r="E3751" s="78" t="s">
        <v>11112</v>
      </c>
      <c r="F3751" s="78" t="s">
        <v>11113</v>
      </c>
    </row>
    <row r="3752" spans="1:6" ht="33.75" x14ac:dyDescent="0.2">
      <c r="A3752" s="74" t="s">
        <v>11114</v>
      </c>
      <c r="B3752" s="74" t="s">
        <v>11115</v>
      </c>
      <c r="C3752" s="76" t="s">
        <v>211</v>
      </c>
      <c r="D3752" s="78" t="s">
        <v>250</v>
      </c>
      <c r="E3752" s="78" t="s">
        <v>256</v>
      </c>
      <c r="F3752" s="78" t="s">
        <v>11116</v>
      </c>
    </row>
    <row r="3753" spans="1:6" ht="33.75" x14ac:dyDescent="0.2">
      <c r="A3753" s="74" t="s">
        <v>11117</v>
      </c>
      <c r="B3753" s="74" t="s">
        <v>11118</v>
      </c>
      <c r="C3753" s="76" t="s">
        <v>210</v>
      </c>
      <c r="D3753" s="77"/>
      <c r="E3753" s="78" t="s">
        <v>308</v>
      </c>
      <c r="F3753" s="78" t="s">
        <v>308</v>
      </c>
    </row>
    <row r="3754" spans="1:6" ht="22.5" x14ac:dyDescent="0.2">
      <c r="A3754" s="74" t="s">
        <v>11119</v>
      </c>
      <c r="B3754" s="74" t="s">
        <v>11120</v>
      </c>
      <c r="C3754" s="76" t="s">
        <v>211</v>
      </c>
      <c r="D3754" s="82"/>
      <c r="E3754" s="78" t="s">
        <v>5533</v>
      </c>
      <c r="F3754" s="78" t="s">
        <v>5533</v>
      </c>
    </row>
    <row r="3755" spans="1:6" ht="56.25" x14ac:dyDescent="0.2">
      <c r="A3755" s="74" t="s">
        <v>11121</v>
      </c>
      <c r="B3755" s="75" t="s">
        <v>11122</v>
      </c>
      <c r="C3755" s="76" t="s">
        <v>211</v>
      </c>
      <c r="D3755" s="78" t="s">
        <v>5342</v>
      </c>
      <c r="E3755" s="78" t="s">
        <v>11112</v>
      </c>
      <c r="F3755" s="78" t="s">
        <v>11123</v>
      </c>
    </row>
    <row r="3756" spans="1:6" ht="22.5" x14ac:dyDescent="0.2">
      <c r="A3756" s="74" t="s">
        <v>11124</v>
      </c>
      <c r="B3756" s="74" t="s">
        <v>11125</v>
      </c>
      <c r="C3756" s="76" t="s">
        <v>211</v>
      </c>
      <c r="D3756" s="78" t="s">
        <v>11126</v>
      </c>
      <c r="E3756" s="82"/>
      <c r="F3756" s="78" t="s">
        <v>11126</v>
      </c>
    </row>
    <row r="3757" spans="1:6" x14ac:dyDescent="0.2">
      <c r="A3757" s="59">
        <v>55.02</v>
      </c>
      <c r="B3757" s="73" t="s">
        <v>11127</v>
      </c>
      <c r="C3757" s="56"/>
      <c r="D3757" s="56"/>
      <c r="E3757" s="56"/>
      <c r="F3757" s="56"/>
    </row>
    <row r="3758" spans="1:6" x14ac:dyDescent="0.2">
      <c r="A3758" s="74" t="s">
        <v>11128</v>
      </c>
      <c r="B3758" s="74" t="s">
        <v>11129</v>
      </c>
      <c r="C3758" s="76" t="s">
        <v>210</v>
      </c>
      <c r="D3758" s="82"/>
      <c r="E3758" s="78" t="s">
        <v>230</v>
      </c>
      <c r="F3758" s="78" t="s">
        <v>230</v>
      </c>
    </row>
    <row r="3759" spans="1:6" ht="22.5" x14ac:dyDescent="0.2">
      <c r="A3759" s="74" t="s">
        <v>11130</v>
      </c>
      <c r="B3759" s="74" t="s">
        <v>11131</v>
      </c>
      <c r="C3759" s="76" t="s">
        <v>210</v>
      </c>
      <c r="D3759" s="78" t="s">
        <v>286</v>
      </c>
      <c r="E3759" s="78" t="s">
        <v>310</v>
      </c>
      <c r="F3759" s="78" t="s">
        <v>7486</v>
      </c>
    </row>
    <row r="3760" spans="1:6" x14ac:dyDescent="0.2">
      <c r="A3760" s="74" t="s">
        <v>11132</v>
      </c>
      <c r="B3760" s="74" t="s">
        <v>11133</v>
      </c>
      <c r="C3760" s="76" t="s">
        <v>235</v>
      </c>
      <c r="D3760" s="78" t="s">
        <v>11134</v>
      </c>
      <c r="E3760" s="82"/>
      <c r="F3760" s="78" t="s">
        <v>11134</v>
      </c>
    </row>
    <row r="3761" spans="1:6" ht="22.5" x14ac:dyDescent="0.2">
      <c r="A3761" s="74" t="s">
        <v>11135</v>
      </c>
      <c r="B3761" s="74" t="s">
        <v>11136</v>
      </c>
      <c r="C3761" s="76" t="s">
        <v>210</v>
      </c>
      <c r="D3761" s="82"/>
      <c r="E3761" s="78" t="s">
        <v>315</v>
      </c>
      <c r="F3761" s="78" t="s">
        <v>315</v>
      </c>
    </row>
    <row r="3762" spans="1:6" ht="33.75" x14ac:dyDescent="0.2">
      <c r="A3762" s="74" t="s">
        <v>11137</v>
      </c>
      <c r="B3762" s="74" t="s">
        <v>11138</v>
      </c>
      <c r="C3762" s="76" t="s">
        <v>228</v>
      </c>
      <c r="D3762" s="77"/>
      <c r="E3762" s="78" t="s">
        <v>1196</v>
      </c>
      <c r="F3762" s="78" t="s">
        <v>1196</v>
      </c>
    </row>
    <row r="3763" spans="1:6" ht="33.75" x14ac:dyDescent="0.2">
      <c r="A3763" s="74" t="s">
        <v>11139</v>
      </c>
      <c r="B3763" s="74" t="s">
        <v>11140</v>
      </c>
      <c r="C3763" s="76" t="s">
        <v>228</v>
      </c>
      <c r="D3763" s="77"/>
      <c r="E3763" s="78" t="s">
        <v>11077</v>
      </c>
      <c r="F3763" s="78" t="s">
        <v>11077</v>
      </c>
    </row>
    <row r="3764" spans="1:6" x14ac:dyDescent="0.2">
      <c r="A3764" s="59">
        <v>55.1</v>
      </c>
      <c r="B3764" s="73" t="s">
        <v>11141</v>
      </c>
      <c r="C3764" s="56"/>
      <c r="D3764" s="56"/>
      <c r="E3764" s="56"/>
      <c r="F3764" s="56"/>
    </row>
    <row r="3765" spans="1:6" ht="22.5" x14ac:dyDescent="0.2">
      <c r="A3765" s="74" t="s">
        <v>11142</v>
      </c>
      <c r="B3765" s="74" t="s">
        <v>11143</v>
      </c>
      <c r="C3765" s="76" t="s">
        <v>262</v>
      </c>
      <c r="D3765" s="78" t="s">
        <v>3628</v>
      </c>
      <c r="E3765" s="82"/>
      <c r="F3765" s="78" t="s">
        <v>3628</v>
      </c>
    </row>
    <row r="3766" spans="1:6" ht="22.5" x14ac:dyDescent="0.2">
      <c r="A3766" s="58">
        <v>61</v>
      </c>
      <c r="B3766" s="73" t="s">
        <v>11144</v>
      </c>
      <c r="C3766" s="56"/>
      <c r="D3766" s="56"/>
      <c r="E3766" s="56"/>
      <c r="F3766" s="56"/>
    </row>
    <row r="3767" spans="1:6" x14ac:dyDescent="0.2">
      <c r="A3767" s="59">
        <v>61.01</v>
      </c>
      <c r="B3767" s="73" t="s">
        <v>11145</v>
      </c>
      <c r="C3767" s="56"/>
      <c r="D3767" s="56"/>
      <c r="E3767" s="56"/>
      <c r="F3767" s="56"/>
    </row>
    <row r="3768" spans="1:6" ht="56.25" x14ac:dyDescent="0.2">
      <c r="A3768" s="74" t="s">
        <v>11146</v>
      </c>
      <c r="B3768" s="75" t="s">
        <v>11147</v>
      </c>
      <c r="C3768" s="76" t="s">
        <v>247</v>
      </c>
      <c r="D3768" s="78" t="s">
        <v>11148</v>
      </c>
      <c r="E3768" s="77"/>
      <c r="F3768" s="78" t="s">
        <v>11148</v>
      </c>
    </row>
    <row r="3769" spans="1:6" ht="56.25" x14ac:dyDescent="0.2">
      <c r="A3769" s="74" t="s">
        <v>11149</v>
      </c>
      <c r="B3769" s="75" t="s">
        <v>11150</v>
      </c>
      <c r="C3769" s="76" t="s">
        <v>247</v>
      </c>
      <c r="D3769" s="78" t="s">
        <v>11151</v>
      </c>
      <c r="E3769" s="77"/>
      <c r="F3769" s="78" t="s">
        <v>11151</v>
      </c>
    </row>
    <row r="3770" spans="1:6" ht="56.25" x14ac:dyDescent="0.2">
      <c r="A3770" s="74" t="s">
        <v>11152</v>
      </c>
      <c r="B3770" s="75" t="s">
        <v>11153</v>
      </c>
      <c r="C3770" s="76" t="s">
        <v>247</v>
      </c>
      <c r="D3770" s="78" t="s">
        <v>11154</v>
      </c>
      <c r="E3770" s="77"/>
      <c r="F3770" s="78" t="s">
        <v>11154</v>
      </c>
    </row>
    <row r="3771" spans="1:6" ht="56.25" x14ac:dyDescent="0.2">
      <c r="A3771" s="74" t="s">
        <v>11155</v>
      </c>
      <c r="B3771" s="75" t="s">
        <v>11156</v>
      </c>
      <c r="C3771" s="76" t="s">
        <v>247</v>
      </c>
      <c r="D3771" s="78" t="s">
        <v>11157</v>
      </c>
      <c r="E3771" s="77"/>
      <c r="F3771" s="78" t="s">
        <v>11157</v>
      </c>
    </row>
    <row r="3772" spans="1:6" ht="56.25" x14ac:dyDescent="0.2">
      <c r="A3772" s="74" t="s">
        <v>11158</v>
      </c>
      <c r="B3772" s="75" t="s">
        <v>11159</v>
      </c>
      <c r="C3772" s="76" t="s">
        <v>247</v>
      </c>
      <c r="D3772" s="78" t="s">
        <v>11160</v>
      </c>
      <c r="E3772" s="77"/>
      <c r="F3772" s="78" t="s">
        <v>11160</v>
      </c>
    </row>
    <row r="3773" spans="1:6" ht="22.5" x14ac:dyDescent="0.2">
      <c r="A3773" s="74" t="s">
        <v>11161</v>
      </c>
      <c r="B3773" s="74" t="s">
        <v>11162</v>
      </c>
      <c r="C3773" s="76" t="s">
        <v>211</v>
      </c>
      <c r="D3773" s="78" t="s">
        <v>11163</v>
      </c>
      <c r="E3773" s="82"/>
      <c r="F3773" s="78" t="s">
        <v>11163</v>
      </c>
    </row>
    <row r="3774" spans="1:6" x14ac:dyDescent="0.2">
      <c r="A3774" s="59">
        <v>61.1</v>
      </c>
      <c r="B3774" s="73" t="s">
        <v>11164</v>
      </c>
      <c r="C3774" s="56"/>
      <c r="D3774" s="56"/>
      <c r="E3774" s="56"/>
      <c r="F3774" s="56"/>
    </row>
    <row r="3775" spans="1:6" ht="45" x14ac:dyDescent="0.2">
      <c r="A3775" s="74" t="s">
        <v>11165</v>
      </c>
      <c r="B3775" s="75" t="s">
        <v>11166</v>
      </c>
      <c r="C3775" s="76" t="s">
        <v>210</v>
      </c>
      <c r="D3775" s="78" t="s">
        <v>11167</v>
      </c>
      <c r="E3775" s="78" t="s">
        <v>11168</v>
      </c>
      <c r="F3775" s="78" t="s">
        <v>11169</v>
      </c>
    </row>
    <row r="3776" spans="1:6" ht="45" x14ac:dyDescent="0.2">
      <c r="A3776" s="74" t="s">
        <v>11170</v>
      </c>
      <c r="B3776" s="75" t="s">
        <v>11171</v>
      </c>
      <c r="C3776" s="76" t="s">
        <v>210</v>
      </c>
      <c r="D3776" s="78" t="s">
        <v>11172</v>
      </c>
      <c r="E3776" s="78" t="s">
        <v>11173</v>
      </c>
      <c r="F3776" s="78" t="s">
        <v>11174</v>
      </c>
    </row>
    <row r="3777" spans="1:6" ht="45" x14ac:dyDescent="0.2">
      <c r="A3777" s="74" t="s">
        <v>11175</v>
      </c>
      <c r="B3777" s="75" t="s">
        <v>11176</v>
      </c>
      <c r="C3777" s="76" t="s">
        <v>210</v>
      </c>
      <c r="D3777" s="78" t="s">
        <v>11177</v>
      </c>
      <c r="E3777" s="78" t="s">
        <v>11178</v>
      </c>
      <c r="F3777" s="78" t="s">
        <v>11179</v>
      </c>
    </row>
    <row r="3778" spans="1:6" ht="45" x14ac:dyDescent="0.2">
      <c r="A3778" s="74" t="s">
        <v>11180</v>
      </c>
      <c r="B3778" s="75" t="s">
        <v>11181</v>
      </c>
      <c r="C3778" s="76" t="s">
        <v>210</v>
      </c>
      <c r="D3778" s="78" t="s">
        <v>11182</v>
      </c>
      <c r="E3778" s="78" t="s">
        <v>11183</v>
      </c>
      <c r="F3778" s="78" t="s">
        <v>11184</v>
      </c>
    </row>
    <row r="3779" spans="1:6" ht="45" x14ac:dyDescent="0.2">
      <c r="A3779" s="74" t="s">
        <v>11185</v>
      </c>
      <c r="B3779" s="75" t="s">
        <v>11186</v>
      </c>
      <c r="C3779" s="76" t="s">
        <v>210</v>
      </c>
      <c r="D3779" s="78" t="s">
        <v>11187</v>
      </c>
      <c r="E3779" s="78" t="s">
        <v>11188</v>
      </c>
      <c r="F3779" s="78" t="s">
        <v>11189</v>
      </c>
    </row>
    <row r="3780" spans="1:6" ht="45" x14ac:dyDescent="0.2">
      <c r="A3780" s="74" t="s">
        <v>11190</v>
      </c>
      <c r="B3780" s="75" t="s">
        <v>11191</v>
      </c>
      <c r="C3780" s="76" t="s">
        <v>210</v>
      </c>
      <c r="D3780" s="78" t="s">
        <v>11192</v>
      </c>
      <c r="E3780" s="78" t="s">
        <v>11193</v>
      </c>
      <c r="F3780" s="78" t="s">
        <v>11194</v>
      </c>
    </row>
    <row r="3781" spans="1:6" ht="33.75" x14ac:dyDescent="0.2">
      <c r="A3781" s="74" t="s">
        <v>11195</v>
      </c>
      <c r="B3781" s="75" t="s">
        <v>11196</v>
      </c>
      <c r="C3781" s="76" t="s">
        <v>210</v>
      </c>
      <c r="D3781" s="78" t="s">
        <v>11197</v>
      </c>
      <c r="E3781" s="78" t="s">
        <v>11193</v>
      </c>
      <c r="F3781" s="78" t="s">
        <v>11198</v>
      </c>
    </row>
    <row r="3782" spans="1:6" ht="45" x14ac:dyDescent="0.2">
      <c r="A3782" s="74" t="s">
        <v>11199</v>
      </c>
      <c r="B3782" s="75" t="s">
        <v>11200</v>
      </c>
      <c r="C3782" s="76" t="s">
        <v>210</v>
      </c>
      <c r="D3782" s="78" t="s">
        <v>11201</v>
      </c>
      <c r="E3782" s="78" t="s">
        <v>11202</v>
      </c>
      <c r="F3782" s="78" t="s">
        <v>11203</v>
      </c>
    </row>
    <row r="3783" spans="1:6" ht="45" x14ac:dyDescent="0.2">
      <c r="A3783" s="74" t="s">
        <v>11204</v>
      </c>
      <c r="B3783" s="75" t="s">
        <v>11205</v>
      </c>
      <c r="C3783" s="76" t="s">
        <v>210</v>
      </c>
      <c r="D3783" s="78" t="s">
        <v>11206</v>
      </c>
      <c r="E3783" s="78" t="s">
        <v>11207</v>
      </c>
      <c r="F3783" s="78" t="s">
        <v>11208</v>
      </c>
    </row>
    <row r="3784" spans="1:6" ht="67.5" x14ac:dyDescent="0.2">
      <c r="A3784" s="79" t="s">
        <v>11209</v>
      </c>
      <c r="B3784" s="74" t="s">
        <v>11210</v>
      </c>
      <c r="C3784" s="80" t="s">
        <v>210</v>
      </c>
      <c r="D3784" s="81" t="s">
        <v>11211</v>
      </c>
      <c r="E3784" s="81" t="s">
        <v>11212</v>
      </c>
      <c r="F3784" s="81" t="s">
        <v>11213</v>
      </c>
    </row>
    <row r="3785" spans="1:6" ht="67.5" x14ac:dyDescent="0.2">
      <c r="A3785" s="79" t="s">
        <v>11214</v>
      </c>
      <c r="B3785" s="74" t="s">
        <v>11215</v>
      </c>
      <c r="C3785" s="80" t="s">
        <v>210</v>
      </c>
      <c r="D3785" s="81" t="s">
        <v>11216</v>
      </c>
      <c r="E3785" s="81" t="s">
        <v>11217</v>
      </c>
      <c r="F3785" s="81" t="s">
        <v>11218</v>
      </c>
    </row>
    <row r="3786" spans="1:6" ht="67.5" x14ac:dyDescent="0.2">
      <c r="A3786" s="79" t="s">
        <v>11219</v>
      </c>
      <c r="B3786" s="74" t="s">
        <v>11220</v>
      </c>
      <c r="C3786" s="80" t="s">
        <v>210</v>
      </c>
      <c r="D3786" s="81" t="s">
        <v>11221</v>
      </c>
      <c r="E3786" s="81" t="s">
        <v>11222</v>
      </c>
      <c r="F3786" s="81" t="s">
        <v>11223</v>
      </c>
    </row>
    <row r="3787" spans="1:6" ht="67.5" x14ac:dyDescent="0.2">
      <c r="A3787" s="79" t="s">
        <v>11224</v>
      </c>
      <c r="B3787" s="74" t="s">
        <v>11225</v>
      </c>
      <c r="C3787" s="80" t="s">
        <v>210</v>
      </c>
      <c r="D3787" s="81" t="s">
        <v>11226</v>
      </c>
      <c r="E3787" s="81" t="s">
        <v>11227</v>
      </c>
      <c r="F3787" s="81" t="s">
        <v>11228</v>
      </c>
    </row>
    <row r="3788" spans="1:6" ht="56.25" x14ac:dyDescent="0.2">
      <c r="A3788" s="74" t="s">
        <v>11229</v>
      </c>
      <c r="B3788" s="75" t="s">
        <v>11230</v>
      </c>
      <c r="C3788" s="76" t="s">
        <v>210</v>
      </c>
      <c r="D3788" s="78" t="s">
        <v>11231</v>
      </c>
      <c r="E3788" s="78" t="s">
        <v>11232</v>
      </c>
      <c r="F3788" s="78" t="s">
        <v>11233</v>
      </c>
    </row>
    <row r="3789" spans="1:6" ht="56.25" x14ac:dyDescent="0.2">
      <c r="A3789" s="74" t="s">
        <v>11234</v>
      </c>
      <c r="B3789" s="75" t="s">
        <v>11235</v>
      </c>
      <c r="C3789" s="76" t="s">
        <v>210</v>
      </c>
      <c r="D3789" s="78" t="s">
        <v>11236</v>
      </c>
      <c r="E3789" s="78" t="s">
        <v>11232</v>
      </c>
      <c r="F3789" s="78" t="s">
        <v>11237</v>
      </c>
    </row>
    <row r="3790" spans="1:6" ht="56.25" x14ac:dyDescent="0.2">
      <c r="A3790" s="74" t="s">
        <v>11238</v>
      </c>
      <c r="B3790" s="75" t="s">
        <v>11239</v>
      </c>
      <c r="C3790" s="76" t="s">
        <v>210</v>
      </c>
      <c r="D3790" s="78" t="s">
        <v>11240</v>
      </c>
      <c r="E3790" s="78" t="s">
        <v>11232</v>
      </c>
      <c r="F3790" s="78" t="s">
        <v>11241</v>
      </c>
    </row>
    <row r="3791" spans="1:6" ht="22.5" x14ac:dyDescent="0.2">
      <c r="A3791" s="74" t="s">
        <v>11242</v>
      </c>
      <c r="B3791" s="74" t="s">
        <v>11243</v>
      </c>
      <c r="C3791" s="76" t="s">
        <v>228</v>
      </c>
      <c r="D3791" s="78" t="s">
        <v>11244</v>
      </c>
      <c r="E3791" s="78" t="s">
        <v>5595</v>
      </c>
      <c r="F3791" s="78" t="s">
        <v>11245</v>
      </c>
    </row>
    <row r="3792" spans="1:6" ht="22.5" x14ac:dyDescent="0.2">
      <c r="A3792" s="74" t="s">
        <v>11246</v>
      </c>
      <c r="B3792" s="74" t="s">
        <v>11247</v>
      </c>
      <c r="C3792" s="76" t="s">
        <v>228</v>
      </c>
      <c r="D3792" s="78" t="s">
        <v>11248</v>
      </c>
      <c r="E3792" s="78" t="s">
        <v>5595</v>
      </c>
      <c r="F3792" s="78" t="s">
        <v>11249</v>
      </c>
    </row>
    <row r="3793" spans="1:6" ht="22.5" x14ac:dyDescent="0.2">
      <c r="A3793" s="74" t="s">
        <v>11250</v>
      </c>
      <c r="B3793" s="74" t="s">
        <v>11251</v>
      </c>
      <c r="C3793" s="76" t="s">
        <v>228</v>
      </c>
      <c r="D3793" s="78" t="s">
        <v>1675</v>
      </c>
      <c r="E3793" s="78" t="s">
        <v>5595</v>
      </c>
      <c r="F3793" s="78" t="s">
        <v>11252</v>
      </c>
    </row>
    <row r="3794" spans="1:6" ht="22.5" x14ac:dyDescent="0.2">
      <c r="A3794" s="74" t="s">
        <v>11253</v>
      </c>
      <c r="B3794" s="74" t="s">
        <v>11254</v>
      </c>
      <c r="C3794" s="76" t="s">
        <v>211</v>
      </c>
      <c r="D3794" s="78" t="s">
        <v>11255</v>
      </c>
      <c r="E3794" s="78" t="s">
        <v>414</v>
      </c>
      <c r="F3794" s="78" t="s">
        <v>11256</v>
      </c>
    </row>
    <row r="3795" spans="1:6" ht="45" x14ac:dyDescent="0.2">
      <c r="A3795" s="74" t="s">
        <v>11257</v>
      </c>
      <c r="B3795" s="75" t="s">
        <v>11258</v>
      </c>
      <c r="C3795" s="76" t="s">
        <v>211</v>
      </c>
      <c r="D3795" s="78" t="s">
        <v>11259</v>
      </c>
      <c r="E3795" s="77"/>
      <c r="F3795" s="78" t="s">
        <v>11259</v>
      </c>
    </row>
    <row r="3796" spans="1:6" ht="22.5" x14ac:dyDescent="0.2">
      <c r="A3796" s="74" t="s">
        <v>11260</v>
      </c>
      <c r="B3796" s="74" t="s">
        <v>11261</v>
      </c>
      <c r="C3796" s="76" t="s">
        <v>211</v>
      </c>
      <c r="D3796" s="78" t="s">
        <v>11262</v>
      </c>
      <c r="E3796" s="78" t="s">
        <v>11263</v>
      </c>
      <c r="F3796" s="78" t="s">
        <v>11264</v>
      </c>
    </row>
    <row r="3797" spans="1:6" ht="22.5" x14ac:dyDescent="0.2">
      <c r="A3797" s="74" t="s">
        <v>11265</v>
      </c>
      <c r="B3797" s="74" t="s">
        <v>11266</v>
      </c>
      <c r="C3797" s="76" t="s">
        <v>211</v>
      </c>
      <c r="D3797" s="78" t="s">
        <v>11267</v>
      </c>
      <c r="E3797" s="78" t="s">
        <v>11268</v>
      </c>
      <c r="F3797" s="78" t="s">
        <v>11269</v>
      </c>
    </row>
    <row r="3798" spans="1:6" ht="22.5" x14ac:dyDescent="0.2">
      <c r="A3798" s="74" t="s">
        <v>11270</v>
      </c>
      <c r="B3798" s="74" t="s">
        <v>11271</v>
      </c>
      <c r="C3798" s="76" t="s">
        <v>211</v>
      </c>
      <c r="D3798" s="78" t="s">
        <v>11272</v>
      </c>
      <c r="E3798" s="78" t="s">
        <v>11273</v>
      </c>
      <c r="F3798" s="78" t="s">
        <v>11274</v>
      </c>
    </row>
    <row r="3799" spans="1:6" ht="22.5" x14ac:dyDescent="0.2">
      <c r="A3799" s="74" t="s">
        <v>11275</v>
      </c>
      <c r="B3799" s="74" t="s">
        <v>11276</v>
      </c>
      <c r="C3799" s="76" t="s">
        <v>210</v>
      </c>
      <c r="D3799" s="82"/>
      <c r="E3799" s="78" t="s">
        <v>11277</v>
      </c>
      <c r="F3799" s="78" t="s">
        <v>11277</v>
      </c>
    </row>
    <row r="3800" spans="1:6" ht="45" x14ac:dyDescent="0.2">
      <c r="A3800" s="74" t="s">
        <v>11278</v>
      </c>
      <c r="B3800" s="75" t="s">
        <v>11279</v>
      </c>
      <c r="C3800" s="76" t="s">
        <v>210</v>
      </c>
      <c r="D3800" s="78" t="s">
        <v>11280</v>
      </c>
      <c r="E3800" s="78" t="s">
        <v>11281</v>
      </c>
      <c r="F3800" s="78" t="s">
        <v>11282</v>
      </c>
    </row>
    <row r="3801" spans="1:6" ht="22.5" x14ac:dyDescent="0.2">
      <c r="A3801" s="74" t="s">
        <v>11283</v>
      </c>
      <c r="B3801" s="74" t="s">
        <v>11284</v>
      </c>
      <c r="C3801" s="76" t="s">
        <v>210</v>
      </c>
      <c r="D3801" s="78" t="s">
        <v>11285</v>
      </c>
      <c r="E3801" s="78" t="s">
        <v>255</v>
      </c>
      <c r="F3801" s="78" t="s">
        <v>11286</v>
      </c>
    </row>
    <row r="3802" spans="1:6" ht="33.75" x14ac:dyDescent="0.2">
      <c r="A3802" s="74" t="s">
        <v>11287</v>
      </c>
      <c r="B3802" s="74" t="s">
        <v>11288</v>
      </c>
      <c r="C3802" s="76" t="s">
        <v>210</v>
      </c>
      <c r="D3802" s="78" t="s">
        <v>11289</v>
      </c>
      <c r="E3802" s="78" t="s">
        <v>11290</v>
      </c>
      <c r="F3802" s="78" t="s">
        <v>11291</v>
      </c>
    </row>
    <row r="3803" spans="1:6" ht="33.75" x14ac:dyDescent="0.2">
      <c r="A3803" s="74" t="s">
        <v>11292</v>
      </c>
      <c r="B3803" s="74" t="s">
        <v>11293</v>
      </c>
      <c r="C3803" s="76" t="s">
        <v>211</v>
      </c>
      <c r="D3803" s="78" t="s">
        <v>11294</v>
      </c>
      <c r="E3803" s="78" t="s">
        <v>11295</v>
      </c>
      <c r="F3803" s="78" t="s">
        <v>11296</v>
      </c>
    </row>
    <row r="3804" spans="1:6" ht="22.5" x14ac:dyDescent="0.2">
      <c r="A3804" s="74" t="s">
        <v>11297</v>
      </c>
      <c r="B3804" s="74" t="s">
        <v>11298</v>
      </c>
      <c r="C3804" s="76" t="s">
        <v>228</v>
      </c>
      <c r="D3804" s="78" t="s">
        <v>11299</v>
      </c>
      <c r="E3804" s="78" t="s">
        <v>328</v>
      </c>
      <c r="F3804" s="78" t="s">
        <v>11300</v>
      </c>
    </row>
    <row r="3805" spans="1:6" ht="22.5" x14ac:dyDescent="0.2">
      <c r="A3805" s="74" t="s">
        <v>11301</v>
      </c>
      <c r="B3805" s="74" t="s">
        <v>11302</v>
      </c>
      <c r="C3805" s="76" t="s">
        <v>210</v>
      </c>
      <c r="D3805" s="78" t="s">
        <v>11303</v>
      </c>
      <c r="E3805" s="78" t="s">
        <v>255</v>
      </c>
      <c r="F3805" s="78" t="s">
        <v>11304</v>
      </c>
    </row>
    <row r="3806" spans="1:6" ht="22.5" x14ac:dyDescent="0.2">
      <c r="A3806" s="74" t="s">
        <v>11305</v>
      </c>
      <c r="B3806" s="74" t="s">
        <v>11306</v>
      </c>
      <c r="C3806" s="76" t="s">
        <v>210</v>
      </c>
      <c r="D3806" s="78" t="s">
        <v>11307</v>
      </c>
      <c r="E3806" s="78" t="s">
        <v>255</v>
      </c>
      <c r="F3806" s="78" t="s">
        <v>11308</v>
      </c>
    </row>
    <row r="3807" spans="1:6" ht="22.5" x14ac:dyDescent="0.2">
      <c r="A3807" s="74" t="s">
        <v>11309</v>
      </c>
      <c r="B3807" s="74" t="s">
        <v>11310</v>
      </c>
      <c r="C3807" s="76" t="s">
        <v>210</v>
      </c>
      <c r="D3807" s="78" t="s">
        <v>11311</v>
      </c>
      <c r="E3807" s="78" t="s">
        <v>255</v>
      </c>
      <c r="F3807" s="78" t="s">
        <v>11312</v>
      </c>
    </row>
    <row r="3808" spans="1:6" ht="22.5" x14ac:dyDescent="0.2">
      <c r="A3808" s="74" t="s">
        <v>11313</v>
      </c>
      <c r="B3808" s="74" t="s">
        <v>11314</v>
      </c>
      <c r="C3808" s="76" t="s">
        <v>210</v>
      </c>
      <c r="D3808" s="78" t="s">
        <v>11315</v>
      </c>
      <c r="E3808" s="78" t="s">
        <v>255</v>
      </c>
      <c r="F3808" s="78" t="s">
        <v>11316</v>
      </c>
    </row>
    <row r="3809" spans="1:6" ht="45" x14ac:dyDescent="0.2">
      <c r="A3809" s="74" t="s">
        <v>11317</v>
      </c>
      <c r="B3809" s="75" t="s">
        <v>11318</v>
      </c>
      <c r="C3809" s="76" t="s">
        <v>211</v>
      </c>
      <c r="D3809" s="78" t="s">
        <v>11319</v>
      </c>
      <c r="E3809" s="78" t="s">
        <v>11320</v>
      </c>
      <c r="F3809" s="78" t="s">
        <v>11321</v>
      </c>
    </row>
    <row r="3810" spans="1:6" ht="56.25" x14ac:dyDescent="0.2">
      <c r="A3810" s="74" t="s">
        <v>11322</v>
      </c>
      <c r="B3810" s="75" t="s">
        <v>11323</v>
      </c>
      <c r="C3810" s="76" t="s">
        <v>211</v>
      </c>
      <c r="D3810" s="78" t="s">
        <v>11324</v>
      </c>
      <c r="E3810" s="78" t="s">
        <v>11325</v>
      </c>
      <c r="F3810" s="78" t="s">
        <v>11326</v>
      </c>
    </row>
    <row r="3811" spans="1:6" ht="56.25" x14ac:dyDescent="0.2">
      <c r="A3811" s="74" t="s">
        <v>11327</v>
      </c>
      <c r="B3811" s="75" t="s">
        <v>11328</v>
      </c>
      <c r="C3811" s="76" t="s">
        <v>211</v>
      </c>
      <c r="D3811" s="78" t="s">
        <v>11329</v>
      </c>
      <c r="E3811" s="78" t="s">
        <v>5674</v>
      </c>
      <c r="F3811" s="78" t="s">
        <v>11330</v>
      </c>
    </row>
    <row r="3812" spans="1:6" ht="22.5" x14ac:dyDescent="0.2">
      <c r="A3812" s="74" t="s">
        <v>11331</v>
      </c>
      <c r="B3812" s="74" t="s">
        <v>11332</v>
      </c>
      <c r="C3812" s="76" t="s">
        <v>211</v>
      </c>
      <c r="D3812" s="78" t="s">
        <v>11333</v>
      </c>
      <c r="E3812" s="78" t="s">
        <v>11263</v>
      </c>
      <c r="F3812" s="78" t="s">
        <v>11334</v>
      </c>
    </row>
    <row r="3813" spans="1:6" ht="22.5" x14ac:dyDescent="0.2">
      <c r="A3813" s="74" t="s">
        <v>11335</v>
      </c>
      <c r="B3813" s="74" t="s">
        <v>11336</v>
      </c>
      <c r="C3813" s="76" t="s">
        <v>211</v>
      </c>
      <c r="D3813" s="78" t="s">
        <v>11337</v>
      </c>
      <c r="E3813" s="78" t="s">
        <v>11338</v>
      </c>
      <c r="F3813" s="78" t="s">
        <v>11339</v>
      </c>
    </row>
    <row r="3814" spans="1:6" ht="22.5" x14ac:dyDescent="0.2">
      <c r="A3814" s="74" t="s">
        <v>11340</v>
      </c>
      <c r="B3814" s="74" t="s">
        <v>11341</v>
      </c>
      <c r="C3814" s="76" t="s">
        <v>211</v>
      </c>
      <c r="D3814" s="78" t="s">
        <v>11342</v>
      </c>
      <c r="E3814" s="78" t="s">
        <v>9607</v>
      </c>
      <c r="F3814" s="78" t="s">
        <v>11343</v>
      </c>
    </row>
    <row r="3815" spans="1:6" ht="33.75" x14ac:dyDescent="0.2">
      <c r="A3815" s="74" t="s">
        <v>11344</v>
      </c>
      <c r="B3815" s="74" t="s">
        <v>11345</v>
      </c>
      <c r="C3815" s="76" t="s">
        <v>211</v>
      </c>
      <c r="D3815" s="78" t="s">
        <v>11346</v>
      </c>
      <c r="E3815" s="78" t="s">
        <v>11347</v>
      </c>
      <c r="F3815" s="78" t="s">
        <v>11348</v>
      </c>
    </row>
    <row r="3816" spans="1:6" ht="33.75" x14ac:dyDescent="0.2">
      <c r="A3816" s="74" t="s">
        <v>11349</v>
      </c>
      <c r="B3816" s="74" t="s">
        <v>11350</v>
      </c>
      <c r="C3816" s="76" t="s">
        <v>211</v>
      </c>
      <c r="D3816" s="78" t="s">
        <v>11351</v>
      </c>
      <c r="E3816" s="78" t="s">
        <v>11352</v>
      </c>
      <c r="F3816" s="78" t="s">
        <v>11353</v>
      </c>
    </row>
    <row r="3817" spans="1:6" ht="33.75" x14ac:dyDescent="0.2">
      <c r="A3817" s="74" t="s">
        <v>11354</v>
      </c>
      <c r="B3817" s="74" t="s">
        <v>11355</v>
      </c>
      <c r="C3817" s="76" t="s">
        <v>211</v>
      </c>
      <c r="D3817" s="78" t="s">
        <v>11356</v>
      </c>
      <c r="E3817" s="78" t="s">
        <v>11325</v>
      </c>
      <c r="F3817" s="78" t="s">
        <v>11357</v>
      </c>
    </row>
    <row r="3818" spans="1:6" ht="33.75" x14ac:dyDescent="0.2">
      <c r="A3818" s="74" t="s">
        <v>11358</v>
      </c>
      <c r="B3818" s="74" t="s">
        <v>11359</v>
      </c>
      <c r="C3818" s="76" t="s">
        <v>211</v>
      </c>
      <c r="D3818" s="78" t="s">
        <v>11360</v>
      </c>
      <c r="E3818" s="78" t="s">
        <v>11268</v>
      </c>
      <c r="F3818" s="78" t="s">
        <v>11361</v>
      </c>
    </row>
    <row r="3819" spans="1:6" ht="33.75" x14ac:dyDescent="0.2">
      <c r="A3819" s="74" t="s">
        <v>11362</v>
      </c>
      <c r="B3819" s="74" t="s">
        <v>11363</v>
      </c>
      <c r="C3819" s="76" t="s">
        <v>211</v>
      </c>
      <c r="D3819" s="78" t="s">
        <v>11364</v>
      </c>
      <c r="E3819" s="78" t="s">
        <v>11273</v>
      </c>
      <c r="F3819" s="78" t="s">
        <v>11365</v>
      </c>
    </row>
    <row r="3820" spans="1:6" x14ac:dyDescent="0.2">
      <c r="A3820" s="74" t="s">
        <v>11366</v>
      </c>
      <c r="B3820" s="74" t="s">
        <v>11367</v>
      </c>
      <c r="C3820" s="76" t="s">
        <v>211</v>
      </c>
      <c r="D3820" s="78" t="s">
        <v>11368</v>
      </c>
      <c r="E3820" s="78" t="s">
        <v>11325</v>
      </c>
      <c r="F3820" s="78" t="s">
        <v>11369</v>
      </c>
    </row>
    <row r="3821" spans="1:6" x14ac:dyDescent="0.2">
      <c r="A3821" s="74" t="s">
        <v>11370</v>
      </c>
      <c r="B3821" s="74" t="s">
        <v>11371</v>
      </c>
      <c r="C3821" s="76" t="s">
        <v>211</v>
      </c>
      <c r="D3821" s="78" t="s">
        <v>11372</v>
      </c>
      <c r="E3821" s="78" t="s">
        <v>11373</v>
      </c>
      <c r="F3821" s="78" t="s">
        <v>11374</v>
      </c>
    </row>
    <row r="3822" spans="1:6" ht="22.5" x14ac:dyDescent="0.2">
      <c r="A3822" s="74" t="s">
        <v>11375</v>
      </c>
      <c r="B3822" s="74" t="s">
        <v>11376</v>
      </c>
      <c r="C3822" s="76" t="s">
        <v>210</v>
      </c>
      <c r="D3822" s="78" t="s">
        <v>11377</v>
      </c>
      <c r="E3822" s="78" t="s">
        <v>8531</v>
      </c>
      <c r="F3822" s="78" t="s">
        <v>11378</v>
      </c>
    </row>
    <row r="3823" spans="1:6" ht="22.5" x14ac:dyDescent="0.2">
      <c r="A3823" s="74" t="s">
        <v>11379</v>
      </c>
      <c r="B3823" s="74" t="s">
        <v>11380</v>
      </c>
      <c r="C3823" s="76" t="s">
        <v>210</v>
      </c>
      <c r="D3823" s="78" t="s">
        <v>11381</v>
      </c>
      <c r="E3823" s="78" t="s">
        <v>11373</v>
      </c>
      <c r="F3823" s="78" t="s">
        <v>11382</v>
      </c>
    </row>
    <row r="3824" spans="1:6" x14ac:dyDescent="0.2">
      <c r="A3824" s="59">
        <v>61.14</v>
      </c>
      <c r="B3824" s="73" t="s">
        <v>11383</v>
      </c>
      <c r="C3824" s="56"/>
      <c r="D3824" s="56"/>
      <c r="E3824" s="56"/>
      <c r="F3824" s="56"/>
    </row>
    <row r="3825" spans="1:6" ht="45" x14ac:dyDescent="0.2">
      <c r="A3825" s="74" t="s">
        <v>11384</v>
      </c>
      <c r="B3825" s="75" t="s">
        <v>11385</v>
      </c>
      <c r="C3825" s="76" t="s">
        <v>210</v>
      </c>
      <c r="D3825" s="78" t="s">
        <v>11386</v>
      </c>
      <c r="E3825" s="78" t="s">
        <v>11387</v>
      </c>
      <c r="F3825" s="78" t="s">
        <v>11388</v>
      </c>
    </row>
    <row r="3826" spans="1:6" ht="45" x14ac:dyDescent="0.2">
      <c r="A3826" s="74" t="s">
        <v>11389</v>
      </c>
      <c r="B3826" s="75" t="s">
        <v>11390</v>
      </c>
      <c r="C3826" s="76" t="s">
        <v>210</v>
      </c>
      <c r="D3826" s="78" t="s">
        <v>11391</v>
      </c>
      <c r="E3826" s="78" t="s">
        <v>11392</v>
      </c>
      <c r="F3826" s="78" t="s">
        <v>11393</v>
      </c>
    </row>
    <row r="3827" spans="1:6" ht="45" x14ac:dyDescent="0.2">
      <c r="A3827" s="74" t="s">
        <v>11394</v>
      </c>
      <c r="B3827" s="75" t="s">
        <v>11395</v>
      </c>
      <c r="C3827" s="76" t="s">
        <v>210</v>
      </c>
      <c r="D3827" s="78" t="s">
        <v>11396</v>
      </c>
      <c r="E3827" s="78" t="s">
        <v>11397</v>
      </c>
      <c r="F3827" s="78" t="s">
        <v>11398</v>
      </c>
    </row>
    <row r="3828" spans="1:6" ht="45" x14ac:dyDescent="0.2">
      <c r="A3828" s="74" t="s">
        <v>11399</v>
      </c>
      <c r="B3828" s="75" t="s">
        <v>11400</v>
      </c>
      <c r="C3828" s="76" t="s">
        <v>210</v>
      </c>
      <c r="D3828" s="78" t="s">
        <v>11401</v>
      </c>
      <c r="E3828" s="78" t="s">
        <v>11397</v>
      </c>
      <c r="F3828" s="78" t="s">
        <v>11402</v>
      </c>
    </row>
    <row r="3829" spans="1:6" ht="45" x14ac:dyDescent="0.2">
      <c r="A3829" s="74" t="s">
        <v>11403</v>
      </c>
      <c r="B3829" s="75" t="s">
        <v>11404</v>
      </c>
      <c r="C3829" s="76" t="s">
        <v>210</v>
      </c>
      <c r="D3829" s="78" t="s">
        <v>11405</v>
      </c>
      <c r="E3829" s="78" t="s">
        <v>11397</v>
      </c>
      <c r="F3829" s="78" t="s">
        <v>11406</v>
      </c>
    </row>
    <row r="3830" spans="1:6" ht="45" x14ac:dyDescent="0.2">
      <c r="A3830" s="74" t="s">
        <v>11407</v>
      </c>
      <c r="B3830" s="75" t="s">
        <v>11408</v>
      </c>
      <c r="C3830" s="76" t="s">
        <v>210</v>
      </c>
      <c r="D3830" s="78" t="s">
        <v>11409</v>
      </c>
      <c r="E3830" s="78" t="s">
        <v>11397</v>
      </c>
      <c r="F3830" s="78" t="s">
        <v>11410</v>
      </c>
    </row>
    <row r="3831" spans="1:6" ht="56.25" x14ac:dyDescent="0.2">
      <c r="A3831" s="74" t="s">
        <v>11411</v>
      </c>
      <c r="B3831" s="75" t="s">
        <v>11412</v>
      </c>
      <c r="C3831" s="76" t="s">
        <v>210</v>
      </c>
      <c r="D3831" s="78" t="s">
        <v>11413</v>
      </c>
      <c r="E3831" s="78" t="s">
        <v>11414</v>
      </c>
      <c r="F3831" s="78" t="s">
        <v>11415</v>
      </c>
    </row>
    <row r="3832" spans="1:6" x14ac:dyDescent="0.2">
      <c r="A3832" s="59">
        <v>61.15</v>
      </c>
      <c r="B3832" s="73" t="s">
        <v>11416</v>
      </c>
      <c r="C3832" s="56"/>
      <c r="D3832" s="56"/>
      <c r="E3832" s="56"/>
      <c r="F3832" s="56"/>
    </row>
    <row r="3833" spans="1:6" ht="33.75" x14ac:dyDescent="0.2">
      <c r="A3833" s="74" t="s">
        <v>11417</v>
      </c>
      <c r="B3833" s="74" t="s">
        <v>11418</v>
      </c>
      <c r="C3833" s="76" t="s">
        <v>210</v>
      </c>
      <c r="D3833" s="78" t="s">
        <v>11419</v>
      </c>
      <c r="E3833" s="78" t="s">
        <v>267</v>
      </c>
      <c r="F3833" s="78" t="s">
        <v>11420</v>
      </c>
    </row>
    <row r="3834" spans="1:6" ht="22.5" x14ac:dyDescent="0.2">
      <c r="A3834" s="74" t="s">
        <v>11421</v>
      </c>
      <c r="B3834" s="74" t="s">
        <v>11422</v>
      </c>
      <c r="C3834" s="76" t="s">
        <v>210</v>
      </c>
      <c r="D3834" s="78" t="s">
        <v>11423</v>
      </c>
      <c r="E3834" s="78" t="s">
        <v>330</v>
      </c>
      <c r="F3834" s="78" t="s">
        <v>5285</v>
      </c>
    </row>
    <row r="3835" spans="1:6" ht="45" x14ac:dyDescent="0.2">
      <c r="A3835" s="74" t="s">
        <v>11424</v>
      </c>
      <c r="B3835" s="75" t="s">
        <v>11425</v>
      </c>
      <c r="C3835" s="76" t="s">
        <v>210</v>
      </c>
      <c r="D3835" s="78" t="s">
        <v>11426</v>
      </c>
      <c r="E3835" s="78" t="s">
        <v>267</v>
      </c>
      <c r="F3835" s="78" t="s">
        <v>11427</v>
      </c>
    </row>
    <row r="3836" spans="1:6" ht="45" x14ac:dyDescent="0.2">
      <c r="A3836" s="74" t="s">
        <v>11428</v>
      </c>
      <c r="B3836" s="75" t="s">
        <v>11429</v>
      </c>
      <c r="C3836" s="76" t="s">
        <v>210</v>
      </c>
      <c r="D3836" s="78" t="s">
        <v>11430</v>
      </c>
      <c r="E3836" s="78" t="s">
        <v>7393</v>
      </c>
      <c r="F3836" s="78" t="s">
        <v>11431</v>
      </c>
    </row>
    <row r="3837" spans="1:6" ht="45" x14ac:dyDescent="0.2">
      <c r="A3837" s="74" t="s">
        <v>11432</v>
      </c>
      <c r="B3837" s="75" t="s">
        <v>11433</v>
      </c>
      <c r="C3837" s="76" t="s">
        <v>210</v>
      </c>
      <c r="D3837" s="78" t="s">
        <v>11434</v>
      </c>
      <c r="E3837" s="78" t="s">
        <v>11435</v>
      </c>
      <c r="F3837" s="78" t="s">
        <v>11436</v>
      </c>
    </row>
    <row r="3838" spans="1:6" ht="22.5" x14ac:dyDescent="0.2">
      <c r="A3838" s="74" t="s">
        <v>11437</v>
      </c>
      <c r="B3838" s="74" t="s">
        <v>11438</v>
      </c>
      <c r="C3838" s="76" t="s">
        <v>210</v>
      </c>
      <c r="D3838" s="78" t="s">
        <v>11439</v>
      </c>
      <c r="E3838" s="78" t="s">
        <v>1879</v>
      </c>
      <c r="F3838" s="78" t="s">
        <v>11440</v>
      </c>
    </row>
    <row r="3839" spans="1:6" ht="45" x14ac:dyDescent="0.2">
      <c r="A3839" s="74" t="s">
        <v>11441</v>
      </c>
      <c r="B3839" s="75" t="s">
        <v>11442</v>
      </c>
      <c r="C3839" s="76" t="s">
        <v>210</v>
      </c>
      <c r="D3839" s="78" t="s">
        <v>11443</v>
      </c>
      <c r="E3839" s="78" t="s">
        <v>11435</v>
      </c>
      <c r="F3839" s="78" t="s">
        <v>11444</v>
      </c>
    </row>
    <row r="3840" spans="1:6" ht="22.5" x14ac:dyDescent="0.2">
      <c r="A3840" s="74" t="s">
        <v>11445</v>
      </c>
      <c r="B3840" s="74" t="s">
        <v>11446</v>
      </c>
      <c r="C3840" s="76" t="s">
        <v>210</v>
      </c>
      <c r="D3840" s="78" t="s">
        <v>11447</v>
      </c>
      <c r="E3840" s="78" t="s">
        <v>11435</v>
      </c>
      <c r="F3840" s="78" t="s">
        <v>11448</v>
      </c>
    </row>
    <row r="3841" spans="1:6" ht="45" x14ac:dyDescent="0.2">
      <c r="A3841" s="74" t="s">
        <v>11449</v>
      </c>
      <c r="B3841" s="75" t="s">
        <v>11450</v>
      </c>
      <c r="C3841" s="76" t="s">
        <v>210</v>
      </c>
      <c r="D3841" s="78" t="s">
        <v>11451</v>
      </c>
      <c r="E3841" s="78" t="s">
        <v>11435</v>
      </c>
      <c r="F3841" s="78" t="s">
        <v>11452</v>
      </c>
    </row>
    <row r="3842" spans="1:6" ht="33.75" x14ac:dyDescent="0.2">
      <c r="A3842" s="74" t="s">
        <v>11453</v>
      </c>
      <c r="B3842" s="74" t="s">
        <v>11454</v>
      </c>
      <c r="C3842" s="76" t="s">
        <v>210</v>
      </c>
      <c r="D3842" s="78" t="s">
        <v>11455</v>
      </c>
      <c r="E3842" s="78" t="s">
        <v>7393</v>
      </c>
      <c r="F3842" s="78" t="s">
        <v>11456</v>
      </c>
    </row>
    <row r="3843" spans="1:6" ht="22.5" x14ac:dyDescent="0.2">
      <c r="A3843" s="74" t="s">
        <v>11457</v>
      </c>
      <c r="B3843" s="74" t="s">
        <v>11458</v>
      </c>
      <c r="C3843" s="76" t="s">
        <v>210</v>
      </c>
      <c r="D3843" s="78" t="s">
        <v>11459</v>
      </c>
      <c r="E3843" s="78" t="s">
        <v>1879</v>
      </c>
      <c r="F3843" s="78" t="s">
        <v>11460</v>
      </c>
    </row>
    <row r="3844" spans="1:6" ht="22.5" x14ac:dyDescent="0.2">
      <c r="A3844" s="74" t="s">
        <v>11461</v>
      </c>
      <c r="B3844" s="74" t="s">
        <v>11462</v>
      </c>
      <c r="C3844" s="76" t="s">
        <v>210</v>
      </c>
      <c r="D3844" s="78" t="s">
        <v>11463</v>
      </c>
      <c r="E3844" s="78" t="s">
        <v>327</v>
      </c>
      <c r="F3844" s="78" t="s">
        <v>11464</v>
      </c>
    </row>
    <row r="3845" spans="1:6" x14ac:dyDescent="0.2">
      <c r="A3845" s="74" t="s">
        <v>11465</v>
      </c>
      <c r="B3845" s="74" t="s">
        <v>11466</v>
      </c>
      <c r="C3845" s="76" t="s">
        <v>210</v>
      </c>
      <c r="D3845" s="78" t="s">
        <v>11467</v>
      </c>
      <c r="E3845" s="78" t="s">
        <v>11468</v>
      </c>
      <c r="F3845" s="78" t="s">
        <v>11469</v>
      </c>
    </row>
    <row r="3846" spans="1:6" x14ac:dyDescent="0.2">
      <c r="A3846" s="74" t="s">
        <v>11470</v>
      </c>
      <c r="B3846" s="74" t="s">
        <v>11471</v>
      </c>
      <c r="C3846" s="76" t="s">
        <v>210</v>
      </c>
      <c r="D3846" s="78" t="s">
        <v>11472</v>
      </c>
      <c r="E3846" s="78" t="s">
        <v>6226</v>
      </c>
      <c r="F3846" s="78" t="s">
        <v>11473</v>
      </c>
    </row>
    <row r="3847" spans="1:6" ht="22.5" x14ac:dyDescent="0.2">
      <c r="A3847" s="74" t="s">
        <v>11474</v>
      </c>
      <c r="B3847" s="74" t="s">
        <v>11475</v>
      </c>
      <c r="C3847" s="76" t="s">
        <v>210</v>
      </c>
      <c r="D3847" s="78" t="s">
        <v>11476</v>
      </c>
      <c r="E3847" s="78" t="s">
        <v>340</v>
      </c>
      <c r="F3847" s="78" t="s">
        <v>11477</v>
      </c>
    </row>
    <row r="3848" spans="1:6" ht="22.5" x14ac:dyDescent="0.2">
      <c r="A3848" s="74" t="s">
        <v>11478</v>
      </c>
      <c r="B3848" s="74" t="s">
        <v>11479</v>
      </c>
      <c r="C3848" s="76" t="s">
        <v>210</v>
      </c>
      <c r="D3848" s="78" t="s">
        <v>470</v>
      </c>
      <c r="E3848" s="78" t="s">
        <v>11468</v>
      </c>
      <c r="F3848" s="78" t="s">
        <v>11480</v>
      </c>
    </row>
    <row r="3849" spans="1:6" ht="67.5" x14ac:dyDescent="0.2">
      <c r="A3849" s="74" t="s">
        <v>11481</v>
      </c>
      <c r="B3849" s="75" t="s">
        <v>11482</v>
      </c>
      <c r="C3849" s="76" t="s">
        <v>210</v>
      </c>
      <c r="D3849" s="78" t="s">
        <v>11483</v>
      </c>
      <c r="E3849" s="78" t="s">
        <v>10193</v>
      </c>
      <c r="F3849" s="78" t="s">
        <v>11484</v>
      </c>
    </row>
    <row r="3850" spans="1:6" ht="33.75" x14ac:dyDescent="0.2">
      <c r="A3850" s="74" t="s">
        <v>11485</v>
      </c>
      <c r="B3850" s="74" t="s">
        <v>11486</v>
      </c>
      <c r="C3850" s="76" t="s">
        <v>210</v>
      </c>
      <c r="D3850" s="78" t="s">
        <v>11487</v>
      </c>
      <c r="E3850" s="78" t="s">
        <v>5316</v>
      </c>
      <c r="F3850" s="78" t="s">
        <v>11488</v>
      </c>
    </row>
    <row r="3851" spans="1:6" ht="33.75" x14ac:dyDescent="0.2">
      <c r="A3851" s="74" t="s">
        <v>11489</v>
      </c>
      <c r="B3851" s="74" t="s">
        <v>11490</v>
      </c>
      <c r="C3851" s="76" t="s">
        <v>210</v>
      </c>
      <c r="D3851" s="78" t="s">
        <v>11491</v>
      </c>
      <c r="E3851" s="78" t="s">
        <v>11468</v>
      </c>
      <c r="F3851" s="78" t="s">
        <v>11492</v>
      </c>
    </row>
    <row r="3852" spans="1:6" ht="45" x14ac:dyDescent="0.2">
      <c r="A3852" s="74" t="s">
        <v>11493</v>
      </c>
      <c r="B3852" s="75" t="s">
        <v>11494</v>
      </c>
      <c r="C3852" s="76" t="s">
        <v>210</v>
      </c>
      <c r="D3852" s="78" t="s">
        <v>11495</v>
      </c>
      <c r="E3852" s="78" t="s">
        <v>11468</v>
      </c>
      <c r="F3852" s="78" t="s">
        <v>11496</v>
      </c>
    </row>
    <row r="3853" spans="1:6" ht="56.25" x14ac:dyDescent="0.2">
      <c r="A3853" s="74" t="s">
        <v>11497</v>
      </c>
      <c r="B3853" s="75" t="s">
        <v>11498</v>
      </c>
      <c r="C3853" s="76" t="s">
        <v>210</v>
      </c>
      <c r="D3853" s="78" t="s">
        <v>11499</v>
      </c>
      <c r="E3853" s="78" t="s">
        <v>11468</v>
      </c>
      <c r="F3853" s="78" t="s">
        <v>11500</v>
      </c>
    </row>
    <row r="3854" spans="1:6" ht="22.5" x14ac:dyDescent="0.2">
      <c r="A3854" s="74" t="s">
        <v>11501</v>
      </c>
      <c r="B3854" s="74" t="s">
        <v>11502</v>
      </c>
      <c r="C3854" s="76" t="s">
        <v>210</v>
      </c>
      <c r="D3854" s="78" t="s">
        <v>11503</v>
      </c>
      <c r="E3854" s="78" t="s">
        <v>11504</v>
      </c>
      <c r="F3854" s="78" t="s">
        <v>11505</v>
      </c>
    </row>
    <row r="3855" spans="1:6" ht="22.5" x14ac:dyDescent="0.2">
      <c r="A3855" s="74" t="s">
        <v>11506</v>
      </c>
      <c r="B3855" s="74" t="s">
        <v>11507</v>
      </c>
      <c r="C3855" s="76" t="s">
        <v>210</v>
      </c>
      <c r="D3855" s="78" t="s">
        <v>11508</v>
      </c>
      <c r="E3855" s="78" t="s">
        <v>11509</v>
      </c>
      <c r="F3855" s="78" t="s">
        <v>11510</v>
      </c>
    </row>
    <row r="3856" spans="1:6" ht="22.5" x14ac:dyDescent="0.2">
      <c r="A3856" s="74" t="s">
        <v>11511</v>
      </c>
      <c r="B3856" s="74" t="s">
        <v>11512</v>
      </c>
      <c r="C3856" s="76" t="s">
        <v>210</v>
      </c>
      <c r="D3856" s="78" t="s">
        <v>11513</v>
      </c>
      <c r="E3856" s="78" t="s">
        <v>11509</v>
      </c>
      <c r="F3856" s="78" t="s">
        <v>11514</v>
      </c>
    </row>
    <row r="3857" spans="1:6" ht="33.75" x14ac:dyDescent="0.2">
      <c r="A3857" s="74" t="s">
        <v>11515</v>
      </c>
      <c r="B3857" s="74" t="s">
        <v>11516</v>
      </c>
      <c r="C3857" s="76" t="s">
        <v>210</v>
      </c>
      <c r="D3857" s="78" t="s">
        <v>11517</v>
      </c>
      <c r="E3857" s="78" t="s">
        <v>11518</v>
      </c>
      <c r="F3857" s="78" t="s">
        <v>11519</v>
      </c>
    </row>
    <row r="3858" spans="1:6" ht="22.5" x14ac:dyDescent="0.2">
      <c r="A3858" s="59">
        <v>61.2</v>
      </c>
      <c r="B3858" s="73" t="s">
        <v>11520</v>
      </c>
      <c r="C3858" s="56"/>
      <c r="D3858" s="56"/>
      <c r="E3858" s="56"/>
      <c r="F3858" s="56"/>
    </row>
    <row r="3859" spans="1:6" ht="22.5" x14ac:dyDescent="0.2">
      <c r="A3859" s="74" t="s">
        <v>11521</v>
      </c>
      <c r="B3859" s="74" t="s">
        <v>11522</v>
      </c>
      <c r="C3859" s="76" t="s">
        <v>247</v>
      </c>
      <c r="D3859" s="78" t="s">
        <v>11523</v>
      </c>
      <c r="E3859" s="78" t="s">
        <v>11524</v>
      </c>
      <c r="F3859" s="78" t="s">
        <v>11525</v>
      </c>
    </row>
    <row r="3860" spans="1:6" ht="22.5" x14ac:dyDescent="0.2">
      <c r="A3860" s="74" t="s">
        <v>11526</v>
      </c>
      <c r="B3860" s="74" t="s">
        <v>11527</v>
      </c>
      <c r="C3860" s="76" t="s">
        <v>247</v>
      </c>
      <c r="D3860" s="78" t="s">
        <v>11528</v>
      </c>
      <c r="E3860" s="78" t="s">
        <v>11524</v>
      </c>
      <c r="F3860" s="78" t="s">
        <v>11529</v>
      </c>
    </row>
    <row r="3861" spans="1:6" ht="33.75" x14ac:dyDescent="0.2">
      <c r="A3861" s="74" t="s">
        <v>11530</v>
      </c>
      <c r="B3861" s="74" t="s">
        <v>11531</v>
      </c>
      <c r="C3861" s="76" t="s">
        <v>247</v>
      </c>
      <c r="D3861" s="78" t="s">
        <v>11532</v>
      </c>
      <c r="E3861" s="78" t="s">
        <v>11533</v>
      </c>
      <c r="F3861" s="78" t="s">
        <v>11534</v>
      </c>
    </row>
    <row r="3862" spans="1:6" ht="33.75" x14ac:dyDescent="0.2">
      <c r="A3862" s="74" t="s">
        <v>11535</v>
      </c>
      <c r="B3862" s="74" t="s">
        <v>11536</v>
      </c>
      <c r="C3862" s="76" t="s">
        <v>247</v>
      </c>
      <c r="D3862" s="78" t="s">
        <v>11537</v>
      </c>
      <c r="E3862" s="78" t="s">
        <v>11538</v>
      </c>
      <c r="F3862" s="78" t="s">
        <v>11539</v>
      </c>
    </row>
    <row r="3863" spans="1:6" ht="33.75" x14ac:dyDescent="0.2">
      <c r="A3863" s="74" t="s">
        <v>11540</v>
      </c>
      <c r="B3863" s="74" t="s">
        <v>11541</v>
      </c>
      <c r="C3863" s="76" t="s">
        <v>247</v>
      </c>
      <c r="D3863" s="78" t="s">
        <v>11542</v>
      </c>
      <c r="E3863" s="78" t="s">
        <v>11543</v>
      </c>
      <c r="F3863" s="78" t="s">
        <v>11544</v>
      </c>
    </row>
    <row r="3864" spans="1:6" ht="45" x14ac:dyDescent="0.2">
      <c r="A3864" s="74" t="s">
        <v>11545</v>
      </c>
      <c r="B3864" s="75" t="s">
        <v>11546</v>
      </c>
      <c r="C3864" s="76" t="s">
        <v>247</v>
      </c>
      <c r="D3864" s="78" t="s">
        <v>11547</v>
      </c>
      <c r="E3864" s="78" t="s">
        <v>11548</v>
      </c>
      <c r="F3864" s="78" t="s">
        <v>11549</v>
      </c>
    </row>
    <row r="3865" spans="1:6" ht="22.5" x14ac:dyDescent="0.2">
      <c r="A3865" s="74" t="s">
        <v>11550</v>
      </c>
      <c r="B3865" s="74" t="s">
        <v>11551</v>
      </c>
      <c r="C3865" s="76" t="s">
        <v>307</v>
      </c>
      <c r="D3865" s="78" t="s">
        <v>11552</v>
      </c>
      <c r="E3865" s="78" t="s">
        <v>3370</v>
      </c>
      <c r="F3865" s="78" t="s">
        <v>11553</v>
      </c>
    </row>
    <row r="3866" spans="1:6" ht="33.75" x14ac:dyDescent="0.2">
      <c r="A3866" s="58">
        <v>62</v>
      </c>
      <c r="B3866" s="73" t="s">
        <v>11554</v>
      </c>
      <c r="C3866" s="57"/>
      <c r="D3866" s="57"/>
      <c r="E3866" s="57"/>
      <c r="F3866" s="57"/>
    </row>
    <row r="3867" spans="1:6" x14ac:dyDescent="0.2">
      <c r="A3867" s="59">
        <v>62.04</v>
      </c>
      <c r="B3867" s="73" t="s">
        <v>11555</v>
      </c>
      <c r="C3867" s="56"/>
      <c r="D3867" s="56"/>
      <c r="E3867" s="56"/>
      <c r="F3867" s="56"/>
    </row>
    <row r="3868" spans="1:6" ht="33.75" x14ac:dyDescent="0.2">
      <c r="A3868" s="74" t="s">
        <v>11556</v>
      </c>
      <c r="B3868" s="74" t="s">
        <v>11557</v>
      </c>
      <c r="C3868" s="76" t="s">
        <v>210</v>
      </c>
      <c r="D3868" s="78" t="s">
        <v>11558</v>
      </c>
      <c r="E3868" s="78" t="s">
        <v>326</v>
      </c>
      <c r="F3868" s="78" t="s">
        <v>11559</v>
      </c>
    </row>
    <row r="3869" spans="1:6" ht="22.5" x14ac:dyDescent="0.2">
      <c r="A3869" s="74" t="s">
        <v>11560</v>
      </c>
      <c r="B3869" s="74" t="s">
        <v>11561</v>
      </c>
      <c r="C3869" s="76" t="s">
        <v>228</v>
      </c>
      <c r="D3869" s="78" t="s">
        <v>11562</v>
      </c>
      <c r="E3869" s="82"/>
      <c r="F3869" s="78" t="s">
        <v>11562</v>
      </c>
    </row>
    <row r="3870" spans="1:6" ht="45" x14ac:dyDescent="0.2">
      <c r="A3870" s="74" t="s">
        <v>11563</v>
      </c>
      <c r="B3870" s="75" t="s">
        <v>11564</v>
      </c>
      <c r="C3870" s="76" t="s">
        <v>228</v>
      </c>
      <c r="D3870" s="78" t="s">
        <v>11565</v>
      </c>
      <c r="E3870" s="77"/>
      <c r="F3870" s="78" t="s">
        <v>11565</v>
      </c>
    </row>
    <row r="3871" spans="1:6" ht="22.5" x14ac:dyDescent="0.2">
      <c r="A3871" s="59">
        <v>62.2</v>
      </c>
      <c r="B3871" s="73" t="s">
        <v>11566</v>
      </c>
      <c r="C3871" s="56"/>
      <c r="D3871" s="56"/>
      <c r="E3871" s="56"/>
      <c r="F3871" s="56"/>
    </row>
    <row r="3872" spans="1:6" ht="33.75" x14ac:dyDescent="0.2">
      <c r="A3872" s="74" t="s">
        <v>11567</v>
      </c>
      <c r="B3872" s="74" t="s">
        <v>11568</v>
      </c>
      <c r="C3872" s="76" t="s">
        <v>211</v>
      </c>
      <c r="D3872" s="78" t="s">
        <v>11569</v>
      </c>
      <c r="E3872" s="77"/>
      <c r="F3872" s="78" t="s">
        <v>11569</v>
      </c>
    </row>
    <row r="3873" spans="1:6" ht="45" x14ac:dyDescent="0.2">
      <c r="A3873" s="74" t="s">
        <v>11570</v>
      </c>
      <c r="B3873" s="75" t="s">
        <v>11571</v>
      </c>
      <c r="C3873" s="76" t="s">
        <v>211</v>
      </c>
      <c r="D3873" s="78" t="s">
        <v>11572</v>
      </c>
      <c r="E3873" s="77"/>
      <c r="F3873" s="78" t="s">
        <v>11572</v>
      </c>
    </row>
    <row r="3874" spans="1:6" ht="45" x14ac:dyDescent="0.2">
      <c r="A3874" s="74" t="s">
        <v>11573</v>
      </c>
      <c r="B3874" s="75" t="s">
        <v>11574</v>
      </c>
      <c r="C3874" s="76" t="s">
        <v>211</v>
      </c>
      <c r="D3874" s="78" t="s">
        <v>11575</v>
      </c>
      <c r="E3874" s="77"/>
      <c r="F3874" s="78" t="s">
        <v>11575</v>
      </c>
    </row>
    <row r="3875" spans="1:6" ht="22.5" x14ac:dyDescent="0.2">
      <c r="A3875" s="58">
        <v>65</v>
      </c>
      <c r="B3875" s="73" t="s">
        <v>11576</v>
      </c>
      <c r="C3875" s="56"/>
      <c r="D3875" s="56"/>
      <c r="E3875" s="56"/>
      <c r="F3875" s="56"/>
    </row>
    <row r="3876" spans="1:6" x14ac:dyDescent="0.2">
      <c r="A3876" s="59">
        <v>65.010000000000005</v>
      </c>
      <c r="B3876" s="73" t="s">
        <v>11577</v>
      </c>
      <c r="C3876" s="56"/>
      <c r="D3876" s="56"/>
      <c r="E3876" s="56"/>
      <c r="F3876" s="56"/>
    </row>
    <row r="3877" spans="1:6" ht="22.5" x14ac:dyDescent="0.2">
      <c r="A3877" s="74" t="s">
        <v>11578</v>
      </c>
      <c r="B3877" s="74" t="s">
        <v>11579</v>
      </c>
      <c r="C3877" s="76" t="s">
        <v>211</v>
      </c>
      <c r="D3877" s="78" t="s">
        <v>11580</v>
      </c>
      <c r="E3877" s="82"/>
      <c r="F3877" s="78" t="s">
        <v>11580</v>
      </c>
    </row>
    <row r="3878" spans="1:6" ht="22.5" x14ac:dyDescent="0.2">
      <c r="A3878" s="59">
        <v>65.02</v>
      </c>
      <c r="B3878" s="73" t="s">
        <v>11581</v>
      </c>
      <c r="C3878" s="56"/>
      <c r="D3878" s="56"/>
      <c r="E3878" s="56"/>
      <c r="F3878" s="56"/>
    </row>
    <row r="3879" spans="1:6" ht="22.5" x14ac:dyDescent="0.2">
      <c r="A3879" s="74" t="s">
        <v>11582</v>
      </c>
      <c r="B3879" s="74" t="s">
        <v>11583</v>
      </c>
      <c r="C3879" s="76" t="s">
        <v>211</v>
      </c>
      <c r="D3879" s="78" t="s">
        <v>11584</v>
      </c>
      <c r="E3879" s="82"/>
      <c r="F3879" s="78" t="s">
        <v>11584</v>
      </c>
    </row>
    <row r="3880" spans="1:6" ht="33.75" x14ac:dyDescent="0.2">
      <c r="A3880" s="58">
        <v>66</v>
      </c>
      <c r="B3880" s="73" t="s">
        <v>11585</v>
      </c>
      <c r="C3880" s="57"/>
      <c r="D3880" s="57"/>
      <c r="E3880" s="57"/>
      <c r="F3880" s="57"/>
    </row>
    <row r="3881" spans="1:6" x14ac:dyDescent="0.2">
      <c r="A3881" s="59">
        <v>66.02</v>
      </c>
      <c r="B3881" s="73" t="s">
        <v>11586</v>
      </c>
      <c r="C3881" s="56"/>
      <c r="D3881" s="56"/>
      <c r="E3881" s="56"/>
      <c r="F3881" s="56"/>
    </row>
    <row r="3882" spans="1:6" ht="45" x14ac:dyDescent="0.2">
      <c r="A3882" s="74" t="s">
        <v>11587</v>
      </c>
      <c r="B3882" s="75" t="s">
        <v>11588</v>
      </c>
      <c r="C3882" s="76" t="s">
        <v>210</v>
      </c>
      <c r="D3882" s="78" t="s">
        <v>11589</v>
      </c>
      <c r="E3882" s="78" t="s">
        <v>330</v>
      </c>
      <c r="F3882" s="78" t="s">
        <v>11590</v>
      </c>
    </row>
    <row r="3883" spans="1:6" ht="22.5" x14ac:dyDescent="0.2">
      <c r="A3883" s="74" t="s">
        <v>11591</v>
      </c>
      <c r="B3883" s="74" t="s">
        <v>11592</v>
      </c>
      <c r="C3883" s="76" t="s">
        <v>210</v>
      </c>
      <c r="D3883" s="78" t="s">
        <v>11593</v>
      </c>
      <c r="E3883" s="82"/>
      <c r="F3883" s="78" t="s">
        <v>11593</v>
      </c>
    </row>
    <row r="3884" spans="1:6" ht="22.5" x14ac:dyDescent="0.2">
      <c r="A3884" s="74" t="s">
        <v>11594</v>
      </c>
      <c r="B3884" s="74" t="s">
        <v>11595</v>
      </c>
      <c r="C3884" s="76" t="s">
        <v>247</v>
      </c>
      <c r="D3884" s="78" t="s">
        <v>11596</v>
      </c>
      <c r="E3884" s="78" t="s">
        <v>328</v>
      </c>
      <c r="F3884" s="78" t="s">
        <v>11597</v>
      </c>
    </row>
    <row r="3885" spans="1:6" ht="45" x14ac:dyDescent="0.2">
      <c r="A3885" s="74" t="s">
        <v>11598</v>
      </c>
      <c r="B3885" s="75" t="s">
        <v>11599</v>
      </c>
      <c r="C3885" s="76" t="s">
        <v>247</v>
      </c>
      <c r="D3885" s="78" t="s">
        <v>11600</v>
      </c>
      <c r="E3885" s="77"/>
      <c r="F3885" s="78" t="s">
        <v>11600</v>
      </c>
    </row>
    <row r="3886" spans="1:6" ht="45" x14ac:dyDescent="0.2">
      <c r="A3886" s="74" t="s">
        <v>11601</v>
      </c>
      <c r="B3886" s="75" t="s">
        <v>11602</v>
      </c>
      <c r="C3886" s="76" t="s">
        <v>247</v>
      </c>
      <c r="D3886" s="78" t="s">
        <v>11603</v>
      </c>
      <c r="E3886" s="77"/>
      <c r="F3886" s="78" t="s">
        <v>11603</v>
      </c>
    </row>
    <row r="3887" spans="1:6" ht="22.5" x14ac:dyDescent="0.2">
      <c r="A3887" s="74" t="s">
        <v>11604</v>
      </c>
      <c r="B3887" s="74" t="s">
        <v>11605</v>
      </c>
      <c r="C3887" s="76" t="s">
        <v>247</v>
      </c>
      <c r="D3887" s="78" t="s">
        <v>11606</v>
      </c>
      <c r="E3887" s="78" t="s">
        <v>4752</v>
      </c>
      <c r="F3887" s="78" t="s">
        <v>11607</v>
      </c>
    </row>
    <row r="3888" spans="1:6" ht="33.75" x14ac:dyDescent="0.2">
      <c r="A3888" s="74" t="s">
        <v>11608</v>
      </c>
      <c r="B3888" s="74" t="s">
        <v>11609</v>
      </c>
      <c r="C3888" s="76" t="s">
        <v>210</v>
      </c>
      <c r="D3888" s="78" t="s">
        <v>11610</v>
      </c>
      <c r="E3888" s="78" t="s">
        <v>330</v>
      </c>
      <c r="F3888" s="78" t="s">
        <v>11611</v>
      </c>
    </row>
    <row r="3889" spans="1:6" ht="56.25" x14ac:dyDescent="0.2">
      <c r="A3889" s="74" t="s">
        <v>11612</v>
      </c>
      <c r="B3889" s="75" t="s">
        <v>11613</v>
      </c>
      <c r="C3889" s="76" t="s">
        <v>247</v>
      </c>
      <c r="D3889" s="78" t="s">
        <v>11614</v>
      </c>
      <c r="E3889" s="78" t="s">
        <v>11615</v>
      </c>
      <c r="F3889" s="78" t="s">
        <v>11616</v>
      </c>
    </row>
    <row r="3890" spans="1:6" ht="22.5" x14ac:dyDescent="0.2">
      <c r="A3890" s="59">
        <v>66.08</v>
      </c>
      <c r="B3890" s="73" t="s">
        <v>11617</v>
      </c>
      <c r="C3890" s="56"/>
      <c r="D3890" s="56"/>
      <c r="E3890" s="56"/>
      <c r="F3890" s="56"/>
    </row>
    <row r="3891" spans="1:6" ht="56.25" x14ac:dyDescent="0.2">
      <c r="A3891" s="74" t="s">
        <v>11618</v>
      </c>
      <c r="B3891" s="75" t="s">
        <v>11619</v>
      </c>
      <c r="C3891" s="76" t="s">
        <v>210</v>
      </c>
      <c r="D3891" s="78" t="s">
        <v>11620</v>
      </c>
      <c r="E3891" s="78" t="s">
        <v>4401</v>
      </c>
      <c r="F3891" s="78" t="s">
        <v>11621</v>
      </c>
    </row>
    <row r="3892" spans="1:6" ht="22.5" x14ac:dyDescent="0.2">
      <c r="A3892" s="74" t="s">
        <v>11622</v>
      </c>
      <c r="B3892" s="74" t="s">
        <v>11623</v>
      </c>
      <c r="C3892" s="76" t="s">
        <v>210</v>
      </c>
      <c r="D3892" s="78" t="s">
        <v>11624</v>
      </c>
      <c r="E3892" s="78" t="s">
        <v>11625</v>
      </c>
      <c r="F3892" s="78" t="s">
        <v>11626</v>
      </c>
    </row>
    <row r="3893" spans="1:6" ht="22.5" x14ac:dyDescent="0.2">
      <c r="A3893" s="74" t="s">
        <v>11627</v>
      </c>
      <c r="B3893" s="74" t="s">
        <v>11628</v>
      </c>
      <c r="C3893" s="76" t="s">
        <v>210</v>
      </c>
      <c r="D3893" s="78" t="s">
        <v>11629</v>
      </c>
      <c r="E3893" s="78" t="s">
        <v>11625</v>
      </c>
      <c r="F3893" s="78" t="s">
        <v>11630</v>
      </c>
    </row>
    <row r="3894" spans="1:6" ht="22.5" x14ac:dyDescent="0.2">
      <c r="A3894" s="74" t="s">
        <v>11631</v>
      </c>
      <c r="B3894" s="74" t="s">
        <v>11632</v>
      </c>
      <c r="C3894" s="76" t="s">
        <v>210</v>
      </c>
      <c r="D3894" s="78" t="s">
        <v>11633</v>
      </c>
      <c r="E3894" s="78" t="s">
        <v>11625</v>
      </c>
      <c r="F3894" s="78" t="s">
        <v>11634</v>
      </c>
    </row>
    <row r="3895" spans="1:6" ht="22.5" x14ac:dyDescent="0.2">
      <c r="A3895" s="74" t="s">
        <v>11635</v>
      </c>
      <c r="B3895" s="74" t="s">
        <v>11636</v>
      </c>
      <c r="C3895" s="76" t="s">
        <v>210</v>
      </c>
      <c r="D3895" s="78" t="s">
        <v>11637</v>
      </c>
      <c r="E3895" s="78" t="s">
        <v>11638</v>
      </c>
      <c r="F3895" s="78" t="s">
        <v>11639</v>
      </c>
    </row>
    <row r="3896" spans="1:6" ht="22.5" x14ac:dyDescent="0.2">
      <c r="A3896" s="74" t="s">
        <v>11640</v>
      </c>
      <c r="B3896" s="74" t="s">
        <v>11641</v>
      </c>
      <c r="C3896" s="76" t="s">
        <v>210</v>
      </c>
      <c r="D3896" s="78" t="s">
        <v>11642</v>
      </c>
      <c r="E3896" s="78" t="s">
        <v>11643</v>
      </c>
      <c r="F3896" s="78" t="s">
        <v>11644</v>
      </c>
    </row>
    <row r="3897" spans="1:6" ht="22.5" x14ac:dyDescent="0.2">
      <c r="A3897" s="74" t="s">
        <v>11645</v>
      </c>
      <c r="B3897" s="74" t="s">
        <v>11646</v>
      </c>
      <c r="C3897" s="76" t="s">
        <v>210</v>
      </c>
      <c r="D3897" s="78" t="s">
        <v>3706</v>
      </c>
      <c r="E3897" s="78" t="s">
        <v>326</v>
      </c>
      <c r="F3897" s="78" t="s">
        <v>11252</v>
      </c>
    </row>
    <row r="3898" spans="1:6" ht="45" x14ac:dyDescent="0.2">
      <c r="A3898" s="74" t="s">
        <v>11647</v>
      </c>
      <c r="B3898" s="75" t="s">
        <v>11648</v>
      </c>
      <c r="C3898" s="76" t="s">
        <v>210</v>
      </c>
      <c r="D3898" s="78" t="s">
        <v>11649</v>
      </c>
      <c r="E3898" s="78" t="s">
        <v>334</v>
      </c>
      <c r="F3898" s="78" t="s">
        <v>11650</v>
      </c>
    </row>
    <row r="3899" spans="1:6" ht="22.5" x14ac:dyDescent="0.2">
      <c r="A3899" s="74" t="s">
        <v>11651</v>
      </c>
      <c r="B3899" s="74" t="s">
        <v>11652</v>
      </c>
      <c r="C3899" s="76" t="s">
        <v>210</v>
      </c>
      <c r="D3899" s="78" t="s">
        <v>11653</v>
      </c>
      <c r="E3899" s="78" t="s">
        <v>328</v>
      </c>
      <c r="F3899" s="78" t="s">
        <v>11654</v>
      </c>
    </row>
    <row r="3900" spans="1:6" ht="22.5" x14ac:dyDescent="0.2">
      <c r="A3900" s="74" t="s">
        <v>11655</v>
      </c>
      <c r="B3900" s="74" t="s">
        <v>11656</v>
      </c>
      <c r="C3900" s="76" t="s">
        <v>210</v>
      </c>
      <c r="D3900" s="78" t="s">
        <v>11657</v>
      </c>
      <c r="E3900" s="78" t="s">
        <v>330</v>
      </c>
      <c r="F3900" s="78" t="s">
        <v>11658</v>
      </c>
    </row>
    <row r="3901" spans="1:6" ht="33.75" x14ac:dyDescent="0.2">
      <c r="A3901" s="74" t="s">
        <v>11659</v>
      </c>
      <c r="B3901" s="75" t="s">
        <v>11660</v>
      </c>
      <c r="C3901" s="76" t="s">
        <v>210</v>
      </c>
      <c r="D3901" s="78" t="s">
        <v>11661</v>
      </c>
      <c r="E3901" s="78" t="s">
        <v>11662</v>
      </c>
      <c r="F3901" s="78" t="s">
        <v>11663</v>
      </c>
    </row>
    <row r="3902" spans="1:6" ht="33.75" x14ac:dyDescent="0.2">
      <c r="A3902" s="74" t="s">
        <v>11664</v>
      </c>
      <c r="B3902" s="74" t="s">
        <v>11665</v>
      </c>
      <c r="C3902" s="76" t="s">
        <v>210</v>
      </c>
      <c r="D3902" s="78" t="s">
        <v>11666</v>
      </c>
      <c r="E3902" s="78" t="s">
        <v>11662</v>
      </c>
      <c r="F3902" s="78" t="s">
        <v>11667</v>
      </c>
    </row>
    <row r="3903" spans="1:6" ht="33.75" x14ac:dyDescent="0.2">
      <c r="A3903" s="74" t="s">
        <v>11668</v>
      </c>
      <c r="B3903" s="74" t="s">
        <v>11669</v>
      </c>
      <c r="C3903" s="76" t="s">
        <v>210</v>
      </c>
      <c r="D3903" s="78" t="s">
        <v>11670</v>
      </c>
      <c r="E3903" s="78" t="s">
        <v>11662</v>
      </c>
      <c r="F3903" s="78" t="s">
        <v>11671</v>
      </c>
    </row>
    <row r="3904" spans="1:6" ht="22.5" x14ac:dyDescent="0.2">
      <c r="A3904" s="74" t="s">
        <v>11672</v>
      </c>
      <c r="B3904" s="74" t="s">
        <v>11673</v>
      </c>
      <c r="C3904" s="76" t="s">
        <v>210</v>
      </c>
      <c r="D3904" s="78" t="s">
        <v>11674</v>
      </c>
      <c r="E3904" s="78" t="s">
        <v>11675</v>
      </c>
      <c r="F3904" s="78" t="s">
        <v>11676</v>
      </c>
    </row>
    <row r="3905" spans="1:6" ht="45" x14ac:dyDescent="0.2">
      <c r="A3905" s="74" t="s">
        <v>11677</v>
      </c>
      <c r="B3905" s="75" t="s">
        <v>11678</v>
      </c>
      <c r="C3905" s="76" t="s">
        <v>247</v>
      </c>
      <c r="D3905" s="78" t="s">
        <v>11679</v>
      </c>
      <c r="E3905" s="78" t="s">
        <v>11680</v>
      </c>
      <c r="F3905" s="78" t="s">
        <v>11681</v>
      </c>
    </row>
    <row r="3906" spans="1:6" ht="45" x14ac:dyDescent="0.2">
      <c r="A3906" s="74" t="s">
        <v>11682</v>
      </c>
      <c r="B3906" s="75" t="s">
        <v>11683</v>
      </c>
      <c r="C3906" s="76" t="s">
        <v>247</v>
      </c>
      <c r="D3906" s="78" t="s">
        <v>11684</v>
      </c>
      <c r="E3906" s="78" t="s">
        <v>11680</v>
      </c>
      <c r="F3906" s="78" t="s">
        <v>11685</v>
      </c>
    </row>
    <row r="3907" spans="1:6" ht="56.25" x14ac:dyDescent="0.2">
      <c r="A3907" s="79" t="s">
        <v>11686</v>
      </c>
      <c r="B3907" s="74" t="s">
        <v>11687</v>
      </c>
      <c r="C3907" s="80" t="s">
        <v>210</v>
      </c>
      <c r="D3907" s="81" t="s">
        <v>11688</v>
      </c>
      <c r="E3907" s="81" t="s">
        <v>11689</v>
      </c>
      <c r="F3907" s="81" t="s">
        <v>11690</v>
      </c>
    </row>
    <row r="3908" spans="1:6" ht="67.5" x14ac:dyDescent="0.2">
      <c r="A3908" s="79" t="s">
        <v>11691</v>
      </c>
      <c r="B3908" s="75" t="s">
        <v>11692</v>
      </c>
      <c r="C3908" s="80" t="s">
        <v>210</v>
      </c>
      <c r="D3908" s="81" t="s">
        <v>11693</v>
      </c>
      <c r="E3908" s="81" t="s">
        <v>11680</v>
      </c>
      <c r="F3908" s="81" t="s">
        <v>11694</v>
      </c>
    </row>
    <row r="3909" spans="1:6" ht="67.5" x14ac:dyDescent="0.2">
      <c r="A3909" s="79" t="s">
        <v>11695</v>
      </c>
      <c r="B3909" s="75" t="s">
        <v>11696</v>
      </c>
      <c r="C3909" s="80" t="s">
        <v>210</v>
      </c>
      <c r="D3909" s="81" t="s">
        <v>11697</v>
      </c>
      <c r="E3909" s="81" t="s">
        <v>11625</v>
      </c>
      <c r="F3909" s="81" t="s">
        <v>11698</v>
      </c>
    </row>
    <row r="3910" spans="1:6" ht="22.5" x14ac:dyDescent="0.2">
      <c r="A3910" s="59">
        <v>66.2</v>
      </c>
      <c r="B3910" s="73" t="s">
        <v>11699</v>
      </c>
      <c r="C3910" s="56"/>
      <c r="D3910" s="56"/>
      <c r="E3910" s="56"/>
      <c r="F3910" s="56"/>
    </row>
    <row r="3911" spans="1:6" ht="22.5" x14ac:dyDescent="0.2">
      <c r="A3911" s="74" t="s">
        <v>11700</v>
      </c>
      <c r="B3911" s="74" t="s">
        <v>11701</v>
      </c>
      <c r="C3911" s="76" t="s">
        <v>210</v>
      </c>
      <c r="D3911" s="78" t="s">
        <v>9555</v>
      </c>
      <c r="E3911" s="78" t="s">
        <v>11702</v>
      </c>
      <c r="F3911" s="78" t="s">
        <v>11703</v>
      </c>
    </row>
    <row r="3912" spans="1:6" ht="22.5" x14ac:dyDescent="0.2">
      <c r="A3912" s="74" t="s">
        <v>11704</v>
      </c>
      <c r="B3912" s="74" t="s">
        <v>11705</v>
      </c>
      <c r="C3912" s="76" t="s">
        <v>210</v>
      </c>
      <c r="D3912" s="78" t="s">
        <v>11706</v>
      </c>
      <c r="E3912" s="78" t="s">
        <v>11702</v>
      </c>
      <c r="F3912" s="78" t="s">
        <v>11707</v>
      </c>
    </row>
    <row r="3913" spans="1:6" ht="22.5" x14ac:dyDescent="0.2">
      <c r="A3913" s="74" t="s">
        <v>11708</v>
      </c>
      <c r="B3913" s="74" t="s">
        <v>11709</v>
      </c>
      <c r="C3913" s="76" t="s">
        <v>210</v>
      </c>
      <c r="D3913" s="82"/>
      <c r="E3913" s="78" t="s">
        <v>11662</v>
      </c>
      <c r="F3913" s="78" t="s">
        <v>11662</v>
      </c>
    </row>
    <row r="3914" spans="1:6" ht="22.5" x14ac:dyDescent="0.2">
      <c r="A3914" s="74" t="s">
        <v>11710</v>
      </c>
      <c r="B3914" s="74" t="s">
        <v>11711</v>
      </c>
      <c r="C3914" s="76" t="s">
        <v>210</v>
      </c>
      <c r="D3914" s="82"/>
      <c r="E3914" s="78" t="s">
        <v>11662</v>
      </c>
      <c r="F3914" s="78" t="s">
        <v>11662</v>
      </c>
    </row>
    <row r="3915" spans="1:6" ht="56.25" x14ac:dyDescent="0.2">
      <c r="A3915" s="74" t="s">
        <v>11712</v>
      </c>
      <c r="B3915" s="75" t="s">
        <v>11713</v>
      </c>
      <c r="C3915" s="76" t="s">
        <v>210</v>
      </c>
      <c r="D3915" s="78" t="s">
        <v>11714</v>
      </c>
      <c r="E3915" s="78" t="s">
        <v>1117</v>
      </c>
      <c r="F3915" s="78" t="s">
        <v>11715</v>
      </c>
    </row>
    <row r="3916" spans="1:6" ht="33.75" x14ac:dyDescent="0.2">
      <c r="A3916" s="74" t="s">
        <v>11716</v>
      </c>
      <c r="B3916" s="74" t="s">
        <v>11717</v>
      </c>
      <c r="C3916" s="76" t="s">
        <v>210</v>
      </c>
      <c r="D3916" s="78" t="s">
        <v>11718</v>
      </c>
      <c r="E3916" s="78" t="s">
        <v>1117</v>
      </c>
      <c r="F3916" s="78" t="s">
        <v>11719</v>
      </c>
    </row>
    <row r="3917" spans="1:6" ht="33.75" x14ac:dyDescent="0.2">
      <c r="A3917" s="58">
        <v>67</v>
      </c>
      <c r="B3917" s="60" t="s">
        <v>11720</v>
      </c>
      <c r="C3917" s="57"/>
      <c r="D3917" s="57"/>
      <c r="E3917" s="57"/>
      <c r="F3917" s="57"/>
    </row>
    <row r="3918" spans="1:6" x14ac:dyDescent="0.2">
      <c r="A3918" s="59">
        <v>67.02</v>
      </c>
      <c r="B3918" s="73" t="s">
        <v>11721</v>
      </c>
      <c r="C3918" s="56"/>
      <c r="D3918" s="56"/>
      <c r="E3918" s="56"/>
      <c r="F3918" s="56"/>
    </row>
    <row r="3919" spans="1:6" ht="22.5" x14ac:dyDescent="0.2">
      <c r="A3919" s="74" t="s">
        <v>11722</v>
      </c>
      <c r="B3919" s="74" t="s">
        <v>11723</v>
      </c>
      <c r="C3919" s="76" t="s">
        <v>210</v>
      </c>
      <c r="D3919" s="78" t="s">
        <v>11724</v>
      </c>
      <c r="E3919" s="78" t="s">
        <v>2116</v>
      </c>
      <c r="F3919" s="78" t="s">
        <v>11725</v>
      </c>
    </row>
    <row r="3920" spans="1:6" ht="22.5" x14ac:dyDescent="0.2">
      <c r="A3920" s="74" t="s">
        <v>11726</v>
      </c>
      <c r="B3920" s="74" t="s">
        <v>11727</v>
      </c>
      <c r="C3920" s="76" t="s">
        <v>211</v>
      </c>
      <c r="D3920" s="78" t="s">
        <v>11728</v>
      </c>
      <c r="E3920" s="78" t="s">
        <v>282</v>
      </c>
      <c r="F3920" s="78" t="s">
        <v>11729</v>
      </c>
    </row>
    <row r="3921" spans="1:6" ht="45" x14ac:dyDescent="0.2">
      <c r="A3921" s="74" t="s">
        <v>11730</v>
      </c>
      <c r="B3921" s="75" t="s">
        <v>11731</v>
      </c>
      <c r="C3921" s="76" t="s">
        <v>211</v>
      </c>
      <c r="D3921" s="78" t="s">
        <v>11732</v>
      </c>
      <c r="E3921" s="78" t="s">
        <v>282</v>
      </c>
      <c r="F3921" s="78" t="s">
        <v>11733</v>
      </c>
    </row>
    <row r="3922" spans="1:6" ht="45" x14ac:dyDescent="0.2">
      <c r="A3922" s="74" t="s">
        <v>11734</v>
      </c>
      <c r="B3922" s="75" t="s">
        <v>11735</v>
      </c>
      <c r="C3922" s="76" t="s">
        <v>210</v>
      </c>
      <c r="D3922" s="78" t="s">
        <v>11736</v>
      </c>
      <c r="E3922" s="78" t="s">
        <v>268</v>
      </c>
      <c r="F3922" s="78" t="s">
        <v>11737</v>
      </c>
    </row>
    <row r="3923" spans="1:6" ht="56.25" x14ac:dyDescent="0.2">
      <c r="A3923" s="79" t="s">
        <v>11738</v>
      </c>
      <c r="B3923" s="74" t="s">
        <v>11739</v>
      </c>
      <c r="C3923" s="80" t="s">
        <v>210</v>
      </c>
      <c r="D3923" s="81" t="s">
        <v>11740</v>
      </c>
      <c r="E3923" s="81" t="s">
        <v>11741</v>
      </c>
      <c r="F3923" s="81" t="s">
        <v>11742</v>
      </c>
    </row>
    <row r="3924" spans="1:6" ht="22.5" x14ac:dyDescent="0.2">
      <c r="A3924" s="74" t="s">
        <v>11743</v>
      </c>
      <c r="B3924" s="74" t="s">
        <v>11744</v>
      </c>
      <c r="C3924" s="76" t="s">
        <v>211</v>
      </c>
      <c r="D3924" s="78" t="s">
        <v>11745</v>
      </c>
      <c r="E3924" s="78" t="s">
        <v>394</v>
      </c>
      <c r="F3924" s="78" t="s">
        <v>11746</v>
      </c>
    </row>
    <row r="3925" spans="1:6" ht="56.25" x14ac:dyDescent="0.2">
      <c r="A3925" s="74" t="s">
        <v>11747</v>
      </c>
      <c r="B3925" s="75" t="s">
        <v>11748</v>
      </c>
      <c r="C3925" s="76" t="s">
        <v>210</v>
      </c>
      <c r="D3925" s="78" t="s">
        <v>11749</v>
      </c>
      <c r="E3925" s="77"/>
      <c r="F3925" s="78" t="s">
        <v>11749</v>
      </c>
    </row>
    <row r="3926" spans="1:6" ht="56.25" x14ac:dyDescent="0.2">
      <c r="A3926" s="79" t="s">
        <v>11750</v>
      </c>
      <c r="B3926" s="75" t="s">
        <v>11751</v>
      </c>
      <c r="C3926" s="80" t="s">
        <v>210</v>
      </c>
      <c r="D3926" s="81" t="s">
        <v>11752</v>
      </c>
      <c r="E3926" s="81" t="s">
        <v>11753</v>
      </c>
      <c r="F3926" s="81" t="s">
        <v>11754</v>
      </c>
    </row>
    <row r="3927" spans="1:6" ht="56.25" x14ac:dyDescent="0.2">
      <c r="A3927" s="79" t="s">
        <v>11755</v>
      </c>
      <c r="B3927" s="74" t="s">
        <v>11756</v>
      </c>
      <c r="C3927" s="80" t="s">
        <v>247</v>
      </c>
      <c r="D3927" s="81" t="s">
        <v>11757</v>
      </c>
      <c r="E3927" s="75"/>
      <c r="F3927" s="81" t="s">
        <v>11757</v>
      </c>
    </row>
    <row r="3928" spans="1:6" ht="78.75" x14ac:dyDescent="0.2">
      <c r="A3928" s="74" t="s">
        <v>11758</v>
      </c>
      <c r="B3928" s="74" t="s">
        <v>11759</v>
      </c>
      <c r="C3928" s="76" t="s">
        <v>247</v>
      </c>
      <c r="D3928" s="78" t="s">
        <v>11760</v>
      </c>
      <c r="E3928" s="78" t="s">
        <v>11761</v>
      </c>
      <c r="F3928" s="78" t="s">
        <v>11762</v>
      </c>
    </row>
    <row r="3929" spans="1:6" ht="101.25" x14ac:dyDescent="0.2">
      <c r="A3929" s="74" t="s">
        <v>11763</v>
      </c>
      <c r="B3929" s="75" t="s">
        <v>11764</v>
      </c>
      <c r="C3929" s="76" t="s">
        <v>247</v>
      </c>
      <c r="D3929" s="78" t="s">
        <v>11765</v>
      </c>
      <c r="E3929" s="78" t="s">
        <v>11766</v>
      </c>
      <c r="F3929" s="78" t="s">
        <v>11767</v>
      </c>
    </row>
    <row r="3930" spans="1:6" ht="22.5" x14ac:dyDescent="0.2">
      <c r="A3930" s="58">
        <v>68</v>
      </c>
      <c r="B3930" s="73" t="s">
        <v>11768</v>
      </c>
      <c r="C3930" s="56"/>
      <c r="D3930" s="56"/>
      <c r="E3930" s="56"/>
      <c r="F3930" s="56"/>
    </row>
    <row r="3931" spans="1:6" x14ac:dyDescent="0.2">
      <c r="A3931" s="59">
        <v>68.010000000000005</v>
      </c>
      <c r="B3931" s="73" t="s">
        <v>11769</v>
      </c>
      <c r="C3931" s="56"/>
      <c r="D3931" s="56"/>
      <c r="E3931" s="56"/>
      <c r="F3931" s="56"/>
    </row>
    <row r="3932" spans="1:6" ht="22.5" x14ac:dyDescent="0.2">
      <c r="A3932" s="74" t="s">
        <v>11770</v>
      </c>
      <c r="B3932" s="74" t="s">
        <v>11771</v>
      </c>
      <c r="C3932" s="76" t="s">
        <v>210</v>
      </c>
      <c r="D3932" s="78" t="s">
        <v>11772</v>
      </c>
      <c r="E3932" s="78" t="s">
        <v>6982</v>
      </c>
      <c r="F3932" s="78" t="s">
        <v>11773</v>
      </c>
    </row>
    <row r="3933" spans="1:6" ht="22.5" x14ac:dyDescent="0.2">
      <c r="A3933" s="74" t="s">
        <v>11774</v>
      </c>
      <c r="B3933" s="74" t="s">
        <v>11775</v>
      </c>
      <c r="C3933" s="76" t="s">
        <v>210</v>
      </c>
      <c r="D3933" s="78" t="s">
        <v>11776</v>
      </c>
      <c r="E3933" s="78" t="s">
        <v>6982</v>
      </c>
      <c r="F3933" s="78" t="s">
        <v>11777</v>
      </c>
    </row>
    <row r="3934" spans="1:6" ht="22.5" x14ac:dyDescent="0.2">
      <c r="A3934" s="74" t="s">
        <v>11778</v>
      </c>
      <c r="B3934" s="74" t="s">
        <v>11779</v>
      </c>
      <c r="C3934" s="76" t="s">
        <v>210</v>
      </c>
      <c r="D3934" s="78" t="s">
        <v>11780</v>
      </c>
      <c r="E3934" s="78" t="s">
        <v>6982</v>
      </c>
      <c r="F3934" s="78" t="s">
        <v>11781</v>
      </c>
    </row>
    <row r="3935" spans="1:6" ht="22.5" x14ac:dyDescent="0.2">
      <c r="A3935" s="74" t="s">
        <v>11782</v>
      </c>
      <c r="B3935" s="74" t="s">
        <v>11783</v>
      </c>
      <c r="C3935" s="76" t="s">
        <v>210</v>
      </c>
      <c r="D3935" s="78" t="s">
        <v>11784</v>
      </c>
      <c r="E3935" s="78" t="s">
        <v>6982</v>
      </c>
      <c r="F3935" s="78" t="s">
        <v>11785</v>
      </c>
    </row>
    <row r="3936" spans="1:6" ht="22.5" x14ac:dyDescent="0.2">
      <c r="A3936" s="74" t="s">
        <v>11786</v>
      </c>
      <c r="B3936" s="74" t="s">
        <v>11787</v>
      </c>
      <c r="C3936" s="76" t="s">
        <v>210</v>
      </c>
      <c r="D3936" s="78" t="s">
        <v>11788</v>
      </c>
      <c r="E3936" s="78" t="s">
        <v>6982</v>
      </c>
      <c r="F3936" s="78" t="s">
        <v>11789</v>
      </c>
    </row>
    <row r="3937" spans="1:6" ht="22.5" x14ac:dyDescent="0.2">
      <c r="A3937" s="74" t="s">
        <v>11790</v>
      </c>
      <c r="B3937" s="74" t="s">
        <v>11791</v>
      </c>
      <c r="C3937" s="76" t="s">
        <v>210</v>
      </c>
      <c r="D3937" s="78" t="s">
        <v>11792</v>
      </c>
      <c r="E3937" s="78" t="s">
        <v>6982</v>
      </c>
      <c r="F3937" s="78" t="s">
        <v>11793</v>
      </c>
    </row>
    <row r="3938" spans="1:6" ht="22.5" x14ac:dyDescent="0.2">
      <c r="A3938" s="74" t="s">
        <v>11794</v>
      </c>
      <c r="B3938" s="74" t="s">
        <v>11795</v>
      </c>
      <c r="C3938" s="76" t="s">
        <v>210</v>
      </c>
      <c r="D3938" s="78" t="s">
        <v>11796</v>
      </c>
      <c r="E3938" s="78" t="s">
        <v>6982</v>
      </c>
      <c r="F3938" s="78" t="s">
        <v>11797</v>
      </c>
    </row>
    <row r="3939" spans="1:6" ht="22.5" x14ac:dyDescent="0.2">
      <c r="A3939" s="74" t="s">
        <v>11798</v>
      </c>
      <c r="B3939" s="74" t="s">
        <v>11799</v>
      </c>
      <c r="C3939" s="76" t="s">
        <v>210</v>
      </c>
      <c r="D3939" s="78" t="s">
        <v>11800</v>
      </c>
      <c r="E3939" s="78" t="s">
        <v>6982</v>
      </c>
      <c r="F3939" s="78" t="s">
        <v>11801</v>
      </c>
    </row>
    <row r="3940" spans="1:6" ht="22.5" x14ac:dyDescent="0.2">
      <c r="A3940" s="74" t="s">
        <v>11802</v>
      </c>
      <c r="B3940" s="74" t="s">
        <v>11803</v>
      </c>
      <c r="C3940" s="76" t="s">
        <v>210</v>
      </c>
      <c r="D3940" s="78" t="s">
        <v>11804</v>
      </c>
      <c r="E3940" s="78" t="s">
        <v>6982</v>
      </c>
      <c r="F3940" s="78" t="s">
        <v>11805</v>
      </c>
    </row>
    <row r="3941" spans="1:6" ht="22.5" x14ac:dyDescent="0.2">
      <c r="A3941" s="74" t="s">
        <v>11806</v>
      </c>
      <c r="B3941" s="74" t="s">
        <v>11807</v>
      </c>
      <c r="C3941" s="76" t="s">
        <v>210</v>
      </c>
      <c r="D3941" s="78" t="s">
        <v>11808</v>
      </c>
      <c r="E3941" s="78" t="s">
        <v>6982</v>
      </c>
      <c r="F3941" s="78" t="s">
        <v>11809</v>
      </c>
    </row>
    <row r="3942" spans="1:6" ht="22.5" x14ac:dyDescent="0.2">
      <c r="A3942" s="74" t="s">
        <v>11810</v>
      </c>
      <c r="B3942" s="74" t="s">
        <v>11811</v>
      </c>
      <c r="C3942" s="76" t="s">
        <v>210</v>
      </c>
      <c r="D3942" s="78" t="s">
        <v>11812</v>
      </c>
      <c r="E3942" s="78" t="s">
        <v>6982</v>
      </c>
      <c r="F3942" s="78" t="s">
        <v>11813</v>
      </c>
    </row>
    <row r="3943" spans="1:6" ht="22.5" x14ac:dyDescent="0.2">
      <c r="A3943" s="74" t="s">
        <v>11814</v>
      </c>
      <c r="B3943" s="74" t="s">
        <v>11815</v>
      </c>
      <c r="C3943" s="76" t="s">
        <v>210</v>
      </c>
      <c r="D3943" s="78" t="s">
        <v>11816</v>
      </c>
      <c r="E3943" s="78" t="s">
        <v>6982</v>
      </c>
      <c r="F3943" s="78" t="s">
        <v>11817</v>
      </c>
    </row>
    <row r="3944" spans="1:6" x14ac:dyDescent="0.2">
      <c r="A3944" s="59">
        <v>68.02</v>
      </c>
      <c r="B3944" s="73" t="s">
        <v>11818</v>
      </c>
      <c r="C3944" s="56"/>
      <c r="D3944" s="56"/>
      <c r="E3944" s="56"/>
      <c r="F3944" s="56"/>
    </row>
    <row r="3945" spans="1:6" x14ac:dyDescent="0.2">
      <c r="A3945" s="74" t="s">
        <v>11819</v>
      </c>
      <c r="B3945" s="74" t="s">
        <v>11820</v>
      </c>
      <c r="C3945" s="76" t="s">
        <v>210</v>
      </c>
      <c r="D3945" s="78" t="s">
        <v>11821</v>
      </c>
      <c r="E3945" s="78" t="s">
        <v>11822</v>
      </c>
      <c r="F3945" s="78" t="s">
        <v>11823</v>
      </c>
    </row>
    <row r="3946" spans="1:6" x14ac:dyDescent="0.2">
      <c r="A3946" s="74" t="s">
        <v>11824</v>
      </c>
      <c r="B3946" s="74" t="s">
        <v>11825</v>
      </c>
      <c r="C3946" s="76" t="s">
        <v>210</v>
      </c>
      <c r="D3946" s="78" t="s">
        <v>11826</v>
      </c>
      <c r="E3946" s="78" t="s">
        <v>11827</v>
      </c>
      <c r="F3946" s="78" t="s">
        <v>11828</v>
      </c>
    </row>
    <row r="3947" spans="1:6" x14ac:dyDescent="0.2">
      <c r="A3947" s="74" t="s">
        <v>11829</v>
      </c>
      <c r="B3947" s="74" t="s">
        <v>11830</v>
      </c>
      <c r="C3947" s="76" t="s">
        <v>210</v>
      </c>
      <c r="D3947" s="78" t="s">
        <v>11831</v>
      </c>
      <c r="E3947" s="78" t="s">
        <v>11827</v>
      </c>
      <c r="F3947" s="78" t="s">
        <v>11832</v>
      </c>
    </row>
    <row r="3948" spans="1:6" x14ac:dyDescent="0.2">
      <c r="A3948" s="74" t="s">
        <v>11833</v>
      </c>
      <c r="B3948" s="74" t="s">
        <v>11834</v>
      </c>
      <c r="C3948" s="76" t="s">
        <v>210</v>
      </c>
      <c r="D3948" s="78" t="s">
        <v>11835</v>
      </c>
      <c r="E3948" s="78" t="s">
        <v>11836</v>
      </c>
      <c r="F3948" s="78" t="s">
        <v>11837</v>
      </c>
    </row>
    <row r="3949" spans="1:6" x14ac:dyDescent="0.2">
      <c r="A3949" s="74" t="s">
        <v>11838</v>
      </c>
      <c r="B3949" s="74" t="s">
        <v>11839</v>
      </c>
      <c r="C3949" s="76" t="s">
        <v>210</v>
      </c>
      <c r="D3949" s="78" t="s">
        <v>11840</v>
      </c>
      <c r="E3949" s="78" t="s">
        <v>11841</v>
      </c>
      <c r="F3949" s="78" t="s">
        <v>11842</v>
      </c>
    </row>
    <row r="3950" spans="1:6" x14ac:dyDescent="0.2">
      <c r="A3950" s="74" t="s">
        <v>11843</v>
      </c>
      <c r="B3950" s="74" t="s">
        <v>11844</v>
      </c>
      <c r="C3950" s="76" t="s">
        <v>210</v>
      </c>
      <c r="D3950" s="78" t="s">
        <v>11845</v>
      </c>
      <c r="E3950" s="78" t="s">
        <v>11836</v>
      </c>
      <c r="F3950" s="78" t="s">
        <v>11846</v>
      </c>
    </row>
    <row r="3951" spans="1:6" x14ac:dyDescent="0.2">
      <c r="A3951" s="74" t="s">
        <v>11847</v>
      </c>
      <c r="B3951" s="74" t="s">
        <v>11848</v>
      </c>
      <c r="C3951" s="76" t="s">
        <v>210</v>
      </c>
      <c r="D3951" s="78" t="s">
        <v>11849</v>
      </c>
      <c r="E3951" s="78" t="s">
        <v>11836</v>
      </c>
      <c r="F3951" s="78" t="s">
        <v>11850</v>
      </c>
    </row>
    <row r="3952" spans="1:6" x14ac:dyDescent="0.2">
      <c r="A3952" s="74" t="s">
        <v>11851</v>
      </c>
      <c r="B3952" s="74" t="s">
        <v>11852</v>
      </c>
      <c r="C3952" s="76" t="s">
        <v>210</v>
      </c>
      <c r="D3952" s="78" t="s">
        <v>11853</v>
      </c>
      <c r="E3952" s="78" t="s">
        <v>11841</v>
      </c>
      <c r="F3952" s="78" t="s">
        <v>11854</v>
      </c>
    </row>
    <row r="3953" spans="1:6" x14ac:dyDescent="0.2">
      <c r="A3953" s="74" t="s">
        <v>11855</v>
      </c>
      <c r="B3953" s="74" t="s">
        <v>11856</v>
      </c>
      <c r="C3953" s="76" t="s">
        <v>210</v>
      </c>
      <c r="D3953" s="78" t="s">
        <v>11857</v>
      </c>
      <c r="E3953" s="78" t="s">
        <v>11858</v>
      </c>
      <c r="F3953" s="78" t="s">
        <v>11859</v>
      </c>
    </row>
    <row r="3954" spans="1:6" x14ac:dyDescent="0.2">
      <c r="A3954" s="74" t="s">
        <v>11860</v>
      </c>
      <c r="B3954" s="74" t="s">
        <v>11861</v>
      </c>
      <c r="C3954" s="76" t="s">
        <v>210</v>
      </c>
      <c r="D3954" s="78" t="s">
        <v>11862</v>
      </c>
      <c r="E3954" s="78" t="s">
        <v>11858</v>
      </c>
      <c r="F3954" s="78" t="s">
        <v>11863</v>
      </c>
    </row>
    <row r="3955" spans="1:6" x14ac:dyDescent="0.2">
      <c r="A3955" s="74" t="s">
        <v>11864</v>
      </c>
      <c r="B3955" s="74" t="s">
        <v>11865</v>
      </c>
      <c r="C3955" s="76" t="s">
        <v>210</v>
      </c>
      <c r="D3955" s="78" t="s">
        <v>11866</v>
      </c>
      <c r="E3955" s="78" t="s">
        <v>11822</v>
      </c>
      <c r="F3955" s="78" t="s">
        <v>6498</v>
      </c>
    </row>
    <row r="3956" spans="1:6" x14ac:dyDescent="0.2">
      <c r="A3956" s="74" t="s">
        <v>11867</v>
      </c>
      <c r="B3956" s="74" t="s">
        <v>11868</v>
      </c>
      <c r="C3956" s="76" t="s">
        <v>210</v>
      </c>
      <c r="D3956" s="78" t="s">
        <v>11869</v>
      </c>
      <c r="E3956" s="78" t="s">
        <v>11827</v>
      </c>
      <c r="F3956" s="78" t="s">
        <v>11870</v>
      </c>
    </row>
    <row r="3957" spans="1:6" ht="22.5" x14ac:dyDescent="0.2">
      <c r="A3957" s="59">
        <v>68.2</v>
      </c>
      <c r="B3957" s="73" t="s">
        <v>11871</v>
      </c>
      <c r="C3957" s="56"/>
      <c r="D3957" s="56"/>
      <c r="E3957" s="56"/>
      <c r="F3957" s="56"/>
    </row>
    <row r="3958" spans="1:6" ht="22.5" x14ac:dyDescent="0.2">
      <c r="A3958" s="74" t="s">
        <v>11872</v>
      </c>
      <c r="B3958" s="74" t="s">
        <v>11873</v>
      </c>
      <c r="C3958" s="76" t="s">
        <v>210</v>
      </c>
      <c r="D3958" s="78" t="s">
        <v>11874</v>
      </c>
      <c r="E3958" s="78" t="s">
        <v>11875</v>
      </c>
      <c r="F3958" s="78" t="s">
        <v>11876</v>
      </c>
    </row>
    <row r="3959" spans="1:6" ht="45" x14ac:dyDescent="0.2">
      <c r="A3959" s="74" t="s">
        <v>11877</v>
      </c>
      <c r="B3959" s="75" t="s">
        <v>11878</v>
      </c>
      <c r="C3959" s="76" t="s">
        <v>210</v>
      </c>
      <c r="D3959" s="78" t="s">
        <v>11879</v>
      </c>
      <c r="E3959" s="78" t="s">
        <v>332</v>
      </c>
      <c r="F3959" s="78" t="s">
        <v>11880</v>
      </c>
    </row>
    <row r="3960" spans="1:6" ht="45" x14ac:dyDescent="0.2">
      <c r="A3960" s="74" t="s">
        <v>11881</v>
      </c>
      <c r="B3960" s="75" t="s">
        <v>11882</v>
      </c>
      <c r="C3960" s="76" t="s">
        <v>210</v>
      </c>
      <c r="D3960" s="78" t="s">
        <v>11883</v>
      </c>
      <c r="E3960" s="78" t="s">
        <v>342</v>
      </c>
      <c r="F3960" s="78" t="s">
        <v>11884</v>
      </c>
    </row>
    <row r="3961" spans="1:6" ht="22.5" x14ac:dyDescent="0.2">
      <c r="A3961" s="74" t="s">
        <v>11885</v>
      </c>
      <c r="B3961" s="74" t="s">
        <v>11886</v>
      </c>
      <c r="C3961" s="76" t="s">
        <v>210</v>
      </c>
      <c r="D3961" s="78" t="s">
        <v>11887</v>
      </c>
      <c r="E3961" s="78" t="s">
        <v>5350</v>
      </c>
      <c r="F3961" s="78" t="s">
        <v>5192</v>
      </c>
    </row>
    <row r="3962" spans="1:6" ht="45" x14ac:dyDescent="0.2">
      <c r="A3962" s="58">
        <v>69</v>
      </c>
      <c r="B3962" s="60" t="s">
        <v>11888</v>
      </c>
      <c r="C3962" s="57"/>
      <c r="D3962" s="57"/>
      <c r="E3962" s="57"/>
      <c r="F3962" s="57"/>
    </row>
    <row r="3963" spans="1:6" ht="22.5" x14ac:dyDescent="0.2">
      <c r="A3963" s="59">
        <v>69.03</v>
      </c>
      <c r="B3963" s="73" t="s">
        <v>11889</v>
      </c>
      <c r="C3963" s="56"/>
      <c r="D3963" s="56"/>
      <c r="E3963" s="56"/>
      <c r="F3963" s="56"/>
    </row>
    <row r="3964" spans="1:6" ht="45" x14ac:dyDescent="0.2">
      <c r="A3964" s="74" t="s">
        <v>11890</v>
      </c>
      <c r="B3964" s="75" t="s">
        <v>11891</v>
      </c>
      <c r="C3964" s="76" t="s">
        <v>210</v>
      </c>
      <c r="D3964" s="78" t="s">
        <v>11892</v>
      </c>
      <c r="E3964" s="77"/>
      <c r="F3964" s="78" t="s">
        <v>11892</v>
      </c>
    </row>
    <row r="3965" spans="1:6" ht="45" x14ac:dyDescent="0.2">
      <c r="A3965" s="74" t="s">
        <v>11893</v>
      </c>
      <c r="B3965" s="75" t="s">
        <v>11894</v>
      </c>
      <c r="C3965" s="76" t="s">
        <v>210</v>
      </c>
      <c r="D3965" s="78" t="s">
        <v>2205</v>
      </c>
      <c r="E3965" s="78" t="s">
        <v>5502</v>
      </c>
      <c r="F3965" s="78" t="s">
        <v>11895</v>
      </c>
    </row>
    <row r="3966" spans="1:6" ht="56.25" x14ac:dyDescent="0.2">
      <c r="A3966" s="74" t="s">
        <v>11896</v>
      </c>
      <c r="B3966" s="75" t="s">
        <v>11897</v>
      </c>
      <c r="C3966" s="76" t="s">
        <v>210</v>
      </c>
      <c r="D3966" s="78" t="s">
        <v>11898</v>
      </c>
      <c r="E3966" s="78" t="s">
        <v>11899</v>
      </c>
      <c r="F3966" s="78" t="s">
        <v>11900</v>
      </c>
    </row>
    <row r="3967" spans="1:6" ht="56.25" x14ac:dyDescent="0.2">
      <c r="A3967" s="79" t="s">
        <v>11901</v>
      </c>
      <c r="B3967" s="74" t="s">
        <v>11902</v>
      </c>
      <c r="C3967" s="80" t="s">
        <v>210</v>
      </c>
      <c r="D3967" s="81" t="s">
        <v>11903</v>
      </c>
      <c r="E3967" s="81" t="s">
        <v>325</v>
      </c>
      <c r="F3967" s="81" t="s">
        <v>11904</v>
      </c>
    </row>
    <row r="3968" spans="1:6" ht="22.5" x14ac:dyDescent="0.2">
      <c r="A3968" s="74" t="s">
        <v>11905</v>
      </c>
      <c r="B3968" s="74" t="s">
        <v>11906</v>
      </c>
      <c r="C3968" s="76" t="s">
        <v>210</v>
      </c>
      <c r="D3968" s="78" t="s">
        <v>11907</v>
      </c>
      <c r="E3968" s="78" t="s">
        <v>327</v>
      </c>
      <c r="F3968" s="78" t="s">
        <v>11908</v>
      </c>
    </row>
    <row r="3969" spans="1:6" ht="22.5" x14ac:dyDescent="0.2">
      <c r="A3969" s="74" t="s">
        <v>11909</v>
      </c>
      <c r="B3969" s="74" t="s">
        <v>11910</v>
      </c>
      <c r="C3969" s="76" t="s">
        <v>210</v>
      </c>
      <c r="D3969" s="78" t="s">
        <v>11911</v>
      </c>
      <c r="E3969" s="78" t="s">
        <v>327</v>
      </c>
      <c r="F3969" s="78" t="s">
        <v>11912</v>
      </c>
    </row>
    <row r="3970" spans="1:6" ht="45" x14ac:dyDescent="0.2">
      <c r="A3970" s="74" t="s">
        <v>11913</v>
      </c>
      <c r="B3970" s="75" t="s">
        <v>11914</v>
      </c>
      <c r="C3970" s="76" t="s">
        <v>247</v>
      </c>
      <c r="D3970" s="78" t="s">
        <v>11915</v>
      </c>
      <c r="E3970" s="77"/>
      <c r="F3970" s="78" t="s">
        <v>11915</v>
      </c>
    </row>
    <row r="3971" spans="1:6" ht="45" x14ac:dyDescent="0.2">
      <c r="A3971" s="74" t="s">
        <v>11916</v>
      </c>
      <c r="B3971" s="75" t="s">
        <v>11917</v>
      </c>
      <c r="C3971" s="76" t="s">
        <v>247</v>
      </c>
      <c r="D3971" s="78" t="s">
        <v>11918</v>
      </c>
      <c r="E3971" s="77"/>
      <c r="F3971" s="78" t="s">
        <v>11918</v>
      </c>
    </row>
    <row r="3972" spans="1:6" ht="56.25" x14ac:dyDescent="0.2">
      <c r="A3972" s="74" t="s">
        <v>11919</v>
      </c>
      <c r="B3972" s="75" t="s">
        <v>11920</v>
      </c>
      <c r="C3972" s="76" t="s">
        <v>247</v>
      </c>
      <c r="D3972" s="78" t="s">
        <v>11921</v>
      </c>
      <c r="E3972" s="77"/>
      <c r="F3972" s="78" t="s">
        <v>11921</v>
      </c>
    </row>
    <row r="3973" spans="1:6" x14ac:dyDescent="0.2">
      <c r="A3973" s="59">
        <v>69.05</v>
      </c>
      <c r="B3973" s="73" t="s">
        <v>11922</v>
      </c>
      <c r="C3973" s="56"/>
      <c r="D3973" s="56"/>
      <c r="E3973" s="56"/>
      <c r="F3973" s="56"/>
    </row>
    <row r="3974" spans="1:6" ht="33.75" x14ac:dyDescent="0.2">
      <c r="A3974" s="74" t="s">
        <v>11923</v>
      </c>
      <c r="B3974" s="74" t="s">
        <v>11924</v>
      </c>
      <c r="C3974" s="76" t="s">
        <v>210</v>
      </c>
      <c r="D3974" s="78" t="s">
        <v>11925</v>
      </c>
      <c r="E3974" s="78" t="s">
        <v>324</v>
      </c>
      <c r="F3974" s="78" t="s">
        <v>11926</v>
      </c>
    </row>
    <row r="3975" spans="1:6" ht="33.75" x14ac:dyDescent="0.2">
      <c r="A3975" s="74" t="s">
        <v>11927</v>
      </c>
      <c r="B3975" s="74" t="s">
        <v>11928</v>
      </c>
      <c r="C3975" s="76" t="s">
        <v>210</v>
      </c>
      <c r="D3975" s="78" t="s">
        <v>11929</v>
      </c>
      <c r="E3975" s="78" t="s">
        <v>324</v>
      </c>
      <c r="F3975" s="78" t="s">
        <v>11930</v>
      </c>
    </row>
    <row r="3976" spans="1:6" ht="33.75" x14ac:dyDescent="0.2">
      <c r="A3976" s="74" t="s">
        <v>11931</v>
      </c>
      <c r="B3976" s="74" t="s">
        <v>11932</v>
      </c>
      <c r="C3976" s="76" t="s">
        <v>210</v>
      </c>
      <c r="D3976" s="78" t="s">
        <v>11933</v>
      </c>
      <c r="E3976" s="78" t="s">
        <v>324</v>
      </c>
      <c r="F3976" s="78" t="s">
        <v>11934</v>
      </c>
    </row>
    <row r="3977" spans="1:6" ht="22.5" x14ac:dyDescent="0.2">
      <c r="A3977" s="59">
        <v>69.06</v>
      </c>
      <c r="B3977" s="73" t="s">
        <v>11935</v>
      </c>
      <c r="C3977" s="56"/>
      <c r="D3977" s="56"/>
      <c r="E3977" s="56"/>
      <c r="F3977" s="56"/>
    </row>
    <row r="3978" spans="1:6" ht="56.25" x14ac:dyDescent="0.2">
      <c r="A3978" s="74" t="s">
        <v>11936</v>
      </c>
      <c r="B3978" s="75" t="s">
        <v>11937</v>
      </c>
      <c r="C3978" s="76" t="s">
        <v>210</v>
      </c>
      <c r="D3978" s="78" t="s">
        <v>11938</v>
      </c>
      <c r="E3978" s="78" t="s">
        <v>339</v>
      </c>
      <c r="F3978" s="78" t="s">
        <v>11939</v>
      </c>
    </row>
    <row r="3979" spans="1:6" ht="56.25" x14ac:dyDescent="0.2">
      <c r="A3979" s="74" t="s">
        <v>11940</v>
      </c>
      <c r="B3979" s="75" t="s">
        <v>11941</v>
      </c>
      <c r="C3979" s="76" t="s">
        <v>210</v>
      </c>
      <c r="D3979" s="78" t="s">
        <v>11942</v>
      </c>
      <c r="E3979" s="78" t="s">
        <v>339</v>
      </c>
      <c r="F3979" s="78" t="s">
        <v>11943</v>
      </c>
    </row>
    <row r="3980" spans="1:6" ht="56.25" x14ac:dyDescent="0.2">
      <c r="A3980" s="74" t="s">
        <v>11944</v>
      </c>
      <c r="B3980" s="75" t="s">
        <v>11945</v>
      </c>
      <c r="C3980" s="76" t="s">
        <v>210</v>
      </c>
      <c r="D3980" s="78" t="s">
        <v>11946</v>
      </c>
      <c r="E3980" s="78" t="s">
        <v>339</v>
      </c>
      <c r="F3980" s="78" t="s">
        <v>11947</v>
      </c>
    </row>
    <row r="3981" spans="1:6" ht="33.75" x14ac:dyDescent="0.2">
      <c r="A3981" s="74" t="s">
        <v>11948</v>
      </c>
      <c r="B3981" s="74" t="s">
        <v>11949</v>
      </c>
      <c r="C3981" s="76" t="s">
        <v>210</v>
      </c>
      <c r="D3981" s="78" t="s">
        <v>11950</v>
      </c>
      <c r="E3981" s="78" t="s">
        <v>335</v>
      </c>
      <c r="F3981" s="78" t="s">
        <v>11951</v>
      </c>
    </row>
    <row r="3982" spans="1:6" ht="56.25" x14ac:dyDescent="0.2">
      <c r="A3982" s="74" t="s">
        <v>11952</v>
      </c>
      <c r="B3982" s="75" t="s">
        <v>11953</v>
      </c>
      <c r="C3982" s="76" t="s">
        <v>210</v>
      </c>
      <c r="D3982" s="78" t="s">
        <v>11954</v>
      </c>
      <c r="E3982" s="78" t="s">
        <v>339</v>
      </c>
      <c r="F3982" s="78" t="s">
        <v>11955</v>
      </c>
    </row>
    <row r="3983" spans="1:6" ht="45" x14ac:dyDescent="0.2">
      <c r="A3983" s="74" t="s">
        <v>11956</v>
      </c>
      <c r="B3983" s="75" t="s">
        <v>11957</v>
      </c>
      <c r="C3983" s="76" t="s">
        <v>210</v>
      </c>
      <c r="D3983" s="78" t="s">
        <v>11958</v>
      </c>
      <c r="E3983" s="78" t="s">
        <v>335</v>
      </c>
      <c r="F3983" s="78" t="s">
        <v>11959</v>
      </c>
    </row>
    <row r="3984" spans="1:6" ht="56.25" x14ac:dyDescent="0.2">
      <c r="A3984" s="74" t="s">
        <v>11960</v>
      </c>
      <c r="B3984" s="75" t="s">
        <v>11961</v>
      </c>
      <c r="C3984" s="76" t="s">
        <v>210</v>
      </c>
      <c r="D3984" s="78" t="s">
        <v>11962</v>
      </c>
      <c r="E3984" s="78" t="s">
        <v>328</v>
      </c>
      <c r="F3984" s="78" t="s">
        <v>11963</v>
      </c>
    </row>
    <row r="3985" spans="1:6" ht="56.25" x14ac:dyDescent="0.2">
      <c r="A3985" s="74" t="s">
        <v>11964</v>
      </c>
      <c r="B3985" s="75" t="s">
        <v>11965</v>
      </c>
      <c r="C3985" s="76" t="s">
        <v>210</v>
      </c>
      <c r="D3985" s="78" t="s">
        <v>11966</v>
      </c>
      <c r="E3985" s="78" t="s">
        <v>339</v>
      </c>
      <c r="F3985" s="78" t="s">
        <v>11967</v>
      </c>
    </row>
    <row r="3986" spans="1:6" ht="45" x14ac:dyDescent="0.2">
      <c r="A3986" s="74" t="s">
        <v>11968</v>
      </c>
      <c r="B3986" s="75" t="s">
        <v>11969</v>
      </c>
      <c r="C3986" s="76" t="s">
        <v>210</v>
      </c>
      <c r="D3986" s="78" t="s">
        <v>11970</v>
      </c>
      <c r="E3986" s="78" t="s">
        <v>339</v>
      </c>
      <c r="F3986" s="78" t="s">
        <v>11971</v>
      </c>
    </row>
    <row r="3987" spans="1:6" ht="45" x14ac:dyDescent="0.2">
      <c r="A3987" s="74" t="s">
        <v>11972</v>
      </c>
      <c r="B3987" s="75" t="s">
        <v>11973</v>
      </c>
      <c r="C3987" s="76" t="s">
        <v>210</v>
      </c>
      <c r="D3987" s="78" t="s">
        <v>11974</v>
      </c>
      <c r="E3987" s="78" t="s">
        <v>339</v>
      </c>
      <c r="F3987" s="78" t="s">
        <v>11975</v>
      </c>
    </row>
    <row r="3988" spans="1:6" ht="45" x14ac:dyDescent="0.2">
      <c r="A3988" s="74" t="s">
        <v>11976</v>
      </c>
      <c r="B3988" s="75" t="s">
        <v>11977</v>
      </c>
      <c r="C3988" s="76" t="s">
        <v>210</v>
      </c>
      <c r="D3988" s="78" t="s">
        <v>11978</v>
      </c>
      <c r="E3988" s="78" t="s">
        <v>339</v>
      </c>
      <c r="F3988" s="78" t="s">
        <v>11979</v>
      </c>
    </row>
    <row r="3989" spans="1:6" ht="45" x14ac:dyDescent="0.2">
      <c r="A3989" s="74" t="s">
        <v>11980</v>
      </c>
      <c r="B3989" s="75" t="s">
        <v>11981</v>
      </c>
      <c r="C3989" s="76" t="s">
        <v>210</v>
      </c>
      <c r="D3989" s="78" t="s">
        <v>11982</v>
      </c>
      <c r="E3989" s="78" t="s">
        <v>339</v>
      </c>
      <c r="F3989" s="78" t="s">
        <v>11983</v>
      </c>
    </row>
    <row r="3990" spans="1:6" ht="56.25" x14ac:dyDescent="0.2">
      <c r="A3990" s="74" t="s">
        <v>11984</v>
      </c>
      <c r="B3990" s="75" t="s">
        <v>11985</v>
      </c>
      <c r="C3990" s="76" t="s">
        <v>210</v>
      </c>
      <c r="D3990" s="78" t="s">
        <v>11986</v>
      </c>
      <c r="E3990" s="78" t="s">
        <v>339</v>
      </c>
      <c r="F3990" s="78" t="s">
        <v>11987</v>
      </c>
    </row>
    <row r="3991" spans="1:6" ht="56.25" x14ac:dyDescent="0.2">
      <c r="A3991" s="74" t="s">
        <v>11988</v>
      </c>
      <c r="B3991" s="75" t="s">
        <v>11989</v>
      </c>
      <c r="C3991" s="76" t="s">
        <v>210</v>
      </c>
      <c r="D3991" s="78" t="s">
        <v>11990</v>
      </c>
      <c r="E3991" s="78" t="s">
        <v>339</v>
      </c>
      <c r="F3991" s="78" t="s">
        <v>11991</v>
      </c>
    </row>
    <row r="3992" spans="1:6" ht="56.25" x14ac:dyDescent="0.2">
      <c r="A3992" s="74" t="s">
        <v>11992</v>
      </c>
      <c r="B3992" s="75" t="s">
        <v>11993</v>
      </c>
      <c r="C3992" s="76" t="s">
        <v>210</v>
      </c>
      <c r="D3992" s="78" t="s">
        <v>11994</v>
      </c>
      <c r="E3992" s="78" t="s">
        <v>339</v>
      </c>
      <c r="F3992" s="78" t="s">
        <v>11995</v>
      </c>
    </row>
    <row r="3993" spans="1:6" ht="56.25" x14ac:dyDescent="0.2">
      <c r="A3993" s="74" t="s">
        <v>11996</v>
      </c>
      <c r="B3993" s="75" t="s">
        <v>11997</v>
      </c>
      <c r="C3993" s="76" t="s">
        <v>210</v>
      </c>
      <c r="D3993" s="78" t="s">
        <v>11998</v>
      </c>
      <c r="E3993" s="78" t="s">
        <v>339</v>
      </c>
      <c r="F3993" s="78" t="s">
        <v>11999</v>
      </c>
    </row>
    <row r="3994" spans="1:6" ht="56.25" x14ac:dyDescent="0.2">
      <c r="A3994" s="74" t="s">
        <v>12000</v>
      </c>
      <c r="B3994" s="75" t="s">
        <v>12001</v>
      </c>
      <c r="C3994" s="76" t="s">
        <v>210</v>
      </c>
      <c r="D3994" s="78" t="s">
        <v>12002</v>
      </c>
      <c r="E3994" s="78" t="s">
        <v>339</v>
      </c>
      <c r="F3994" s="78" t="s">
        <v>12003</v>
      </c>
    </row>
    <row r="3995" spans="1:6" x14ac:dyDescent="0.2">
      <c r="A3995" s="59">
        <v>69.08</v>
      </c>
      <c r="B3995" s="73" t="s">
        <v>12004</v>
      </c>
      <c r="C3995" s="56"/>
      <c r="D3995" s="56"/>
      <c r="E3995" s="56"/>
      <c r="F3995" s="56"/>
    </row>
    <row r="3996" spans="1:6" ht="22.5" x14ac:dyDescent="0.2">
      <c r="A3996" s="74" t="s">
        <v>12005</v>
      </c>
      <c r="B3996" s="74" t="s">
        <v>12006</v>
      </c>
      <c r="C3996" s="76" t="s">
        <v>210</v>
      </c>
      <c r="D3996" s="78" t="s">
        <v>12007</v>
      </c>
      <c r="E3996" s="78" t="s">
        <v>8773</v>
      </c>
      <c r="F3996" s="78" t="s">
        <v>12008</v>
      </c>
    </row>
    <row r="3997" spans="1:6" x14ac:dyDescent="0.2">
      <c r="A3997" s="59">
        <v>69.09</v>
      </c>
      <c r="B3997" s="73" t="s">
        <v>12009</v>
      </c>
      <c r="C3997" s="56"/>
      <c r="D3997" s="56"/>
      <c r="E3997" s="56"/>
      <c r="F3997" s="56"/>
    </row>
    <row r="3998" spans="1:6" ht="22.5" x14ac:dyDescent="0.2">
      <c r="A3998" s="74" t="s">
        <v>12010</v>
      </c>
      <c r="B3998" s="74" t="s">
        <v>12011</v>
      </c>
      <c r="C3998" s="76" t="s">
        <v>210</v>
      </c>
      <c r="D3998" s="78" t="s">
        <v>12012</v>
      </c>
      <c r="E3998" s="78" t="s">
        <v>343</v>
      </c>
      <c r="F3998" s="78" t="s">
        <v>12013</v>
      </c>
    </row>
    <row r="3999" spans="1:6" ht="22.5" x14ac:dyDescent="0.2">
      <c r="A3999" s="74" t="s">
        <v>12014</v>
      </c>
      <c r="B3999" s="74" t="s">
        <v>12015</v>
      </c>
      <c r="C3999" s="76" t="s">
        <v>210</v>
      </c>
      <c r="D3999" s="78" t="s">
        <v>12016</v>
      </c>
      <c r="E3999" s="78" t="s">
        <v>5030</v>
      </c>
      <c r="F3999" s="78" t="s">
        <v>12017</v>
      </c>
    </row>
    <row r="4000" spans="1:6" ht="22.5" x14ac:dyDescent="0.2">
      <c r="A4000" s="74" t="s">
        <v>12018</v>
      </c>
      <c r="B4000" s="74" t="s">
        <v>12019</v>
      </c>
      <c r="C4000" s="76" t="s">
        <v>210</v>
      </c>
      <c r="D4000" s="78" t="s">
        <v>12020</v>
      </c>
      <c r="E4000" s="78" t="s">
        <v>5030</v>
      </c>
      <c r="F4000" s="78" t="s">
        <v>12021</v>
      </c>
    </row>
    <row r="4001" spans="1:6" ht="22.5" x14ac:dyDescent="0.2">
      <c r="A4001" s="74" t="s">
        <v>12022</v>
      </c>
      <c r="B4001" s="74" t="s">
        <v>12023</v>
      </c>
      <c r="C4001" s="76" t="s">
        <v>210</v>
      </c>
      <c r="D4001" s="78" t="s">
        <v>12024</v>
      </c>
      <c r="E4001" s="78" t="s">
        <v>343</v>
      </c>
      <c r="F4001" s="78" t="s">
        <v>12025</v>
      </c>
    </row>
    <row r="4002" spans="1:6" ht="33.75" x14ac:dyDescent="0.2">
      <c r="A4002" s="74" t="s">
        <v>12026</v>
      </c>
      <c r="B4002" s="74" t="s">
        <v>12027</v>
      </c>
      <c r="C4002" s="76" t="s">
        <v>210</v>
      </c>
      <c r="D4002" s="78" t="s">
        <v>12028</v>
      </c>
      <c r="E4002" s="78" t="s">
        <v>11675</v>
      </c>
      <c r="F4002" s="78" t="s">
        <v>12029</v>
      </c>
    </row>
    <row r="4003" spans="1:6" x14ac:dyDescent="0.2">
      <c r="A4003" s="59">
        <v>69.099999999999994</v>
      </c>
      <c r="B4003" s="73" t="s">
        <v>12030</v>
      </c>
      <c r="C4003" s="56"/>
      <c r="D4003" s="56"/>
      <c r="E4003" s="56"/>
      <c r="F4003" s="56"/>
    </row>
    <row r="4004" spans="1:6" ht="45" x14ac:dyDescent="0.2">
      <c r="A4004" s="74" t="s">
        <v>12031</v>
      </c>
      <c r="B4004" s="75" t="s">
        <v>12032</v>
      </c>
      <c r="C4004" s="76" t="s">
        <v>210</v>
      </c>
      <c r="D4004" s="78" t="s">
        <v>12033</v>
      </c>
      <c r="E4004" s="78" t="s">
        <v>6615</v>
      </c>
      <c r="F4004" s="78" t="s">
        <v>12034</v>
      </c>
    </row>
    <row r="4005" spans="1:6" ht="33.75" x14ac:dyDescent="0.2">
      <c r="A4005" s="74" t="s">
        <v>12035</v>
      </c>
      <c r="B4005" s="74" t="s">
        <v>12036</v>
      </c>
      <c r="C4005" s="76" t="s">
        <v>247</v>
      </c>
      <c r="D4005" s="78" t="s">
        <v>12037</v>
      </c>
      <c r="E4005" s="78" t="s">
        <v>349</v>
      </c>
      <c r="F4005" s="78" t="s">
        <v>12038</v>
      </c>
    </row>
    <row r="4006" spans="1:6" ht="22.5" x14ac:dyDescent="0.2">
      <c r="A4006" s="59">
        <v>69.2</v>
      </c>
      <c r="B4006" s="73" t="s">
        <v>12039</v>
      </c>
      <c r="C4006" s="56"/>
      <c r="D4006" s="56"/>
      <c r="E4006" s="56"/>
      <c r="F4006" s="56"/>
    </row>
    <row r="4007" spans="1:6" ht="22.5" x14ac:dyDescent="0.2">
      <c r="A4007" s="74" t="s">
        <v>12040</v>
      </c>
      <c r="B4007" s="74" t="s">
        <v>12041</v>
      </c>
      <c r="C4007" s="76" t="s">
        <v>228</v>
      </c>
      <c r="D4007" s="78" t="s">
        <v>12042</v>
      </c>
      <c r="E4007" s="78" t="s">
        <v>341</v>
      </c>
      <c r="F4007" s="78" t="s">
        <v>298</v>
      </c>
    </row>
    <row r="4008" spans="1:6" ht="22.5" x14ac:dyDescent="0.2">
      <c r="A4008" s="74" t="s">
        <v>12043</v>
      </c>
      <c r="B4008" s="74" t="s">
        <v>12044</v>
      </c>
      <c r="C4008" s="76" t="s">
        <v>210</v>
      </c>
      <c r="D4008" s="78" t="s">
        <v>6100</v>
      </c>
      <c r="E4008" s="78" t="s">
        <v>343</v>
      </c>
      <c r="F4008" s="78" t="s">
        <v>4029</v>
      </c>
    </row>
    <row r="4009" spans="1:6" ht="22.5" x14ac:dyDescent="0.2">
      <c r="A4009" s="74" t="s">
        <v>12045</v>
      </c>
      <c r="B4009" s="74" t="s">
        <v>12046</v>
      </c>
      <c r="C4009" s="76" t="s">
        <v>210</v>
      </c>
      <c r="D4009" s="78" t="s">
        <v>12047</v>
      </c>
      <c r="E4009" s="78" t="s">
        <v>343</v>
      </c>
      <c r="F4009" s="78" t="s">
        <v>12048</v>
      </c>
    </row>
    <row r="4010" spans="1:6" ht="45" x14ac:dyDescent="0.2">
      <c r="A4010" s="74" t="s">
        <v>12049</v>
      </c>
      <c r="B4010" s="75" t="s">
        <v>12050</v>
      </c>
      <c r="C4010" s="76" t="s">
        <v>210</v>
      </c>
      <c r="D4010" s="78" t="s">
        <v>6205</v>
      </c>
      <c r="E4010" s="78" t="s">
        <v>343</v>
      </c>
      <c r="F4010" s="78" t="s">
        <v>12051</v>
      </c>
    </row>
    <row r="4011" spans="1:6" ht="22.5" x14ac:dyDescent="0.2">
      <c r="A4011" s="74" t="s">
        <v>12052</v>
      </c>
      <c r="B4011" s="74" t="s">
        <v>12053</v>
      </c>
      <c r="C4011" s="76" t="s">
        <v>210</v>
      </c>
      <c r="D4011" s="78" t="s">
        <v>12054</v>
      </c>
      <c r="E4011" s="78" t="s">
        <v>12055</v>
      </c>
      <c r="F4011" s="78" t="s">
        <v>12056</v>
      </c>
    </row>
    <row r="4012" spans="1:6" ht="22.5" x14ac:dyDescent="0.2">
      <c r="A4012" s="74" t="s">
        <v>12057</v>
      </c>
      <c r="B4012" s="74" t="s">
        <v>12058</v>
      </c>
      <c r="C4012" s="76" t="s">
        <v>210</v>
      </c>
      <c r="D4012" s="78" t="s">
        <v>12059</v>
      </c>
      <c r="E4012" s="78" t="s">
        <v>12055</v>
      </c>
      <c r="F4012" s="78" t="s">
        <v>12060</v>
      </c>
    </row>
    <row r="4013" spans="1:6" ht="22.5" x14ac:dyDescent="0.2">
      <c r="A4013" s="74" t="s">
        <v>12061</v>
      </c>
      <c r="B4013" s="74" t="s">
        <v>12062</v>
      </c>
      <c r="C4013" s="76" t="s">
        <v>210</v>
      </c>
      <c r="D4013" s="78" t="s">
        <v>411</v>
      </c>
      <c r="E4013" s="78" t="s">
        <v>332</v>
      </c>
      <c r="F4013" s="78" t="s">
        <v>3432</v>
      </c>
    </row>
    <row r="4014" spans="1:6" ht="22.5" x14ac:dyDescent="0.2">
      <c r="A4014" s="74" t="s">
        <v>12063</v>
      </c>
      <c r="B4014" s="74" t="s">
        <v>12064</v>
      </c>
      <c r="C4014" s="76" t="s">
        <v>210</v>
      </c>
      <c r="D4014" s="78" t="s">
        <v>3347</v>
      </c>
      <c r="E4014" s="78" t="s">
        <v>332</v>
      </c>
      <c r="F4014" s="78" t="s">
        <v>359</v>
      </c>
    </row>
    <row r="4015" spans="1:6" ht="22.5" x14ac:dyDescent="0.2">
      <c r="A4015" s="74" t="s">
        <v>12065</v>
      </c>
      <c r="B4015" s="74" t="s">
        <v>12066</v>
      </c>
      <c r="C4015" s="76" t="s">
        <v>210</v>
      </c>
      <c r="D4015" s="78" t="s">
        <v>12067</v>
      </c>
      <c r="E4015" s="78" t="s">
        <v>250</v>
      </c>
      <c r="F4015" s="78" t="s">
        <v>258</v>
      </c>
    </row>
    <row r="4016" spans="1:6" ht="33.75" x14ac:dyDescent="0.2">
      <c r="A4016" s="74" t="s">
        <v>12068</v>
      </c>
      <c r="B4016" s="74" t="s">
        <v>12069</v>
      </c>
      <c r="C4016" s="76" t="s">
        <v>210</v>
      </c>
      <c r="D4016" s="78" t="s">
        <v>12070</v>
      </c>
      <c r="E4016" s="78" t="s">
        <v>5680</v>
      </c>
      <c r="F4016" s="78" t="s">
        <v>12071</v>
      </c>
    </row>
    <row r="4017" spans="1:6" ht="22.5" x14ac:dyDescent="0.2">
      <c r="A4017" s="74" t="s">
        <v>12072</v>
      </c>
      <c r="B4017" s="74" t="s">
        <v>12073</v>
      </c>
      <c r="C4017" s="76" t="s">
        <v>210</v>
      </c>
      <c r="D4017" s="78" t="s">
        <v>12074</v>
      </c>
      <c r="E4017" s="78" t="s">
        <v>269</v>
      </c>
      <c r="F4017" s="78" t="s">
        <v>12075</v>
      </c>
    </row>
    <row r="4018" spans="1:6" ht="22.5" x14ac:dyDescent="0.2">
      <c r="A4018" s="74" t="s">
        <v>12076</v>
      </c>
      <c r="B4018" s="74" t="s">
        <v>12077</v>
      </c>
      <c r="C4018" s="76" t="s">
        <v>210</v>
      </c>
      <c r="D4018" s="78" t="s">
        <v>12078</v>
      </c>
      <c r="E4018" s="78" t="s">
        <v>269</v>
      </c>
      <c r="F4018" s="78" t="s">
        <v>12079</v>
      </c>
    </row>
    <row r="4019" spans="1:6" ht="22.5" x14ac:dyDescent="0.2">
      <c r="A4019" s="74" t="s">
        <v>12080</v>
      </c>
      <c r="B4019" s="74" t="s">
        <v>12081</v>
      </c>
      <c r="C4019" s="76" t="s">
        <v>210</v>
      </c>
      <c r="D4019" s="78" t="s">
        <v>4134</v>
      </c>
      <c r="E4019" s="78" t="s">
        <v>269</v>
      </c>
      <c r="F4019" s="78" t="s">
        <v>12082</v>
      </c>
    </row>
    <row r="4020" spans="1:6" ht="22.5" x14ac:dyDescent="0.2">
      <c r="A4020" s="74" t="s">
        <v>12083</v>
      </c>
      <c r="B4020" s="74" t="s">
        <v>12084</v>
      </c>
      <c r="C4020" s="76" t="s">
        <v>210</v>
      </c>
      <c r="D4020" s="78" t="s">
        <v>12085</v>
      </c>
      <c r="E4020" s="78" t="s">
        <v>250</v>
      </c>
      <c r="F4020" s="78" t="s">
        <v>12086</v>
      </c>
    </row>
    <row r="4021" spans="1:6" ht="22.5" x14ac:dyDescent="0.2">
      <c r="A4021" s="74" t="s">
        <v>12087</v>
      </c>
      <c r="B4021" s="74" t="s">
        <v>12088</v>
      </c>
      <c r="C4021" s="76" t="s">
        <v>210</v>
      </c>
      <c r="D4021" s="78" t="s">
        <v>393</v>
      </c>
      <c r="E4021" s="78" t="s">
        <v>250</v>
      </c>
      <c r="F4021" s="78" t="s">
        <v>12089</v>
      </c>
    </row>
    <row r="4022" spans="1:6" x14ac:dyDescent="0.2">
      <c r="A4022" s="74" t="s">
        <v>12090</v>
      </c>
      <c r="B4022" s="74" t="s">
        <v>12091</v>
      </c>
      <c r="C4022" s="76" t="s">
        <v>210</v>
      </c>
      <c r="D4022" s="78" t="s">
        <v>12092</v>
      </c>
      <c r="E4022" s="78" t="s">
        <v>256</v>
      </c>
      <c r="F4022" s="78" t="s">
        <v>5534</v>
      </c>
    </row>
    <row r="4023" spans="1:6" x14ac:dyDescent="0.2">
      <c r="A4023" s="74" t="s">
        <v>12093</v>
      </c>
      <c r="B4023" s="74" t="s">
        <v>12094</v>
      </c>
      <c r="C4023" s="76" t="s">
        <v>210</v>
      </c>
      <c r="D4023" s="78" t="s">
        <v>1388</v>
      </c>
      <c r="E4023" s="78" t="s">
        <v>256</v>
      </c>
      <c r="F4023" s="78" t="s">
        <v>7269</v>
      </c>
    </row>
    <row r="4024" spans="1:6" ht="22.5" x14ac:dyDescent="0.2">
      <c r="A4024" s="74" t="s">
        <v>12095</v>
      </c>
      <c r="B4024" s="74" t="s">
        <v>12096</v>
      </c>
      <c r="C4024" s="76" t="s">
        <v>210</v>
      </c>
      <c r="D4024" s="78" t="s">
        <v>5607</v>
      </c>
      <c r="E4024" s="78" t="s">
        <v>400</v>
      </c>
      <c r="F4024" s="78" t="s">
        <v>12097</v>
      </c>
    </row>
    <row r="4025" spans="1:6" ht="22.5" x14ac:dyDescent="0.2">
      <c r="A4025" s="74" t="s">
        <v>12098</v>
      </c>
      <c r="B4025" s="74" t="s">
        <v>12099</v>
      </c>
      <c r="C4025" s="76" t="s">
        <v>210</v>
      </c>
      <c r="D4025" s="78" t="s">
        <v>12100</v>
      </c>
      <c r="E4025" s="78" t="s">
        <v>5680</v>
      </c>
      <c r="F4025" s="78" t="s">
        <v>12101</v>
      </c>
    </row>
    <row r="4026" spans="1:6" ht="22.5" x14ac:dyDescent="0.2">
      <c r="A4026" s="74" t="s">
        <v>12102</v>
      </c>
      <c r="B4026" s="74" t="s">
        <v>12103</v>
      </c>
      <c r="C4026" s="76" t="s">
        <v>210</v>
      </c>
      <c r="D4026" s="78" t="s">
        <v>12104</v>
      </c>
      <c r="E4026" s="78" t="s">
        <v>5680</v>
      </c>
      <c r="F4026" s="78" t="s">
        <v>253</v>
      </c>
    </row>
    <row r="4027" spans="1:6" ht="33.75" x14ac:dyDescent="0.2">
      <c r="A4027" s="74" t="s">
        <v>12105</v>
      </c>
      <c r="B4027" s="74" t="s">
        <v>12106</v>
      </c>
      <c r="C4027" s="76" t="s">
        <v>210</v>
      </c>
      <c r="D4027" s="78" t="s">
        <v>12107</v>
      </c>
      <c r="E4027" s="78" t="s">
        <v>5680</v>
      </c>
      <c r="F4027" s="78" t="s">
        <v>12108</v>
      </c>
    </row>
    <row r="4028" spans="1:6" ht="33.75" x14ac:dyDescent="0.2">
      <c r="A4028" s="74" t="s">
        <v>12109</v>
      </c>
      <c r="B4028" s="74" t="s">
        <v>12110</v>
      </c>
      <c r="C4028" s="76" t="s">
        <v>210</v>
      </c>
      <c r="D4028" s="78" t="s">
        <v>363</v>
      </c>
      <c r="E4028" s="78" t="s">
        <v>12111</v>
      </c>
      <c r="F4028" s="78" t="s">
        <v>12112</v>
      </c>
    </row>
    <row r="4029" spans="1:6" ht="22.5" x14ac:dyDescent="0.2">
      <c r="A4029" s="74" t="s">
        <v>12113</v>
      </c>
      <c r="B4029" s="74" t="s">
        <v>12114</v>
      </c>
      <c r="C4029" s="76" t="s">
        <v>210</v>
      </c>
      <c r="D4029" s="78" t="s">
        <v>2540</v>
      </c>
      <c r="E4029" s="78" t="s">
        <v>343</v>
      </c>
      <c r="F4029" s="78" t="s">
        <v>12115</v>
      </c>
    </row>
    <row r="4030" spans="1:6" ht="33.75" x14ac:dyDescent="0.2">
      <c r="A4030" s="74" t="s">
        <v>12116</v>
      </c>
      <c r="B4030" s="74" t="s">
        <v>12117</v>
      </c>
      <c r="C4030" s="76" t="s">
        <v>210</v>
      </c>
      <c r="D4030" s="78" t="s">
        <v>12118</v>
      </c>
      <c r="E4030" s="78" t="s">
        <v>342</v>
      </c>
      <c r="F4030" s="78" t="s">
        <v>12119</v>
      </c>
    </row>
    <row r="4031" spans="1:6" x14ac:dyDescent="0.2">
      <c r="A4031" s="58">
        <v>70</v>
      </c>
      <c r="B4031" s="73" t="s">
        <v>12120</v>
      </c>
      <c r="C4031" s="56"/>
      <c r="D4031" s="56"/>
      <c r="E4031" s="56"/>
      <c r="F4031" s="56"/>
    </row>
    <row r="4032" spans="1:6" x14ac:dyDescent="0.2">
      <c r="A4032" s="59">
        <v>70.010000000000005</v>
      </c>
      <c r="B4032" s="73" t="s">
        <v>12121</v>
      </c>
      <c r="C4032" s="56"/>
      <c r="D4032" s="56"/>
      <c r="E4032" s="56"/>
      <c r="F4032" s="56"/>
    </row>
    <row r="4033" spans="1:6" ht="22.5" x14ac:dyDescent="0.2">
      <c r="A4033" s="74" t="s">
        <v>12122</v>
      </c>
      <c r="B4033" s="74" t="s">
        <v>12123</v>
      </c>
      <c r="C4033" s="76" t="s">
        <v>211</v>
      </c>
      <c r="D4033" s="78" t="s">
        <v>12124</v>
      </c>
      <c r="E4033" s="78" t="s">
        <v>12125</v>
      </c>
      <c r="F4033" s="78" t="s">
        <v>12126</v>
      </c>
    </row>
    <row r="4034" spans="1:6" ht="22.5" x14ac:dyDescent="0.2">
      <c r="A4034" s="74" t="s">
        <v>12127</v>
      </c>
      <c r="B4034" s="74" t="s">
        <v>12128</v>
      </c>
      <c r="C4034" s="76" t="s">
        <v>211</v>
      </c>
      <c r="D4034" s="78" t="s">
        <v>12129</v>
      </c>
      <c r="E4034" s="78" t="s">
        <v>12130</v>
      </c>
      <c r="F4034" s="78" t="s">
        <v>7098</v>
      </c>
    </row>
    <row r="4035" spans="1:6" ht="22.5" x14ac:dyDescent="0.2">
      <c r="A4035" s="74" t="s">
        <v>12131</v>
      </c>
      <c r="B4035" s="74" t="s">
        <v>12132</v>
      </c>
      <c r="C4035" s="76" t="s">
        <v>211</v>
      </c>
      <c r="D4035" s="78" t="s">
        <v>12133</v>
      </c>
      <c r="E4035" s="78" t="s">
        <v>5617</v>
      </c>
      <c r="F4035" s="78" t="s">
        <v>12134</v>
      </c>
    </row>
    <row r="4036" spans="1:6" x14ac:dyDescent="0.2">
      <c r="A4036" s="74" t="s">
        <v>12135</v>
      </c>
      <c r="B4036" s="74" t="s">
        <v>12136</v>
      </c>
      <c r="C4036" s="76" t="s">
        <v>228</v>
      </c>
      <c r="D4036" s="78" t="s">
        <v>12137</v>
      </c>
      <c r="E4036" s="78" t="s">
        <v>12138</v>
      </c>
      <c r="F4036" s="78" t="s">
        <v>12139</v>
      </c>
    </row>
    <row r="4037" spans="1:6" ht="22.5" x14ac:dyDescent="0.2">
      <c r="A4037" s="74" t="s">
        <v>12140</v>
      </c>
      <c r="B4037" s="74" t="s">
        <v>12141</v>
      </c>
      <c r="C4037" s="76" t="s">
        <v>247</v>
      </c>
      <c r="D4037" s="78" t="s">
        <v>12142</v>
      </c>
      <c r="E4037" s="82"/>
      <c r="F4037" s="78" t="s">
        <v>12142</v>
      </c>
    </row>
    <row r="4038" spans="1:6" x14ac:dyDescent="0.2">
      <c r="A4038" s="59">
        <v>70.02</v>
      </c>
      <c r="B4038" s="73" t="s">
        <v>12143</v>
      </c>
      <c r="C4038" s="56"/>
      <c r="D4038" s="56"/>
      <c r="E4038" s="56"/>
      <c r="F4038" s="56"/>
    </row>
    <row r="4039" spans="1:6" ht="22.5" x14ac:dyDescent="0.2">
      <c r="A4039" s="74" t="s">
        <v>12144</v>
      </c>
      <c r="B4039" s="74" t="s">
        <v>12145</v>
      </c>
      <c r="C4039" s="76" t="s">
        <v>211</v>
      </c>
      <c r="D4039" s="78" t="s">
        <v>12146</v>
      </c>
      <c r="E4039" s="82"/>
      <c r="F4039" s="78" t="s">
        <v>12146</v>
      </c>
    </row>
    <row r="4040" spans="1:6" ht="22.5" x14ac:dyDescent="0.2">
      <c r="A4040" s="74" t="s">
        <v>12147</v>
      </c>
      <c r="B4040" s="74" t="s">
        <v>12148</v>
      </c>
      <c r="C4040" s="76" t="s">
        <v>211</v>
      </c>
      <c r="D4040" s="78" t="s">
        <v>12149</v>
      </c>
      <c r="E4040" s="82"/>
      <c r="F4040" s="78" t="s">
        <v>12149</v>
      </c>
    </row>
    <row r="4041" spans="1:6" ht="45" x14ac:dyDescent="0.2">
      <c r="A4041" s="74" t="s">
        <v>12150</v>
      </c>
      <c r="B4041" s="75" t="s">
        <v>12151</v>
      </c>
      <c r="C4041" s="76" t="s">
        <v>211</v>
      </c>
      <c r="D4041" s="78" t="s">
        <v>12152</v>
      </c>
      <c r="E4041" s="77"/>
      <c r="F4041" s="78" t="s">
        <v>12152</v>
      </c>
    </row>
    <row r="4042" spans="1:6" ht="56.25" x14ac:dyDescent="0.2">
      <c r="A4042" s="74" t="s">
        <v>12153</v>
      </c>
      <c r="B4042" s="75" t="s">
        <v>12154</v>
      </c>
      <c r="C4042" s="76" t="s">
        <v>211</v>
      </c>
      <c r="D4042" s="78" t="s">
        <v>6719</v>
      </c>
      <c r="E4042" s="77"/>
      <c r="F4042" s="78" t="s">
        <v>6719</v>
      </c>
    </row>
    <row r="4043" spans="1:6" ht="56.25" x14ac:dyDescent="0.2">
      <c r="A4043" s="74" t="s">
        <v>12155</v>
      </c>
      <c r="B4043" s="75" t="s">
        <v>12156</v>
      </c>
      <c r="C4043" s="76" t="s">
        <v>211</v>
      </c>
      <c r="D4043" s="78" t="s">
        <v>12157</v>
      </c>
      <c r="E4043" s="77"/>
      <c r="F4043" s="78" t="s">
        <v>12157</v>
      </c>
    </row>
    <row r="4044" spans="1:6" ht="56.25" x14ac:dyDescent="0.2">
      <c r="A4044" s="74" t="s">
        <v>12158</v>
      </c>
      <c r="B4044" s="75" t="s">
        <v>12159</v>
      </c>
      <c r="C4044" s="76" t="s">
        <v>211</v>
      </c>
      <c r="D4044" s="78" t="s">
        <v>12160</v>
      </c>
      <c r="E4044" s="77"/>
      <c r="F4044" s="78" t="s">
        <v>12160</v>
      </c>
    </row>
    <row r="4045" spans="1:6" ht="56.25" x14ac:dyDescent="0.2">
      <c r="A4045" s="74" t="s">
        <v>12161</v>
      </c>
      <c r="B4045" s="75" t="s">
        <v>12162</v>
      </c>
      <c r="C4045" s="76" t="s">
        <v>211</v>
      </c>
      <c r="D4045" s="78" t="s">
        <v>1496</v>
      </c>
      <c r="E4045" s="77"/>
      <c r="F4045" s="78" t="s">
        <v>1496</v>
      </c>
    </row>
    <row r="4046" spans="1:6" ht="33.75" x14ac:dyDescent="0.2">
      <c r="A4046" s="74" t="s">
        <v>12163</v>
      </c>
      <c r="B4046" s="74" t="s">
        <v>12164</v>
      </c>
      <c r="C4046" s="76" t="s">
        <v>211</v>
      </c>
      <c r="D4046" s="78" t="s">
        <v>12165</v>
      </c>
      <c r="E4046" s="82"/>
      <c r="F4046" s="78" t="s">
        <v>12165</v>
      </c>
    </row>
    <row r="4047" spans="1:6" ht="22.5" x14ac:dyDescent="0.2">
      <c r="A4047" s="74" t="s">
        <v>12166</v>
      </c>
      <c r="B4047" s="74" t="s">
        <v>12167</v>
      </c>
      <c r="C4047" s="76" t="s">
        <v>211</v>
      </c>
      <c r="D4047" s="78" t="s">
        <v>12168</v>
      </c>
      <c r="E4047" s="82"/>
      <c r="F4047" s="78" t="s">
        <v>12168</v>
      </c>
    </row>
    <row r="4048" spans="1:6" ht="45" x14ac:dyDescent="0.2">
      <c r="A4048" s="74" t="s">
        <v>12169</v>
      </c>
      <c r="B4048" s="75" t="s">
        <v>12170</v>
      </c>
      <c r="C4048" s="76" t="s">
        <v>211</v>
      </c>
      <c r="D4048" s="78" t="s">
        <v>12171</v>
      </c>
      <c r="E4048" s="77"/>
      <c r="F4048" s="78" t="s">
        <v>12171</v>
      </c>
    </row>
    <row r="4049" spans="1:6" x14ac:dyDescent="0.2">
      <c r="A4049" s="59">
        <v>70.03</v>
      </c>
      <c r="B4049" s="73" t="s">
        <v>12172</v>
      </c>
      <c r="C4049" s="56"/>
      <c r="D4049" s="56"/>
      <c r="E4049" s="56"/>
      <c r="F4049" s="56"/>
    </row>
    <row r="4050" spans="1:6" ht="45" x14ac:dyDescent="0.2">
      <c r="A4050" s="74" t="s">
        <v>12173</v>
      </c>
      <c r="B4050" s="75" t="s">
        <v>12174</v>
      </c>
      <c r="C4050" s="76" t="s">
        <v>211</v>
      </c>
      <c r="D4050" s="78" t="s">
        <v>12175</v>
      </c>
      <c r="E4050" s="78" t="s">
        <v>12176</v>
      </c>
      <c r="F4050" s="78" t="s">
        <v>12177</v>
      </c>
    </row>
    <row r="4051" spans="1:6" ht="45" x14ac:dyDescent="0.2">
      <c r="A4051" s="74" t="s">
        <v>12178</v>
      </c>
      <c r="B4051" s="75" t="s">
        <v>12179</v>
      </c>
      <c r="C4051" s="76" t="s">
        <v>211</v>
      </c>
      <c r="D4051" s="78" t="s">
        <v>12180</v>
      </c>
      <c r="E4051" s="78" t="s">
        <v>12176</v>
      </c>
      <c r="F4051" s="78" t="s">
        <v>12181</v>
      </c>
    </row>
    <row r="4052" spans="1:6" ht="56.25" x14ac:dyDescent="0.2">
      <c r="A4052" s="74" t="s">
        <v>12182</v>
      </c>
      <c r="B4052" s="75" t="s">
        <v>12183</v>
      </c>
      <c r="C4052" s="76" t="s">
        <v>211</v>
      </c>
      <c r="D4052" s="78" t="s">
        <v>12184</v>
      </c>
      <c r="E4052" s="78" t="s">
        <v>12176</v>
      </c>
      <c r="F4052" s="78" t="s">
        <v>12185</v>
      </c>
    </row>
    <row r="4053" spans="1:6" ht="56.25" x14ac:dyDescent="0.2">
      <c r="A4053" s="74" t="s">
        <v>12186</v>
      </c>
      <c r="B4053" s="75" t="s">
        <v>12187</v>
      </c>
      <c r="C4053" s="83" t="s">
        <v>211</v>
      </c>
      <c r="D4053" s="78" t="s">
        <v>12188</v>
      </c>
      <c r="E4053" s="78" t="s">
        <v>12176</v>
      </c>
      <c r="F4053" s="78" t="s">
        <v>12189</v>
      </c>
    </row>
    <row r="4054" spans="1:6" ht="56.25" x14ac:dyDescent="0.2">
      <c r="A4054" s="74" t="s">
        <v>12190</v>
      </c>
      <c r="B4054" s="75" t="s">
        <v>12191</v>
      </c>
      <c r="C4054" s="83" t="s">
        <v>211</v>
      </c>
      <c r="D4054" s="78" t="s">
        <v>12192</v>
      </c>
      <c r="E4054" s="78" t="s">
        <v>12176</v>
      </c>
      <c r="F4054" s="78" t="s">
        <v>12193</v>
      </c>
    </row>
    <row r="4055" spans="1:6" ht="56.25" x14ac:dyDescent="0.2">
      <c r="A4055" s="74" t="s">
        <v>12194</v>
      </c>
      <c r="B4055" s="75" t="s">
        <v>12195</v>
      </c>
      <c r="C4055" s="83" t="s">
        <v>211</v>
      </c>
      <c r="D4055" s="78" t="s">
        <v>12196</v>
      </c>
      <c r="E4055" s="78" t="s">
        <v>12197</v>
      </c>
      <c r="F4055" s="78" t="s">
        <v>12198</v>
      </c>
    </row>
    <row r="4056" spans="1:6" ht="56.25" x14ac:dyDescent="0.2">
      <c r="A4056" s="74" t="s">
        <v>12199</v>
      </c>
      <c r="B4056" s="75" t="s">
        <v>12200</v>
      </c>
      <c r="C4056" s="83" t="s">
        <v>211</v>
      </c>
      <c r="D4056" s="78" t="s">
        <v>12201</v>
      </c>
      <c r="E4056" s="78" t="s">
        <v>12197</v>
      </c>
      <c r="F4056" s="78" t="s">
        <v>12202</v>
      </c>
    </row>
    <row r="4057" spans="1:6" ht="56.25" x14ac:dyDescent="0.2">
      <c r="A4057" s="74" t="s">
        <v>12203</v>
      </c>
      <c r="B4057" s="75" t="s">
        <v>12204</v>
      </c>
      <c r="C4057" s="83" t="s">
        <v>211</v>
      </c>
      <c r="D4057" s="78" t="s">
        <v>12205</v>
      </c>
      <c r="E4057" s="78" t="s">
        <v>12197</v>
      </c>
      <c r="F4057" s="78" t="s">
        <v>12206</v>
      </c>
    </row>
    <row r="4058" spans="1:6" x14ac:dyDescent="0.2">
      <c r="A4058" s="59">
        <v>70.040000000000006</v>
      </c>
      <c r="B4058" s="73" t="s">
        <v>12207</v>
      </c>
      <c r="C4058" s="56"/>
      <c r="D4058" s="56"/>
      <c r="E4058" s="56"/>
      <c r="F4058" s="56"/>
    </row>
    <row r="4059" spans="1:6" ht="22.5" x14ac:dyDescent="0.2">
      <c r="A4059" s="74" t="s">
        <v>12208</v>
      </c>
      <c r="B4059" s="74" t="s">
        <v>12209</v>
      </c>
      <c r="C4059" s="83" t="s">
        <v>210</v>
      </c>
      <c r="D4059" s="78" t="s">
        <v>12210</v>
      </c>
      <c r="E4059" s="78" t="s">
        <v>6987</v>
      </c>
      <c r="F4059" s="78" t="s">
        <v>12211</v>
      </c>
    </row>
    <row r="4060" spans="1:6" ht="22.5" x14ac:dyDescent="0.2">
      <c r="A4060" s="74" t="s">
        <v>12212</v>
      </c>
      <c r="B4060" s="74" t="s">
        <v>12213</v>
      </c>
      <c r="C4060" s="83" t="s">
        <v>210</v>
      </c>
      <c r="D4060" s="78" t="s">
        <v>12214</v>
      </c>
      <c r="E4060" s="78" t="s">
        <v>6987</v>
      </c>
      <c r="F4060" s="78" t="s">
        <v>12215</v>
      </c>
    </row>
    <row r="4061" spans="1:6" ht="22.5" x14ac:dyDescent="0.2">
      <c r="A4061" s="74" t="s">
        <v>12216</v>
      </c>
      <c r="B4061" s="74" t="s">
        <v>12217</v>
      </c>
      <c r="C4061" s="83" t="s">
        <v>210</v>
      </c>
      <c r="D4061" s="78" t="s">
        <v>12218</v>
      </c>
      <c r="E4061" s="78" t="s">
        <v>12219</v>
      </c>
      <c r="F4061" s="78" t="s">
        <v>12220</v>
      </c>
    </row>
    <row r="4062" spans="1:6" ht="33.75" x14ac:dyDescent="0.2">
      <c r="A4062" s="74" t="s">
        <v>12221</v>
      </c>
      <c r="B4062" s="74" t="s">
        <v>12222</v>
      </c>
      <c r="C4062" s="83" t="s">
        <v>210</v>
      </c>
      <c r="D4062" s="78" t="s">
        <v>12223</v>
      </c>
      <c r="E4062" s="78" t="s">
        <v>6987</v>
      </c>
      <c r="F4062" s="78" t="s">
        <v>12224</v>
      </c>
    </row>
    <row r="4063" spans="1:6" ht="22.5" x14ac:dyDescent="0.2">
      <c r="A4063" s="74" t="s">
        <v>12225</v>
      </c>
      <c r="B4063" s="74" t="s">
        <v>12226</v>
      </c>
      <c r="C4063" s="83" t="s">
        <v>210</v>
      </c>
      <c r="D4063" s="78" t="s">
        <v>12227</v>
      </c>
      <c r="E4063" s="78" t="s">
        <v>344</v>
      </c>
      <c r="F4063" s="78" t="s">
        <v>12228</v>
      </c>
    </row>
    <row r="4064" spans="1:6" ht="22.5" x14ac:dyDescent="0.2">
      <c r="A4064" s="74" t="s">
        <v>12229</v>
      </c>
      <c r="B4064" s="74" t="s">
        <v>12230</v>
      </c>
      <c r="C4064" s="83" t="s">
        <v>210</v>
      </c>
      <c r="D4064" s="78" t="s">
        <v>12231</v>
      </c>
      <c r="E4064" s="78" t="s">
        <v>6987</v>
      </c>
      <c r="F4064" s="78" t="s">
        <v>12232</v>
      </c>
    </row>
    <row r="4065" spans="1:6" ht="22.5" x14ac:dyDescent="0.2">
      <c r="A4065" s="74" t="s">
        <v>12233</v>
      </c>
      <c r="B4065" s="74" t="s">
        <v>12234</v>
      </c>
      <c r="C4065" s="83" t="s">
        <v>210</v>
      </c>
      <c r="D4065" s="78" t="s">
        <v>12235</v>
      </c>
      <c r="E4065" s="78" t="s">
        <v>6987</v>
      </c>
      <c r="F4065" s="78" t="s">
        <v>12236</v>
      </c>
    </row>
    <row r="4066" spans="1:6" ht="22.5" x14ac:dyDescent="0.2">
      <c r="A4066" s="59">
        <v>70.05</v>
      </c>
      <c r="B4066" s="73" t="s">
        <v>12237</v>
      </c>
      <c r="C4066" s="56"/>
      <c r="D4066" s="56"/>
      <c r="E4066" s="56"/>
      <c r="F4066" s="56"/>
    </row>
    <row r="4067" spans="1:6" ht="22.5" x14ac:dyDescent="0.2">
      <c r="A4067" s="74" t="s">
        <v>12238</v>
      </c>
      <c r="B4067" s="74" t="s">
        <v>12239</v>
      </c>
      <c r="C4067" s="83" t="s">
        <v>210</v>
      </c>
      <c r="D4067" s="78" t="s">
        <v>9119</v>
      </c>
      <c r="E4067" s="78" t="s">
        <v>12240</v>
      </c>
      <c r="F4067" s="78" t="s">
        <v>12241</v>
      </c>
    </row>
    <row r="4068" spans="1:6" ht="22.5" x14ac:dyDescent="0.2">
      <c r="A4068" s="74" t="s">
        <v>12242</v>
      </c>
      <c r="B4068" s="74" t="s">
        <v>12243</v>
      </c>
      <c r="C4068" s="83" t="s">
        <v>210</v>
      </c>
      <c r="D4068" s="78" t="s">
        <v>12244</v>
      </c>
      <c r="E4068" s="78" t="s">
        <v>2684</v>
      </c>
      <c r="F4068" s="78" t="s">
        <v>12245</v>
      </c>
    </row>
    <row r="4069" spans="1:6" ht="22.5" x14ac:dyDescent="0.2">
      <c r="A4069" s="74" t="s">
        <v>12246</v>
      </c>
      <c r="B4069" s="74" t="s">
        <v>12247</v>
      </c>
      <c r="C4069" s="83" t="s">
        <v>210</v>
      </c>
      <c r="D4069" s="78" t="s">
        <v>12248</v>
      </c>
      <c r="E4069" s="78" t="s">
        <v>342</v>
      </c>
      <c r="F4069" s="78" t="s">
        <v>12249</v>
      </c>
    </row>
    <row r="4070" spans="1:6" ht="33.75" x14ac:dyDescent="0.2">
      <c r="A4070" s="74" t="s">
        <v>12250</v>
      </c>
      <c r="B4070" s="74" t="s">
        <v>12251</v>
      </c>
      <c r="C4070" s="83" t="s">
        <v>210</v>
      </c>
      <c r="D4070" s="78" t="s">
        <v>12252</v>
      </c>
      <c r="E4070" s="78" t="s">
        <v>12253</v>
      </c>
      <c r="F4070" s="78" t="s">
        <v>12254</v>
      </c>
    </row>
    <row r="4071" spans="1:6" ht="45" x14ac:dyDescent="0.2">
      <c r="A4071" s="74" t="s">
        <v>12255</v>
      </c>
      <c r="B4071" s="75" t="s">
        <v>12256</v>
      </c>
      <c r="C4071" s="83" t="s">
        <v>210</v>
      </c>
      <c r="D4071" s="78" t="s">
        <v>12257</v>
      </c>
      <c r="E4071" s="78" t="s">
        <v>12258</v>
      </c>
      <c r="F4071" s="78" t="s">
        <v>12259</v>
      </c>
    </row>
    <row r="4072" spans="1:6" x14ac:dyDescent="0.2">
      <c r="A4072" s="59">
        <v>70.06</v>
      </c>
      <c r="B4072" s="73" t="s">
        <v>12260</v>
      </c>
      <c r="C4072" s="56"/>
      <c r="D4072" s="56"/>
      <c r="E4072" s="56"/>
      <c r="F4072" s="56"/>
    </row>
    <row r="4073" spans="1:6" x14ac:dyDescent="0.2">
      <c r="A4073" s="74" t="s">
        <v>12261</v>
      </c>
      <c r="B4073" s="74" t="s">
        <v>12262</v>
      </c>
      <c r="C4073" s="83" t="s">
        <v>210</v>
      </c>
      <c r="D4073" s="78" t="s">
        <v>12263</v>
      </c>
      <c r="E4073" s="78" t="s">
        <v>5680</v>
      </c>
      <c r="F4073" s="78" t="s">
        <v>12264</v>
      </c>
    </row>
    <row r="4074" spans="1:6" ht="22.5" x14ac:dyDescent="0.2">
      <c r="A4074" s="74" t="s">
        <v>12265</v>
      </c>
      <c r="B4074" s="74" t="s">
        <v>12266</v>
      </c>
      <c r="C4074" s="83" t="s">
        <v>210</v>
      </c>
      <c r="D4074" s="78" t="s">
        <v>12267</v>
      </c>
      <c r="E4074" s="78" t="s">
        <v>12268</v>
      </c>
      <c r="F4074" s="78" t="s">
        <v>12269</v>
      </c>
    </row>
    <row r="4075" spans="1:6" x14ac:dyDescent="0.2">
      <c r="A4075" s="74" t="s">
        <v>12270</v>
      </c>
      <c r="B4075" s="74" t="s">
        <v>12271</v>
      </c>
      <c r="C4075" s="83" t="s">
        <v>210</v>
      </c>
      <c r="D4075" s="78" t="s">
        <v>373</v>
      </c>
      <c r="E4075" s="78" t="s">
        <v>12268</v>
      </c>
      <c r="F4075" s="78" t="s">
        <v>1698</v>
      </c>
    </row>
    <row r="4076" spans="1:6" ht="22.5" x14ac:dyDescent="0.2">
      <c r="A4076" s="74" t="s">
        <v>12272</v>
      </c>
      <c r="B4076" s="74" t="s">
        <v>12273</v>
      </c>
      <c r="C4076" s="83" t="s">
        <v>210</v>
      </c>
      <c r="D4076" s="78" t="s">
        <v>12274</v>
      </c>
      <c r="E4076" s="78" t="s">
        <v>12268</v>
      </c>
      <c r="F4076" s="78" t="s">
        <v>239</v>
      </c>
    </row>
    <row r="4077" spans="1:6" ht="22.5" x14ac:dyDescent="0.2">
      <c r="A4077" s="74" t="s">
        <v>12275</v>
      </c>
      <c r="B4077" s="74" t="s">
        <v>12276</v>
      </c>
      <c r="C4077" s="83" t="s">
        <v>210</v>
      </c>
      <c r="D4077" s="78" t="s">
        <v>12277</v>
      </c>
      <c r="E4077" s="78" t="s">
        <v>12268</v>
      </c>
      <c r="F4077" s="78" t="s">
        <v>12278</v>
      </c>
    </row>
    <row r="4078" spans="1:6" ht="22.5" x14ac:dyDescent="0.2">
      <c r="A4078" s="74" t="s">
        <v>12279</v>
      </c>
      <c r="B4078" s="74" t="s">
        <v>12280</v>
      </c>
      <c r="C4078" s="83" t="s">
        <v>210</v>
      </c>
      <c r="D4078" s="78" t="s">
        <v>12281</v>
      </c>
      <c r="E4078" s="78" t="s">
        <v>12268</v>
      </c>
      <c r="F4078" s="78" t="s">
        <v>12282</v>
      </c>
    </row>
    <row r="4079" spans="1:6" ht="22.5" x14ac:dyDescent="0.2">
      <c r="A4079" s="74" t="s">
        <v>12283</v>
      </c>
      <c r="B4079" s="74" t="s">
        <v>12284</v>
      </c>
      <c r="C4079" s="83" t="s">
        <v>210</v>
      </c>
      <c r="D4079" s="78" t="s">
        <v>12285</v>
      </c>
      <c r="E4079" s="78" t="s">
        <v>12286</v>
      </c>
      <c r="F4079" s="78" t="s">
        <v>12287</v>
      </c>
    </row>
    <row r="4080" spans="1:6" ht="22.5" x14ac:dyDescent="0.2">
      <c r="A4080" s="74" t="s">
        <v>12288</v>
      </c>
      <c r="B4080" s="74" t="s">
        <v>12289</v>
      </c>
      <c r="C4080" s="83" t="s">
        <v>210</v>
      </c>
      <c r="D4080" s="78" t="s">
        <v>12290</v>
      </c>
      <c r="E4080" s="78" t="s">
        <v>12286</v>
      </c>
      <c r="F4080" s="78" t="s">
        <v>1197</v>
      </c>
    </row>
    <row r="4081" spans="1:6" ht="22.5" x14ac:dyDescent="0.2">
      <c r="A4081" s="58">
        <v>97</v>
      </c>
      <c r="B4081" s="73" t="s">
        <v>12291</v>
      </c>
      <c r="C4081" s="56"/>
      <c r="D4081" s="56"/>
      <c r="E4081" s="56"/>
      <c r="F4081" s="56"/>
    </row>
    <row r="4082" spans="1:6" ht="22.5" x14ac:dyDescent="0.2">
      <c r="A4082" s="59">
        <v>97.02</v>
      </c>
      <c r="B4082" s="73" t="s">
        <v>12292</v>
      </c>
      <c r="C4082" s="56"/>
      <c r="D4082" s="56"/>
      <c r="E4082" s="56"/>
      <c r="F4082" s="56"/>
    </row>
    <row r="4083" spans="1:6" ht="22.5" x14ac:dyDescent="0.2">
      <c r="A4083" s="74" t="s">
        <v>12293</v>
      </c>
      <c r="B4083" s="74" t="s">
        <v>12294</v>
      </c>
      <c r="C4083" s="83" t="s">
        <v>211</v>
      </c>
      <c r="D4083" s="78" t="s">
        <v>12295</v>
      </c>
      <c r="E4083" s="78" t="s">
        <v>2116</v>
      </c>
      <c r="F4083" s="78" t="s">
        <v>12296</v>
      </c>
    </row>
    <row r="4084" spans="1:6" ht="22.5" x14ac:dyDescent="0.2">
      <c r="A4084" s="74" t="s">
        <v>12297</v>
      </c>
      <c r="B4084" s="74" t="s">
        <v>12298</v>
      </c>
      <c r="C4084" s="83" t="s">
        <v>211</v>
      </c>
      <c r="D4084" s="78" t="s">
        <v>12299</v>
      </c>
      <c r="E4084" s="78" t="s">
        <v>2116</v>
      </c>
      <c r="F4084" s="78" t="s">
        <v>12300</v>
      </c>
    </row>
    <row r="4085" spans="1:6" ht="22.5" x14ac:dyDescent="0.2">
      <c r="A4085" s="74" t="s">
        <v>12301</v>
      </c>
      <c r="B4085" s="74" t="s">
        <v>12302</v>
      </c>
      <c r="C4085" s="83" t="s">
        <v>211</v>
      </c>
      <c r="D4085" s="78" t="s">
        <v>12303</v>
      </c>
      <c r="E4085" s="78" t="s">
        <v>2116</v>
      </c>
      <c r="F4085" s="78" t="s">
        <v>12304</v>
      </c>
    </row>
    <row r="4086" spans="1:6" ht="56.25" x14ac:dyDescent="0.2">
      <c r="A4086" s="79" t="s">
        <v>12305</v>
      </c>
      <c r="B4086" s="74" t="s">
        <v>12306</v>
      </c>
      <c r="C4086" s="84" t="s">
        <v>210</v>
      </c>
      <c r="D4086" s="81" t="s">
        <v>362</v>
      </c>
      <c r="E4086" s="81" t="s">
        <v>292</v>
      </c>
      <c r="F4086" s="81" t="s">
        <v>5714</v>
      </c>
    </row>
    <row r="4087" spans="1:6" ht="45" x14ac:dyDescent="0.2">
      <c r="A4087" s="79" t="s">
        <v>12307</v>
      </c>
      <c r="B4087" s="74" t="s">
        <v>12308</v>
      </c>
      <c r="C4087" s="84" t="s">
        <v>210</v>
      </c>
      <c r="D4087" s="81" t="s">
        <v>12309</v>
      </c>
      <c r="E4087" s="81" t="s">
        <v>292</v>
      </c>
      <c r="F4087" s="81" t="s">
        <v>12310</v>
      </c>
    </row>
    <row r="4088" spans="1:6" ht="56.25" x14ac:dyDescent="0.2">
      <c r="A4088" s="74" t="s">
        <v>12311</v>
      </c>
      <c r="B4088" s="75" t="s">
        <v>12312</v>
      </c>
      <c r="C4088" s="83" t="s">
        <v>210</v>
      </c>
      <c r="D4088" s="78" t="s">
        <v>12313</v>
      </c>
      <c r="E4088" s="78" t="s">
        <v>292</v>
      </c>
      <c r="F4088" s="78" t="s">
        <v>7256</v>
      </c>
    </row>
    <row r="4089" spans="1:6" ht="45" x14ac:dyDescent="0.2">
      <c r="A4089" s="74" t="s">
        <v>12314</v>
      </c>
      <c r="B4089" s="75" t="s">
        <v>12315</v>
      </c>
      <c r="C4089" s="83" t="s">
        <v>210</v>
      </c>
      <c r="D4089" s="78" t="s">
        <v>295</v>
      </c>
      <c r="E4089" s="78" t="s">
        <v>292</v>
      </c>
      <c r="F4089" s="78" t="s">
        <v>940</v>
      </c>
    </row>
    <row r="4090" spans="1:6" ht="22.5" x14ac:dyDescent="0.2">
      <c r="A4090" s="74" t="s">
        <v>12316</v>
      </c>
      <c r="B4090" s="74" t="s">
        <v>12317</v>
      </c>
      <c r="C4090" s="83" t="s">
        <v>210</v>
      </c>
      <c r="D4090" s="78" t="s">
        <v>5558</v>
      </c>
      <c r="E4090" s="78" t="s">
        <v>292</v>
      </c>
      <c r="F4090" s="78" t="s">
        <v>12318</v>
      </c>
    </row>
    <row r="4091" spans="1:6" ht="33.75" x14ac:dyDescent="0.2">
      <c r="A4091" s="74" t="s">
        <v>12319</v>
      </c>
      <c r="B4091" s="74" t="s">
        <v>12320</v>
      </c>
      <c r="C4091" s="83" t="s">
        <v>210</v>
      </c>
      <c r="D4091" s="78" t="s">
        <v>12321</v>
      </c>
      <c r="E4091" s="78" t="s">
        <v>292</v>
      </c>
      <c r="F4091" s="78" t="s">
        <v>12322</v>
      </c>
    </row>
    <row r="4092" spans="1:6" ht="22.5" x14ac:dyDescent="0.2">
      <c r="A4092" s="74" t="s">
        <v>12323</v>
      </c>
      <c r="B4092" s="74" t="s">
        <v>12324</v>
      </c>
      <c r="C4092" s="83" t="s">
        <v>210</v>
      </c>
      <c r="D4092" s="78" t="s">
        <v>12325</v>
      </c>
      <c r="E4092" s="78" t="s">
        <v>1737</v>
      </c>
      <c r="F4092" s="78" t="s">
        <v>4158</v>
      </c>
    </row>
    <row r="4093" spans="1:6" x14ac:dyDescent="0.2">
      <c r="A4093" s="59">
        <v>97.03</v>
      </c>
      <c r="B4093" s="73" t="s">
        <v>12326</v>
      </c>
      <c r="C4093" s="56"/>
      <c r="D4093" s="56"/>
      <c r="E4093" s="56"/>
      <c r="F4093" s="56"/>
    </row>
    <row r="4094" spans="1:6" ht="22.5" x14ac:dyDescent="0.2">
      <c r="A4094" s="74" t="s">
        <v>12327</v>
      </c>
      <c r="B4094" s="74" t="s">
        <v>12328</v>
      </c>
      <c r="C4094" s="83" t="s">
        <v>210</v>
      </c>
      <c r="D4094" s="78" t="s">
        <v>5955</v>
      </c>
      <c r="E4094" s="78" t="s">
        <v>2469</v>
      </c>
      <c r="F4094" s="78" t="s">
        <v>12329</v>
      </c>
    </row>
    <row r="4095" spans="1:6" ht="22.5" x14ac:dyDescent="0.2">
      <c r="A4095" s="59">
        <v>97.05</v>
      </c>
      <c r="B4095" s="73" t="s">
        <v>12330</v>
      </c>
      <c r="C4095" s="56"/>
      <c r="D4095" s="56"/>
      <c r="E4095" s="56"/>
      <c r="F4095" s="56"/>
    </row>
    <row r="4096" spans="1:6" ht="56.25" x14ac:dyDescent="0.2">
      <c r="A4096" s="79" t="s">
        <v>12331</v>
      </c>
      <c r="B4096" s="74" t="s">
        <v>12332</v>
      </c>
      <c r="C4096" s="84" t="s">
        <v>210</v>
      </c>
      <c r="D4096" s="81" t="s">
        <v>8625</v>
      </c>
      <c r="E4096" s="81" t="s">
        <v>336</v>
      </c>
      <c r="F4096" s="81" t="s">
        <v>12333</v>
      </c>
    </row>
    <row r="4097" spans="1:6" ht="56.25" x14ac:dyDescent="0.2">
      <c r="A4097" s="74" t="s">
        <v>12334</v>
      </c>
      <c r="B4097" s="75" t="s">
        <v>12335</v>
      </c>
      <c r="C4097" s="83" t="s">
        <v>210</v>
      </c>
      <c r="D4097" s="78" t="s">
        <v>12336</v>
      </c>
      <c r="E4097" s="78" t="s">
        <v>293</v>
      </c>
      <c r="F4097" s="78" t="s">
        <v>12337</v>
      </c>
    </row>
    <row r="4098" spans="1:6" ht="22.5" x14ac:dyDescent="0.2">
      <c r="A4098" s="74" t="s">
        <v>12338</v>
      </c>
      <c r="B4098" s="74" t="s">
        <v>12339</v>
      </c>
      <c r="C4098" s="83" t="s">
        <v>211</v>
      </c>
      <c r="D4098" s="78" t="s">
        <v>12340</v>
      </c>
      <c r="E4098" s="82"/>
      <c r="F4098" s="78" t="s">
        <v>12340</v>
      </c>
    </row>
    <row r="4099" spans="1:6" ht="22.5" x14ac:dyDescent="0.2">
      <c r="A4099" s="74" t="s">
        <v>12341</v>
      </c>
      <c r="B4099" s="74" t="s">
        <v>12342</v>
      </c>
      <c r="C4099" s="83" t="s">
        <v>307</v>
      </c>
      <c r="D4099" s="78" t="s">
        <v>12343</v>
      </c>
      <c r="E4099" s="82"/>
      <c r="F4099" s="78" t="s">
        <v>12343</v>
      </c>
    </row>
    <row r="4100" spans="1:6" x14ac:dyDescent="0.2">
      <c r="A4100" s="58">
        <v>98</v>
      </c>
      <c r="B4100" s="73" t="s">
        <v>12344</v>
      </c>
      <c r="C4100" s="56"/>
      <c r="D4100" s="56"/>
      <c r="E4100" s="56"/>
      <c r="F4100" s="56"/>
    </row>
    <row r="4101" spans="1:6" x14ac:dyDescent="0.2">
      <c r="A4101" s="59">
        <v>98.02</v>
      </c>
      <c r="B4101" s="73" t="s">
        <v>12345</v>
      </c>
      <c r="C4101" s="56"/>
      <c r="D4101" s="56"/>
      <c r="E4101" s="56"/>
      <c r="F4101" s="56"/>
    </row>
    <row r="4102" spans="1:6" ht="22.5" x14ac:dyDescent="0.2">
      <c r="A4102" s="74" t="s">
        <v>12346</v>
      </c>
      <c r="B4102" s="74" t="s">
        <v>12347</v>
      </c>
      <c r="C4102" s="83" t="s">
        <v>210</v>
      </c>
      <c r="D4102" s="78" t="s">
        <v>12348</v>
      </c>
      <c r="E4102" s="82"/>
      <c r="F4102" s="78" t="s">
        <v>12348</v>
      </c>
    </row>
  </sheetData>
  <mergeCells count="26">
    <mergeCell ref="F14:J14"/>
    <mergeCell ref="B1:J1"/>
    <mergeCell ref="B2:J2"/>
    <mergeCell ref="B4:J4"/>
    <mergeCell ref="B5:J5"/>
    <mergeCell ref="B6:J6"/>
    <mergeCell ref="B7:J7"/>
    <mergeCell ref="B8:J8"/>
    <mergeCell ref="B10:J10"/>
    <mergeCell ref="F11:J11"/>
    <mergeCell ref="F12:J12"/>
    <mergeCell ref="F13:J13"/>
    <mergeCell ref="B48:E48"/>
    <mergeCell ref="G48:J48"/>
    <mergeCell ref="F15:J15"/>
    <mergeCell ref="F16:J16"/>
    <mergeCell ref="C17:D17"/>
    <mergeCell ref="F17:J17"/>
    <mergeCell ref="B33:J33"/>
    <mergeCell ref="B35:J37"/>
    <mergeCell ref="F29:J29"/>
    <mergeCell ref="B39:J39"/>
    <mergeCell ref="B46:E46"/>
    <mergeCell ref="G46:J46"/>
    <mergeCell ref="B47:E47"/>
    <mergeCell ref="G47:J47"/>
  </mergeCells>
  <conditionalFormatting sqref="C23">
    <cfRule type="cellIs" dxfId="26" priority="6" stopIfTrue="1" operator="equal">
      <formula>"ERRO"</formula>
    </cfRule>
  </conditionalFormatting>
  <conditionalFormatting sqref="C24">
    <cfRule type="cellIs" dxfId="25" priority="7" stopIfTrue="1" operator="equal">
      <formula>"ERRO"</formula>
    </cfRule>
  </conditionalFormatting>
  <conditionalFormatting sqref="C31">
    <cfRule type="cellIs" dxfId="24" priority="5" stopIfTrue="1" operator="equal">
      <formula>"FORA DO LIMITE !"</formula>
    </cfRule>
  </conditionalFormatting>
  <conditionalFormatting sqref="E17 C25 C31:C32">
    <cfRule type="cellIs" dxfId="23" priority="1" stopIfTrue="1" operator="equal">
      <formula>0</formula>
    </cfRule>
  </conditionalFormatting>
  <conditionalFormatting sqref="E29 E31">
    <cfRule type="cellIs" dxfId="22" priority="2" stopIfTrue="1" operator="equal">
      <formula>0</formula>
    </cfRule>
    <cfRule type="cellIs" dxfId="21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0000000}">
      <formula1>6.64</formula1>
      <formula2>8.69</formula2>
    </dataValidation>
    <dataValidation type="decimal" allowBlank="1" showInputMessage="1" showErrorMessage="1" sqref="J26" xr:uid="{00000000-0002-0000-0100-000001000000}">
      <formula1>0</formula1>
      <formula2>1</formula2>
    </dataValidation>
    <dataValidation type="decimal" allowBlank="1" showInputMessage="1" showErrorMessage="1" sqref="H27" xr:uid="{00000000-0002-0000-01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1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2" xr:uid="{00000000-0002-0000-01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1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1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I61"/>
  <sheetViews>
    <sheetView workbookViewId="0">
      <selection activeCell="K19" sqref="K19"/>
    </sheetView>
  </sheetViews>
  <sheetFormatPr defaultRowHeight="12.75" x14ac:dyDescent="0.2"/>
  <cols>
    <col min="1" max="1" width="5.42578125" bestFit="1" customWidth="1"/>
    <col min="2" max="2" width="6.85546875" bestFit="1" customWidth="1"/>
    <col min="4" max="4" width="60.7109375" customWidth="1"/>
    <col min="7" max="8" width="11.5703125" customWidth="1"/>
    <col min="9" max="9" width="15.7109375" customWidth="1"/>
  </cols>
  <sheetData>
    <row r="1" spans="1:9" ht="18" x14ac:dyDescent="0.2">
      <c r="A1" s="444"/>
      <c r="B1" s="445"/>
      <c r="C1" s="446"/>
      <c r="D1" s="453" t="s">
        <v>30</v>
      </c>
      <c r="E1" s="454"/>
      <c r="F1" s="454"/>
      <c r="G1" s="454"/>
      <c r="H1" s="454"/>
      <c r="I1" s="455"/>
    </row>
    <row r="2" spans="1:9" ht="15.75" customHeight="1" x14ac:dyDescent="0.2">
      <c r="A2" s="447"/>
      <c r="B2" s="448"/>
      <c r="C2" s="449"/>
      <c r="D2" s="456" t="s">
        <v>29</v>
      </c>
      <c r="E2" s="457"/>
      <c r="F2" s="457"/>
      <c r="G2" s="457"/>
      <c r="H2" s="457"/>
      <c r="I2" s="458"/>
    </row>
    <row r="3" spans="1:9" ht="15.75" customHeight="1" x14ac:dyDescent="0.2">
      <c r="A3" s="447"/>
      <c r="B3" s="448"/>
      <c r="C3" s="449"/>
      <c r="D3" s="459" t="s">
        <v>191</v>
      </c>
      <c r="E3" s="460"/>
      <c r="F3" s="460"/>
      <c r="G3" s="460"/>
      <c r="H3" s="460"/>
      <c r="I3" s="461"/>
    </row>
    <row r="4" spans="1:9" ht="15.75" customHeight="1" x14ac:dyDescent="0.2">
      <c r="A4" s="447"/>
      <c r="B4" s="448"/>
      <c r="C4" s="449"/>
      <c r="D4" s="459" t="s">
        <v>111</v>
      </c>
      <c r="E4" s="462"/>
      <c r="F4" s="462"/>
      <c r="G4" s="462"/>
      <c r="H4" s="463"/>
      <c r="I4" s="98" t="s">
        <v>20</v>
      </c>
    </row>
    <row r="5" spans="1:9" ht="15.75" customHeight="1" thickBot="1" x14ac:dyDescent="0.25">
      <c r="A5" s="450"/>
      <c r="B5" s="451"/>
      <c r="C5" s="452"/>
      <c r="D5" s="464" t="s">
        <v>20459</v>
      </c>
      <c r="E5" s="465"/>
      <c r="F5" s="465"/>
      <c r="G5" s="465"/>
      <c r="H5" s="466"/>
      <c r="I5" s="111">
        <f>ROUND('BDI DESON.'!E29/100,4)</f>
        <v>0.29160000000000003</v>
      </c>
    </row>
    <row r="6" spans="1:9" ht="30" x14ac:dyDescent="0.2">
      <c r="A6" s="89" t="s">
        <v>34</v>
      </c>
      <c r="B6" s="90" t="s">
        <v>4</v>
      </c>
      <c r="C6" s="91" t="s">
        <v>0</v>
      </c>
      <c r="D6" s="92" t="s">
        <v>1</v>
      </c>
      <c r="E6" s="93" t="s">
        <v>5</v>
      </c>
      <c r="F6" s="94" t="s">
        <v>6</v>
      </c>
      <c r="G6" s="95" t="s">
        <v>7</v>
      </c>
      <c r="H6" s="96" t="s">
        <v>23</v>
      </c>
      <c r="I6" s="97" t="s">
        <v>8</v>
      </c>
    </row>
    <row r="7" spans="1:9" x14ac:dyDescent="0.2">
      <c r="A7" s="102" t="s">
        <v>9</v>
      </c>
      <c r="B7" s="103"/>
      <c r="C7" s="104"/>
      <c r="D7" s="105" t="s">
        <v>36</v>
      </c>
      <c r="E7" s="106"/>
      <c r="F7" s="107"/>
      <c r="G7" s="108"/>
      <c r="H7" s="109"/>
      <c r="I7" s="110" t="e">
        <f>SUBTOTAL(9,I8:I9)</f>
        <v>#REF!</v>
      </c>
    </row>
    <row r="8" spans="1:9" x14ac:dyDescent="0.2">
      <c r="A8" s="47" t="s">
        <v>44</v>
      </c>
      <c r="B8" s="38" t="s">
        <v>98</v>
      </c>
      <c r="C8" s="54" t="s">
        <v>12349</v>
      </c>
      <c r="D8" s="40" t="str">
        <f>IF($B8="","",VLOOKUP($C8,'190 DESONERADO'!$A$3:$G$4201,2,0))</f>
        <v>Placa de identificação para obra</v>
      </c>
      <c r="E8" s="41" t="str">
        <f>IF($B8="","",VLOOKUP($C8,'197 ONERADO'!$A$3:$G$4201,3,0))</f>
        <v>M2</v>
      </c>
      <c r="F8" s="37">
        <v>6</v>
      </c>
      <c r="G8" s="43">
        <f>IF($B8="","",VLOOKUP($C8,'190 DESONERADO'!$A$3:$H$4201,6,0))</f>
        <v>913.45</v>
      </c>
      <c r="H8" s="44">
        <f>ROUND(G8*(1+$I$5),2)</f>
        <v>1179.81</v>
      </c>
      <c r="I8" s="45">
        <f>IF($B8="","",ROUND(F8*H8,2))</f>
        <v>7078.86</v>
      </c>
    </row>
    <row r="9" spans="1:9" ht="25.5" x14ac:dyDescent="0.2">
      <c r="A9" s="47" t="s">
        <v>187</v>
      </c>
      <c r="B9" s="38" t="s">
        <v>98</v>
      </c>
      <c r="C9" s="54" t="s">
        <v>12825</v>
      </c>
      <c r="D9" s="40" t="str">
        <f>IF($B9="","",VLOOKUP($C9,'190 DESONERADO'!$A$3:$G$4201,2,0))</f>
        <v>Demolição mecanizada de sarjeta ou sarjetão, inclusive fragmentação, carregamento, transporte até 1 quilômetro e descarregamento</v>
      </c>
      <c r="E9" s="41" t="str">
        <f>IF($B9="","",VLOOKUP($C9,'197 ONERADO'!$A$3:$G$4201,3,0))</f>
        <v>M3</v>
      </c>
      <c r="F9" s="37" t="e">
        <f>#REF!</f>
        <v>#REF!</v>
      </c>
      <c r="G9" s="43">
        <f>IF($B9="","",VLOOKUP($C9,'190 DESONERADO'!$A$3:$H$4201,6,0))</f>
        <v>289.14999999999998</v>
      </c>
      <c r="H9" s="44">
        <f>ROUND(G9*(1+$I$5),2)</f>
        <v>373.47</v>
      </c>
      <c r="I9" s="45" t="e">
        <f>IF($B9="","",ROUND(F9*H9,2))</f>
        <v>#REF!</v>
      </c>
    </row>
    <row r="10" spans="1:9" x14ac:dyDescent="0.2">
      <c r="A10" s="102" t="s">
        <v>21</v>
      </c>
      <c r="B10" s="103"/>
      <c r="C10" s="104"/>
      <c r="D10" s="105" t="s">
        <v>12353</v>
      </c>
      <c r="E10" s="106"/>
      <c r="F10" s="101"/>
      <c r="G10" s="108"/>
      <c r="H10" s="109"/>
      <c r="I10" s="110" t="e">
        <f>SUBTOTAL(9,I11:I21)</f>
        <v>#REF!</v>
      </c>
    </row>
    <row r="11" spans="1:9" x14ac:dyDescent="0.2">
      <c r="A11" s="47" t="s">
        <v>120</v>
      </c>
      <c r="B11" s="38" t="s">
        <v>98</v>
      </c>
      <c r="C11" s="54" t="s">
        <v>13407</v>
      </c>
      <c r="D11" s="40" t="str">
        <f>IF($B11="","",VLOOKUP($C11,'190 DESONERADO'!$A$3:$G$4201,2,0))</f>
        <v>Escavação mecanizada de valas ou cavas com profundidade de até 2 m</v>
      </c>
      <c r="E11" s="41" t="str">
        <f>IF($B11="","",VLOOKUP($C11,'197 ONERADO'!$A$3:$G$4201,3,0))</f>
        <v>M3</v>
      </c>
      <c r="F11" s="37"/>
      <c r="G11" s="43">
        <f>IF($B11="","",VLOOKUP($C11,'190 DESONERADO'!$A$3:$H$4201,6,0))</f>
        <v>10.48</v>
      </c>
      <c r="H11" s="44">
        <f>ROUND(G11*(1+$I$5),2)</f>
        <v>13.54</v>
      </c>
      <c r="I11" s="45">
        <f>IF($B11="","",ROUND(F11*H11,2))</f>
        <v>0</v>
      </c>
    </row>
    <row r="12" spans="1:9" ht="25.5" x14ac:dyDescent="0.2">
      <c r="A12" s="47" t="s">
        <v>45</v>
      </c>
      <c r="B12" s="38" t="s">
        <v>98</v>
      </c>
      <c r="C12" s="54" t="s">
        <v>13431</v>
      </c>
      <c r="D12" s="40" t="str">
        <f>IF($B12="","",VLOOKUP($C12,'190 DESONERADO'!$A$3:$G$4201,2,0))</f>
        <v>Reaterro compactado mecanizado de vala ou cava com rolo, mínimo de 95% PN</v>
      </c>
      <c r="E12" s="41" t="str">
        <f>IF($B12="","",VLOOKUP($C12,'197 ONERADO'!$A$3:$G$4201,3,0))</f>
        <v>M3</v>
      </c>
      <c r="F12" s="37" t="e">
        <f>#REF!</f>
        <v>#REF!</v>
      </c>
      <c r="G12" s="43">
        <f>IF($B12="","",VLOOKUP($C12,'190 DESONERADO'!$A$3:$H$4201,6,0))</f>
        <v>22.19</v>
      </c>
      <c r="H12" s="44">
        <f t="shared" ref="H12:H20" si="0">ROUND(G12*(1+$I$5),2)</f>
        <v>28.66</v>
      </c>
      <c r="I12" s="45" t="e">
        <f t="shared" ref="I12:I17" si="1">IF($B12="","",ROUND(F12*H12,2))</f>
        <v>#REF!</v>
      </c>
    </row>
    <row r="13" spans="1:9" x14ac:dyDescent="0.2">
      <c r="A13" s="47" t="s">
        <v>46</v>
      </c>
      <c r="B13" s="38" t="s">
        <v>98</v>
      </c>
      <c r="C13" s="54" t="s">
        <v>13656</v>
      </c>
      <c r="D13" s="40" t="str">
        <f>IF($B13="","",VLOOKUP($C13,'190 DESONERADO'!$A$3:$G$4201,2,0))</f>
        <v>Lastro de pedra britada</v>
      </c>
      <c r="E13" s="41" t="str">
        <f>IF($B13="","",VLOOKUP($C13,'197 ONERADO'!$A$3:$G$4201,3,0))</f>
        <v>M3</v>
      </c>
      <c r="F13" s="37" t="e">
        <f>#REF!</f>
        <v>#REF!</v>
      </c>
      <c r="G13" s="43">
        <f>IF($B13="","",VLOOKUP($C13,'190 DESONERADO'!$A$3:$H$4201,6,0))</f>
        <v>189.71</v>
      </c>
      <c r="H13" s="44">
        <f t="shared" si="0"/>
        <v>245.03</v>
      </c>
      <c r="I13" s="45" t="e">
        <f t="shared" si="1"/>
        <v>#REF!</v>
      </c>
    </row>
    <row r="14" spans="1:9" x14ac:dyDescent="0.2">
      <c r="A14" s="47" t="s">
        <v>20218</v>
      </c>
      <c r="B14" s="38" t="s">
        <v>98</v>
      </c>
      <c r="C14" s="54" t="s">
        <v>18364</v>
      </c>
      <c r="D14" s="40" t="str">
        <f>IF($B14="","",VLOOKUP($C14,'190 DESONERADO'!$A$3:$G$4201,2,0))</f>
        <v>Tubo de concreto (PS-2), DN= 400mm</v>
      </c>
      <c r="E14" s="41" t="str">
        <f>IF($B14="","",VLOOKUP($C14,'197 ONERADO'!$A$3:$G$4201,3,0))</f>
        <v>M</v>
      </c>
      <c r="F14" s="37" t="e">
        <f>#REF!</f>
        <v>#REF!</v>
      </c>
      <c r="G14" s="43">
        <f>IF($B14="","",VLOOKUP($C14,'190 DESONERADO'!$A$3:$H$4201,6,0))</f>
        <v>118.62</v>
      </c>
      <c r="H14" s="44">
        <f t="shared" si="0"/>
        <v>153.21</v>
      </c>
      <c r="I14" s="45" t="e">
        <f t="shared" si="1"/>
        <v>#REF!</v>
      </c>
    </row>
    <row r="15" spans="1:9" x14ac:dyDescent="0.2">
      <c r="A15" s="47" t="s">
        <v>20219</v>
      </c>
      <c r="B15" s="38" t="s">
        <v>98</v>
      </c>
      <c r="C15" s="54" t="s">
        <v>18366</v>
      </c>
      <c r="D15" s="40" t="str">
        <f>IF($B15="","",VLOOKUP($C15,'190 DESONERADO'!$A$3:$G$4201,2,0))</f>
        <v>Tubo de concreto (PS-2), DN= 500mm</v>
      </c>
      <c r="E15" s="41" t="str">
        <f>IF($B15="","",VLOOKUP($C15,'197 ONERADO'!$A$3:$G$4201,3,0))</f>
        <v>M</v>
      </c>
      <c r="F15" s="37" t="e">
        <f>#REF!</f>
        <v>#REF!</v>
      </c>
      <c r="G15" s="43">
        <f>IF($B15="","",VLOOKUP($C15,'190 DESONERADO'!$A$3:$H$4201,6,0))</f>
        <v>159.88999999999999</v>
      </c>
      <c r="H15" s="44">
        <f t="shared" si="0"/>
        <v>206.51</v>
      </c>
      <c r="I15" s="45" t="e">
        <f t="shared" si="1"/>
        <v>#REF!</v>
      </c>
    </row>
    <row r="16" spans="1:9" x14ac:dyDescent="0.2">
      <c r="A16" s="47" t="s">
        <v>20220</v>
      </c>
      <c r="B16" s="38" t="s">
        <v>98</v>
      </c>
      <c r="C16" s="54" t="s">
        <v>18376</v>
      </c>
      <c r="D16" s="40" t="str">
        <f>IF($B16="","",VLOOKUP($C16,'190 DESONERADO'!$A$3:$G$4201,2,0))</f>
        <v>Tubo de concreto (PA-2), DN= 600mm</v>
      </c>
      <c r="E16" s="41" t="str">
        <f>IF($B16="","",VLOOKUP($C16,'197 ONERADO'!$A$3:$G$4201,3,0))</f>
        <v>M</v>
      </c>
      <c r="F16" s="37" t="e">
        <f>#REF!</f>
        <v>#REF!</v>
      </c>
      <c r="G16" s="43">
        <f>IF($B16="","",VLOOKUP($C16,'190 DESONERADO'!$A$3:$H$4201,6,0))</f>
        <v>218.09</v>
      </c>
      <c r="H16" s="44">
        <f t="shared" si="0"/>
        <v>281.69</v>
      </c>
      <c r="I16" s="45" t="e">
        <f t="shared" si="1"/>
        <v>#REF!</v>
      </c>
    </row>
    <row r="17" spans="1:9" x14ac:dyDescent="0.2">
      <c r="A17" s="47" t="s">
        <v>20221</v>
      </c>
      <c r="B17" s="38" t="s">
        <v>98</v>
      </c>
      <c r="C17" s="54" t="s">
        <v>19280</v>
      </c>
      <c r="D17" s="40" t="str">
        <f>IF($B17="","",VLOOKUP($C17,'190 DESONERADO'!$A$3:$G$4201,2,0))</f>
        <v>Boca de leão simples tipo PMSP com grelha</v>
      </c>
      <c r="E17" s="41" t="str">
        <f>IF($B17="","",VLOOKUP($C17,'197 ONERADO'!$A$3:$G$4201,3,0))</f>
        <v>UN</v>
      </c>
      <c r="F17" s="37">
        <v>22</v>
      </c>
      <c r="G17" s="43">
        <f>IF($B17="","",VLOOKUP($C17,'190 DESONERADO'!$A$3:$H$4201,6,0))</f>
        <v>2559.3000000000002</v>
      </c>
      <c r="H17" s="44">
        <f t="shared" si="0"/>
        <v>3305.59</v>
      </c>
      <c r="I17" s="45">
        <f t="shared" si="1"/>
        <v>72722.98</v>
      </c>
    </row>
    <row r="18" spans="1:9" x14ac:dyDescent="0.2">
      <c r="A18" s="47" t="s">
        <v>20222</v>
      </c>
      <c r="B18" s="38" t="s">
        <v>98</v>
      </c>
      <c r="C18" s="54" t="s">
        <v>19282</v>
      </c>
      <c r="D18" s="40" t="str">
        <f>IF($B18="","",VLOOKUP($C18,'190 DESONERADO'!$A$3:$G$4201,2,0))</f>
        <v>Poço de visita de 1,60 x 1,60 x 1,60 m - tipo PMSP</v>
      </c>
      <c r="E18" s="41" t="str">
        <f>IF($B18="","",VLOOKUP($C18,'197 ONERADO'!$A$3:$G$4201,3,0))</f>
        <v>UN</v>
      </c>
      <c r="F18" s="37">
        <v>8</v>
      </c>
      <c r="G18" s="43">
        <f>IF($B18="","",VLOOKUP($C18,'190 DESONERADO'!$A$3:$H$4201,6,0))</f>
        <v>6094.08</v>
      </c>
      <c r="H18" s="44">
        <f t="shared" si="0"/>
        <v>7871.11</v>
      </c>
      <c r="I18" s="45">
        <f t="shared" ref="I18:I20" si="2">IF($B18="","",ROUND(F18*H18,2))</f>
        <v>62968.88</v>
      </c>
    </row>
    <row r="19" spans="1:9" ht="25.5" x14ac:dyDescent="0.2">
      <c r="A19" s="47" t="s">
        <v>20223</v>
      </c>
      <c r="B19" s="38" t="s">
        <v>98</v>
      </c>
      <c r="C19" s="54" t="s">
        <v>19284</v>
      </c>
      <c r="D19" s="40" t="str">
        <f>IF($B19="","",VLOOKUP($C19,'190 DESONERADO'!$A$3:$G$4201,2,0))</f>
        <v>Chaminé para poço de visita tipo PMSP em alvenaria, diâmetro interno 70 cm - pescoço</v>
      </c>
      <c r="E19" s="41" t="str">
        <f>IF($B19="","",VLOOKUP($C19,'197 ONERADO'!$A$3:$G$4201,3,0))</f>
        <v>M</v>
      </c>
      <c r="F19" s="37">
        <f>F18*0.5</f>
        <v>4</v>
      </c>
      <c r="G19" s="43">
        <f>IF($B19="","",VLOOKUP($C19,'190 DESONERADO'!$A$3:$H$4201,6,0))</f>
        <v>616.55999999999995</v>
      </c>
      <c r="H19" s="44">
        <f t="shared" si="0"/>
        <v>796.35</v>
      </c>
      <c r="I19" s="45">
        <f t="shared" si="2"/>
        <v>3185.4</v>
      </c>
    </row>
    <row r="20" spans="1:9" ht="25.5" x14ac:dyDescent="0.2">
      <c r="A20" s="47" t="s">
        <v>20224</v>
      </c>
      <c r="B20" s="38" t="s">
        <v>98</v>
      </c>
      <c r="C20" s="54" t="s">
        <v>19242</v>
      </c>
      <c r="D20" s="40" t="str">
        <f>IF($B20="","",VLOOKUP($C20,'190 DESONERADO'!$A$3:$G$4201,2,0))</f>
        <v>Tampão em ferro fundido, diâmetro de 600 mm, classe D 400 (ruptura&gt; 400 kN)</v>
      </c>
      <c r="E20" s="41" t="str">
        <f>IF($B20="","",VLOOKUP($C20,'197 ONERADO'!$A$3:$G$4201,3,0))</f>
        <v>UN</v>
      </c>
      <c r="F20" s="37">
        <f>F18</f>
        <v>8</v>
      </c>
      <c r="G20" s="43">
        <f>IF($B20="","",VLOOKUP($C20,'190 DESONERADO'!$A$3:$H$4201,6,0))</f>
        <v>514.65</v>
      </c>
      <c r="H20" s="44">
        <f t="shared" si="0"/>
        <v>664.72</v>
      </c>
      <c r="I20" s="45">
        <f t="shared" si="2"/>
        <v>5317.76</v>
      </c>
    </row>
    <row r="21" spans="1:9" x14ac:dyDescent="0.2">
      <c r="A21" s="47" t="s">
        <v>20225</v>
      </c>
      <c r="B21" s="38" t="s">
        <v>12355</v>
      </c>
      <c r="C21" s="54" t="s">
        <v>12357</v>
      </c>
      <c r="D21" s="40" t="s">
        <v>12358</v>
      </c>
      <c r="E21" s="41" t="s">
        <v>12356</v>
      </c>
      <c r="F21" s="37">
        <v>2</v>
      </c>
      <c r="G21" s="43">
        <v>923.89</v>
      </c>
      <c r="H21" s="44">
        <f>ROUND(G21*(1+$I$5),2)</f>
        <v>1193.3</v>
      </c>
      <c r="I21" s="45">
        <f>IF($B21="","",ROUND(F21*H21,2))</f>
        <v>2386.6</v>
      </c>
    </row>
    <row r="22" spans="1:9" x14ac:dyDescent="0.2">
      <c r="A22" s="112" t="s">
        <v>22</v>
      </c>
      <c r="B22" s="113"/>
      <c r="C22" s="114"/>
      <c r="D22" s="115" t="s">
        <v>121</v>
      </c>
      <c r="E22" s="116"/>
      <c r="F22" s="143"/>
      <c r="G22" s="117"/>
      <c r="H22" s="118"/>
      <c r="I22" s="119" t="e">
        <f>SUBTOTAL(9,I23:I29)</f>
        <v>#REF!</v>
      </c>
    </row>
    <row r="23" spans="1:9" x14ac:dyDescent="0.2">
      <c r="A23" s="47" t="s">
        <v>47</v>
      </c>
      <c r="B23" s="38" t="s">
        <v>98</v>
      </c>
      <c r="C23" s="42" t="s">
        <v>17</v>
      </c>
      <c r="D23" s="40" t="str">
        <f>IF($B23="","",VLOOKUP($C23,'190 DESONERADO'!$A$3:$G$4201,2,0))</f>
        <v>Guia pré-moldada reta tipo PMSP 100 - fck 25 MPa</v>
      </c>
      <c r="E23" s="41" t="str">
        <f>IF($B23="","",VLOOKUP($C23,'197 ONERADO'!$A$3:$G$4201,3,0))</f>
        <v>M</v>
      </c>
      <c r="F23" s="46">
        <f>14*4</f>
        <v>56</v>
      </c>
      <c r="G23" s="43">
        <f>IF($B23="","",VLOOKUP($C23,'190 DESONERADO'!$A$3:$H$4201,6,0))</f>
        <v>53.4</v>
      </c>
      <c r="H23" s="44">
        <f t="shared" ref="H23:H29" si="3">ROUND(G23*(1+$I$5),2)</f>
        <v>68.97</v>
      </c>
      <c r="I23" s="45">
        <f t="shared" ref="I23:I50" si="4">IF($B23="","",ROUND(F23*H23,2))</f>
        <v>3862.32</v>
      </c>
    </row>
    <row r="24" spans="1:9" ht="25.5" x14ac:dyDescent="0.2">
      <c r="A24" s="47" t="s">
        <v>48</v>
      </c>
      <c r="B24" s="38" t="s">
        <v>98</v>
      </c>
      <c r="C24" s="42" t="s">
        <v>18</v>
      </c>
      <c r="D24" s="40" t="str">
        <f>IF($B24="","",VLOOKUP($C24,'190 DESONERADO'!$A$3:$G$4201,2,0))</f>
        <v>Sarjeta ou sarjetão moldado no local, tipo PMSP em concreto com fck 25 MPa</v>
      </c>
      <c r="E24" s="41" t="str">
        <f>IF($B24="","",VLOOKUP($C24,'197 ONERADO'!$A$3:$G$4201,3,0))</f>
        <v>M3</v>
      </c>
      <c r="F24" s="46" t="e">
        <f>#REF!</f>
        <v>#REF!</v>
      </c>
      <c r="G24" s="43">
        <f>IF($B24="","",VLOOKUP($C24,'190 DESONERADO'!$A$3:$H$4201,6,0))</f>
        <v>813.2</v>
      </c>
      <c r="H24" s="44">
        <f t="shared" si="3"/>
        <v>1050.33</v>
      </c>
      <c r="I24" s="45" t="e">
        <f t="shared" si="4"/>
        <v>#REF!</v>
      </c>
    </row>
    <row r="25" spans="1:9" x14ac:dyDescent="0.2">
      <c r="A25" s="47" t="s">
        <v>49</v>
      </c>
      <c r="B25" s="38" t="s">
        <v>98</v>
      </c>
      <c r="C25" s="54" t="s">
        <v>19464</v>
      </c>
      <c r="D25" s="40" t="str">
        <f>IF($B25="","",VLOOKUP($C25,'190 DESONERADO'!$A$3:$G$4201,2,0))</f>
        <v>Compactação do subleito mínimo de 95% do PN</v>
      </c>
      <c r="E25" s="41" t="str">
        <f>IF($B25="","",VLOOKUP($C25,'197 ONERADO'!$A$3:$G$4201,3,0))</f>
        <v>m³</v>
      </c>
      <c r="F25" s="37" t="e">
        <f>#REF!</f>
        <v>#REF!</v>
      </c>
      <c r="G25" s="43">
        <f>IF($B25="","",VLOOKUP($C25,'190 DESONERADO'!$A$3:$H$4201,6,0))</f>
        <v>22.27</v>
      </c>
      <c r="H25" s="44">
        <f t="shared" ref="H25" si="5">ROUND(G25*(1+$I$5),2)</f>
        <v>28.76</v>
      </c>
      <c r="I25" s="45" t="e">
        <f t="shared" ref="I25" si="6">IF($B25="","",ROUND(F25*H25,2))</f>
        <v>#REF!</v>
      </c>
    </row>
    <row r="26" spans="1:9" x14ac:dyDescent="0.2">
      <c r="A26" s="47" t="s">
        <v>12359</v>
      </c>
      <c r="B26" s="38" t="s">
        <v>98</v>
      </c>
      <c r="C26" s="42" t="s">
        <v>13</v>
      </c>
      <c r="D26" s="40" t="str">
        <f>IF($B26="","",VLOOKUP($C26,'190 DESONERADO'!$A$3:$G$4201,2,0))</f>
        <v>Base de brita graduada</v>
      </c>
      <c r="E26" s="41" t="str">
        <f>IF($B26="","",VLOOKUP($C26,'197 ONERADO'!$A$3:$G$4201,3,0))</f>
        <v>m³</v>
      </c>
      <c r="F26" s="46" t="e">
        <f>#REF!</f>
        <v>#REF!</v>
      </c>
      <c r="G26" s="43">
        <f>IF($B26="","",VLOOKUP($C26,'190 DESONERADO'!$A$3:$H$4201,6,0))</f>
        <v>244.09</v>
      </c>
      <c r="H26" s="44">
        <f t="shared" si="3"/>
        <v>315.27</v>
      </c>
      <c r="I26" s="45" t="e">
        <f t="shared" si="4"/>
        <v>#REF!</v>
      </c>
    </row>
    <row r="27" spans="1:9" x14ac:dyDescent="0.2">
      <c r="A27" s="47" t="s">
        <v>12360</v>
      </c>
      <c r="B27" s="38" t="s">
        <v>98</v>
      </c>
      <c r="C27" s="42" t="s">
        <v>16</v>
      </c>
      <c r="D27" s="40" t="str">
        <f>IF($B27="","",VLOOKUP($C27,'190 DESONERADO'!$A$3:$G$4201,2,0))</f>
        <v>Imprimação betuminosa impermeabilizante</v>
      </c>
      <c r="E27" s="41" t="str">
        <f>IF($B27="","",VLOOKUP($C27,'197 ONERADO'!$A$3:$G$4201,3,0))</f>
        <v>M2</v>
      </c>
      <c r="F27" s="46" t="e">
        <f>#REF!</f>
        <v>#REF!</v>
      </c>
      <c r="G27" s="43">
        <f>IF($B27="","",VLOOKUP($C27,'190 DESONERADO'!$A$3:$H$4201,6,0))</f>
        <v>14.54</v>
      </c>
      <c r="H27" s="44">
        <f t="shared" si="3"/>
        <v>18.78</v>
      </c>
      <c r="I27" s="45" t="e">
        <f t="shared" si="4"/>
        <v>#REF!</v>
      </c>
    </row>
    <row r="28" spans="1:9" x14ac:dyDescent="0.2">
      <c r="A28" s="47" t="s">
        <v>12361</v>
      </c>
      <c r="B28" s="38" t="s">
        <v>98</v>
      </c>
      <c r="C28" s="42" t="s">
        <v>15</v>
      </c>
      <c r="D28" s="40" t="str">
        <f>IF($B28="","",VLOOKUP($C28,'190 DESONERADO'!$A$3:$G$4201,2,0))</f>
        <v>Imprimação betuminosa ligante</v>
      </c>
      <c r="E28" s="41" t="str">
        <f>IF($B28="","",VLOOKUP($C28,'197 ONERADO'!$A$3:$G$4201,3,0))</f>
        <v>M2</v>
      </c>
      <c r="F28" s="46" t="e">
        <f>F27</f>
        <v>#REF!</v>
      </c>
      <c r="G28" s="43">
        <f>IF($B28="","",VLOOKUP($C28,'190 DESONERADO'!$A$3:$H$4201,6,0))</f>
        <v>7.3</v>
      </c>
      <c r="H28" s="44">
        <f t="shared" si="3"/>
        <v>9.43</v>
      </c>
      <c r="I28" s="45" t="e">
        <f t="shared" si="4"/>
        <v>#REF!</v>
      </c>
    </row>
    <row r="29" spans="1:9" x14ac:dyDescent="0.2">
      <c r="A29" s="47" t="s">
        <v>20228</v>
      </c>
      <c r="B29" s="38" t="s">
        <v>98</v>
      </c>
      <c r="C29" s="42" t="s">
        <v>14</v>
      </c>
      <c r="D29" s="40" t="str">
        <f>IF($B29="","",VLOOKUP($C29,'190 DESONERADO'!$A$3:$G$4201,2,0))</f>
        <v>Camada de rolamento em concreto betuminoso usinado quente - CBUQ</v>
      </c>
      <c r="E29" s="41" t="str">
        <f>IF($B29="","",VLOOKUP($C29,'197 ONERADO'!$A$3:$G$4201,3,0))</f>
        <v>M3</v>
      </c>
      <c r="F29" s="46" t="e">
        <f>#REF!</f>
        <v>#REF!</v>
      </c>
      <c r="G29" s="43">
        <f>IF($B29="","",VLOOKUP($C29,'190 DESONERADO'!$A$3:$H$4201,6,0))</f>
        <v>1541.7</v>
      </c>
      <c r="H29" s="44">
        <f t="shared" si="3"/>
        <v>1991.26</v>
      </c>
      <c r="I29" s="45" t="e">
        <f t="shared" si="4"/>
        <v>#REF!</v>
      </c>
    </row>
    <row r="30" spans="1:9" x14ac:dyDescent="0.2">
      <c r="A30" s="112" t="s">
        <v>112</v>
      </c>
      <c r="B30" s="113"/>
      <c r="C30" s="114"/>
      <c r="D30" s="115" t="s">
        <v>20230</v>
      </c>
      <c r="E30" s="116"/>
      <c r="F30" s="143"/>
      <c r="G30" s="117" t="str">
        <f>IF($B30="","",VLOOKUP($C30,'[1]BOLETIM 161'!$A$7:$F$4000,6,0))</f>
        <v/>
      </c>
      <c r="H30" s="118"/>
      <c r="I30" s="119" t="e">
        <f>SUBTOTAL(9,I31:I34)</f>
        <v>#REF!</v>
      </c>
    </row>
    <row r="31" spans="1:9" ht="25.5" x14ac:dyDescent="0.2">
      <c r="A31" s="47" t="s">
        <v>113</v>
      </c>
      <c r="B31" s="38" t="s">
        <v>98</v>
      </c>
      <c r="C31" s="42" t="s">
        <v>18</v>
      </c>
      <c r="D31" s="40" t="str">
        <f>IF($B31="","",VLOOKUP($C31,'190 DESONERADO'!$A$3:$G$4201,2,0))</f>
        <v>Sarjeta ou sarjetão moldado no local, tipo PMSP em concreto com fck 25 MPa</v>
      </c>
      <c r="E31" s="41" t="str">
        <f>IF($B31="","",VLOOKUP($C31,'197 ONERADO'!$A$3:$G$4201,3,0))</f>
        <v>M3</v>
      </c>
      <c r="F31" s="46" t="e">
        <f>#REF!</f>
        <v>#REF!</v>
      </c>
      <c r="G31" s="43">
        <f>IF($B31="","",VLOOKUP($C31,'190 DESONERADO'!$A$3:$H$4201,6,0))</f>
        <v>813.2</v>
      </c>
      <c r="H31" s="44">
        <f>ROUND(G31*(1+$I$5),2)</f>
        <v>1050.33</v>
      </c>
      <c r="I31" s="45" t="e">
        <f>IF($B31="","",ROUND(F31*H31,2))</f>
        <v>#REF!</v>
      </c>
    </row>
    <row r="32" spans="1:9" ht="25.5" x14ac:dyDescent="0.2">
      <c r="A32" s="47" t="s">
        <v>114</v>
      </c>
      <c r="B32" s="38" t="s">
        <v>98</v>
      </c>
      <c r="C32" s="42" t="s">
        <v>12867</v>
      </c>
      <c r="D32" s="40" t="str">
        <f>IF($B32="","",VLOOKUP($C32,'190 DESONERADO'!$A$3:$G$4201,2,0))</f>
        <v>Fresagem de pavimento asfáltico com espessura até 5 cm, inclusive carregamento, transporte até 1 quilômetro e descarregamento</v>
      </c>
      <c r="E32" s="41" t="str">
        <f>IF($B32="","",VLOOKUP($C32,'197 ONERADO'!$A$3:$G$4201,3,0))</f>
        <v>M2</v>
      </c>
      <c r="F32" s="46" t="e">
        <f>#REF!</f>
        <v>#REF!</v>
      </c>
      <c r="G32" s="43">
        <f>IF($B32="","",VLOOKUP($C32,'190 DESONERADO'!$A$3:$H$4201,6,0))</f>
        <v>10.130000000000001</v>
      </c>
      <c r="H32" s="44">
        <f t="shared" ref="H32:H34" si="7">ROUND(G32*(1+$I$5),2)</f>
        <v>13.08</v>
      </c>
      <c r="I32" s="45" t="e">
        <f t="shared" ref="I32:I34" si="8">IF($B32="","",ROUND(F32*H32,2))</f>
        <v>#REF!</v>
      </c>
    </row>
    <row r="33" spans="1:9" x14ac:dyDescent="0.2">
      <c r="A33" s="47" t="s">
        <v>115</v>
      </c>
      <c r="B33" s="38" t="s">
        <v>98</v>
      </c>
      <c r="C33" s="42" t="s">
        <v>15</v>
      </c>
      <c r="D33" s="40" t="str">
        <f>IF($B33="","",VLOOKUP($C33,'190 DESONERADO'!$A$3:$G$4201,2,0))</f>
        <v>Imprimação betuminosa ligante</v>
      </c>
      <c r="E33" s="41" t="str">
        <f>IF($B33="","",VLOOKUP($C33,'197 ONERADO'!$A$3:$G$4201,3,0))</f>
        <v>M2</v>
      </c>
      <c r="F33" s="46" t="e">
        <f>F32</f>
        <v>#REF!</v>
      </c>
      <c r="G33" s="43">
        <f>IF($B33="","",VLOOKUP($C33,'190 DESONERADO'!$A$3:$H$4201,6,0))</f>
        <v>7.3</v>
      </c>
      <c r="H33" s="44">
        <f t="shared" si="7"/>
        <v>9.43</v>
      </c>
      <c r="I33" s="45" t="e">
        <f t="shared" si="8"/>
        <v>#REF!</v>
      </c>
    </row>
    <row r="34" spans="1:9" x14ac:dyDescent="0.2">
      <c r="A34" s="47" t="s">
        <v>20231</v>
      </c>
      <c r="B34" s="38" t="s">
        <v>98</v>
      </c>
      <c r="C34" s="42" t="s">
        <v>14</v>
      </c>
      <c r="D34" s="40" t="str">
        <f>IF($B34="","",VLOOKUP($C34,'190 DESONERADO'!$A$3:$G$4201,2,0))</f>
        <v>Camada de rolamento em concreto betuminoso usinado quente - CBUQ</v>
      </c>
      <c r="E34" s="41" t="str">
        <f>IF($B34="","",VLOOKUP($C34,'197 ONERADO'!$A$3:$G$4201,3,0))</f>
        <v>M3</v>
      </c>
      <c r="F34" s="46" t="e">
        <f>#REF!</f>
        <v>#REF!</v>
      </c>
      <c r="G34" s="43">
        <f>IF($B34="","",VLOOKUP($C34,'190 DESONERADO'!$A$3:$H$4201,6,0))</f>
        <v>1541.7</v>
      </c>
      <c r="H34" s="44">
        <f t="shared" si="7"/>
        <v>1991.26</v>
      </c>
      <c r="I34" s="45" t="e">
        <f t="shared" si="8"/>
        <v>#REF!</v>
      </c>
    </row>
    <row r="35" spans="1:9" x14ac:dyDescent="0.2">
      <c r="A35" s="102" t="s">
        <v>12362</v>
      </c>
      <c r="B35" s="103"/>
      <c r="C35" s="104"/>
      <c r="D35" s="105" t="s">
        <v>122</v>
      </c>
      <c r="E35" s="106"/>
      <c r="F35" s="101"/>
      <c r="G35" s="108"/>
      <c r="H35" s="109"/>
      <c r="I35" s="110" t="e">
        <f>SUBTOTAL(9,I36:I38)</f>
        <v>#REF!</v>
      </c>
    </row>
    <row r="36" spans="1:9" x14ac:dyDescent="0.2">
      <c r="A36" s="47" t="s">
        <v>12363</v>
      </c>
      <c r="B36" s="38" t="s">
        <v>98</v>
      </c>
      <c r="C36" s="39" t="s">
        <v>15</v>
      </c>
      <c r="D36" s="40" t="str">
        <f>IF($B36="","",VLOOKUP($C36,'190 DESONERADO'!$A$3:$G$4201,2,0))</f>
        <v>Imprimação betuminosa ligante</v>
      </c>
      <c r="E36" s="41" t="str">
        <f>IF($B36="","",VLOOKUP($C36,'197 ONERADO'!$A$3:$G$4201,3,0))</f>
        <v>M2</v>
      </c>
      <c r="F36" s="37" t="e">
        <f>#REF!</f>
        <v>#REF!</v>
      </c>
      <c r="G36" s="43">
        <f>IF($B36="","",VLOOKUP($C36,'190 DESONERADO'!$A$3:$H$4201,6,0))</f>
        <v>7.3</v>
      </c>
      <c r="H36" s="44">
        <f>ROUND(G36*(1+$I$5),2)</f>
        <v>9.43</v>
      </c>
      <c r="I36" s="45" t="e">
        <f>IF($B36="","",ROUND(F36*H36,2))</f>
        <v>#REF!</v>
      </c>
    </row>
    <row r="37" spans="1:9" x14ac:dyDescent="0.2">
      <c r="A37" s="47" t="s">
        <v>12364</v>
      </c>
      <c r="B37" s="38" t="s">
        <v>98</v>
      </c>
      <c r="C37" s="54" t="s">
        <v>14</v>
      </c>
      <c r="D37" s="40" t="str">
        <f>IF($B37="","",VLOOKUP($C37,'190 DESONERADO'!$A$3:$G$4201,2,0))</f>
        <v>Camada de rolamento em concreto betuminoso usinado quente - CBUQ</v>
      </c>
      <c r="E37" s="41" t="str">
        <f>IF($B37="","",VLOOKUP($C37,'197 ONERADO'!$A$3:$G$4201,3,0))</f>
        <v>M3</v>
      </c>
      <c r="F37" s="37" t="e">
        <f>#REF!</f>
        <v>#REF!</v>
      </c>
      <c r="G37" s="43">
        <f>IF($B37="","",VLOOKUP($C37,'190 DESONERADO'!$A$3:$H$4201,6,0))</f>
        <v>1541.7</v>
      </c>
      <c r="H37" s="44">
        <f t="shared" ref="H37:H38" si="9">ROUND(G37*(1+$I$5),2)</f>
        <v>1991.26</v>
      </c>
      <c r="I37" s="45" t="e">
        <f t="shared" ref="I37:I38" si="10">IF($B37="","",ROUND(F37*H37,2))</f>
        <v>#REF!</v>
      </c>
    </row>
    <row r="38" spans="1:9" ht="25.5" x14ac:dyDescent="0.2">
      <c r="A38" s="47" t="s">
        <v>20227</v>
      </c>
      <c r="B38" s="38" t="s">
        <v>98</v>
      </c>
      <c r="C38" s="54" t="s">
        <v>91</v>
      </c>
      <c r="D38" s="40" t="str">
        <f>IF($B38="","",VLOOKUP($C38,'190 DESONERADO'!$A$3:$G$4201,2,0))</f>
        <v>Sinalização horizontal em massa termoplástica à quente por extrusão, espessura de 3,0 mm, para faixas</v>
      </c>
      <c r="E38" s="41" t="str">
        <f>IF($B38="","",VLOOKUP($C38,'197 ONERADO'!$A$3:$G$4201,3,0))</f>
        <v>M2</v>
      </c>
      <c r="F38" s="37" t="e">
        <f>#REF!</f>
        <v>#REF!</v>
      </c>
      <c r="G38" s="43">
        <f>IF($B38="","",VLOOKUP($C38,'190 DESONERADO'!$A$3:$H$4201,6,0))</f>
        <v>108.92</v>
      </c>
      <c r="H38" s="44">
        <f t="shared" si="9"/>
        <v>140.68</v>
      </c>
      <c r="I38" s="45" t="e">
        <f t="shared" si="10"/>
        <v>#REF!</v>
      </c>
    </row>
    <row r="39" spans="1:9" x14ac:dyDescent="0.2">
      <c r="A39" s="112" t="s">
        <v>12373</v>
      </c>
      <c r="B39" s="103"/>
      <c r="C39" s="104"/>
      <c r="D39" s="105" t="s">
        <v>20239</v>
      </c>
      <c r="E39" s="106"/>
      <c r="F39" s="101"/>
      <c r="G39" s="108"/>
      <c r="H39" s="109"/>
      <c r="I39" s="110" t="e">
        <f>SUBTOTAL(9,I40:I43)</f>
        <v>#REF!</v>
      </c>
    </row>
    <row r="40" spans="1:9" x14ac:dyDescent="0.2">
      <c r="A40" s="47" t="s">
        <v>12374</v>
      </c>
      <c r="B40" s="38" t="s">
        <v>98</v>
      </c>
      <c r="C40" s="54" t="s">
        <v>15</v>
      </c>
      <c r="D40" s="40" t="str">
        <f>IF($B40="","",VLOOKUP($C40,'190 DESONERADO'!$A$3:$G$4201,2,0))</f>
        <v>Imprimação betuminosa ligante</v>
      </c>
      <c r="E40" s="41" t="str">
        <f>IF($B40="","",VLOOKUP($C40,'197 ONERADO'!$A$3:$G$4201,3,0))</f>
        <v>M2</v>
      </c>
      <c r="F40" s="37" t="e">
        <f>#REF!</f>
        <v>#REF!</v>
      </c>
      <c r="G40" s="43">
        <f>IF($B40="","",VLOOKUP($C40,'190 DESONERADO'!$A$3:$H$4201,6,0))</f>
        <v>7.3</v>
      </c>
      <c r="H40" s="44">
        <f t="shared" ref="H40" si="11">ROUND(G40*(1+$I$5),2)</f>
        <v>9.43</v>
      </c>
      <c r="I40" s="45" t="e">
        <f t="shared" ref="I40" si="12">IF($B40="","",ROUND(F40*H40,2))</f>
        <v>#REF!</v>
      </c>
    </row>
    <row r="41" spans="1:9" x14ac:dyDescent="0.2">
      <c r="A41" s="47" t="s">
        <v>12375</v>
      </c>
      <c r="B41" s="38" t="s">
        <v>98</v>
      </c>
      <c r="C41" s="54" t="s">
        <v>14</v>
      </c>
      <c r="D41" s="40" t="str">
        <f>IF($B41="","",VLOOKUP($C41,'190 DESONERADO'!$A$3:$G$4201,2,0))</f>
        <v>Camada de rolamento em concreto betuminoso usinado quente - CBUQ</v>
      </c>
      <c r="E41" s="41" t="str">
        <f>IF($B41="","",VLOOKUP($C41,'197 ONERADO'!$A$3:$G$4201,3,0))</f>
        <v>M3</v>
      </c>
      <c r="F41" s="37" t="e">
        <f>#REF!</f>
        <v>#REF!</v>
      </c>
      <c r="G41" s="43">
        <f>IF($B41="","",VLOOKUP($C41,'190 DESONERADO'!$A$3:$H$4201,6,0))</f>
        <v>1541.7</v>
      </c>
      <c r="H41" s="44">
        <f t="shared" ref="H41:H43" si="13">ROUND(G41*(1+$I$5),2)</f>
        <v>1991.26</v>
      </c>
      <c r="I41" s="45" t="e">
        <f t="shared" ref="I41:I43" si="14">IF($B41="","",ROUND(F41*H41,2))</f>
        <v>#REF!</v>
      </c>
    </row>
    <row r="42" spans="1:9" ht="25.5" x14ac:dyDescent="0.2">
      <c r="A42" s="47" t="s">
        <v>12376</v>
      </c>
      <c r="B42" s="38" t="s">
        <v>98</v>
      </c>
      <c r="C42" s="54" t="s">
        <v>91</v>
      </c>
      <c r="D42" s="40" t="str">
        <f>IF($B42="","",VLOOKUP($C42,'190 DESONERADO'!$A$3:$G$4201,2,0))</f>
        <v>Sinalização horizontal em massa termoplástica à quente por extrusão, espessura de 3,0 mm, para faixas</v>
      </c>
      <c r="E42" s="41" t="str">
        <f>IF($B42="","",VLOOKUP($C42,'197 ONERADO'!$A$3:$G$4201,3,0))</f>
        <v>M2</v>
      </c>
      <c r="F42" s="37" t="e">
        <f>#REF!</f>
        <v>#REF!</v>
      </c>
      <c r="G42" s="43">
        <f>IF($B42="","",VLOOKUP($C42,'190 DESONERADO'!$A$3:$H$4201,6,0))</f>
        <v>108.92</v>
      </c>
      <c r="H42" s="44">
        <f t="shared" si="13"/>
        <v>140.68</v>
      </c>
      <c r="I42" s="45" t="e">
        <f t="shared" si="14"/>
        <v>#REF!</v>
      </c>
    </row>
    <row r="43" spans="1:9" x14ac:dyDescent="0.2">
      <c r="A43" s="47" t="s">
        <v>12377</v>
      </c>
      <c r="B43" s="38" t="s">
        <v>98</v>
      </c>
      <c r="C43" s="54" t="s">
        <v>19231</v>
      </c>
      <c r="D43" s="40" t="str">
        <f>IF($B43="","",VLOOKUP($C43,'190 DESONERADO'!$A$3:$G$4201,2,0))</f>
        <v>Grelha em alumínio fundido para caixas e canaletas - linha comercial</v>
      </c>
      <c r="E43" s="41" t="str">
        <f>IF($B43="","",VLOOKUP($C43,'197 ONERADO'!$A$3:$G$4201,3,0))</f>
        <v>M2</v>
      </c>
      <c r="F43" s="37" t="e">
        <f>#REF!</f>
        <v>#REF!</v>
      </c>
      <c r="G43" s="43">
        <f>IF($B43="","",VLOOKUP($C43,'190 DESONERADO'!$A$3:$H$4201,6,0))</f>
        <v>1346.68</v>
      </c>
      <c r="H43" s="44">
        <f t="shared" si="13"/>
        <v>1739.37</v>
      </c>
      <c r="I43" s="45" t="e">
        <f t="shared" si="14"/>
        <v>#REF!</v>
      </c>
    </row>
    <row r="44" spans="1:9" x14ac:dyDescent="0.2">
      <c r="A44" s="112" t="s">
        <v>20232</v>
      </c>
      <c r="B44" s="113"/>
      <c r="C44" s="114"/>
      <c r="D44" s="115" t="s">
        <v>99</v>
      </c>
      <c r="E44" s="116"/>
      <c r="F44" s="143"/>
      <c r="G44" s="117"/>
      <c r="H44" s="120"/>
      <c r="I44" s="119" t="e">
        <f>SUBTOTAL(9,I45:I50)</f>
        <v>#REF!</v>
      </c>
    </row>
    <row r="45" spans="1:9" ht="24" customHeight="1" x14ac:dyDescent="0.2">
      <c r="A45" s="47" t="s">
        <v>20233</v>
      </c>
      <c r="B45" s="38" t="s">
        <v>98</v>
      </c>
      <c r="C45" s="42" t="s">
        <v>91</v>
      </c>
      <c r="D45" s="40" t="str">
        <f>IF($B45="","",VLOOKUP($C45,'190 DESONERADO'!$A$3:$G$4201,2,0))</f>
        <v>Sinalização horizontal em massa termoplástica à quente por extrusão, espessura de 3,0 mm, para faixas</v>
      </c>
      <c r="E45" s="41" t="str">
        <f>IF($B45="","",VLOOKUP($C45,'197 ONERADO'!$A$3:$G$4201,3,0))</f>
        <v>M2</v>
      </c>
      <c r="F45" s="46" t="e">
        <f>#REF!</f>
        <v>#REF!</v>
      </c>
      <c r="G45" s="43">
        <f>IF($B45="","",VLOOKUP($C45,'190 DESONERADO'!$A$3:$H$4201,6,0))</f>
        <v>108.92</v>
      </c>
      <c r="H45" s="44">
        <f>ROUND(G45*(1+$I$5),2)</f>
        <v>140.68</v>
      </c>
      <c r="I45" s="45" t="e">
        <f t="shared" si="4"/>
        <v>#REF!</v>
      </c>
    </row>
    <row r="46" spans="1:9" x14ac:dyDescent="0.2">
      <c r="A46" s="47" t="s">
        <v>20234</v>
      </c>
      <c r="B46" s="38" t="s">
        <v>98</v>
      </c>
      <c r="C46" s="42" t="s">
        <v>93</v>
      </c>
      <c r="D46" s="40" t="str">
        <f>IF($B46="","",VLOOKUP($C46,'190 DESONERADO'!$A$3:$G$4201,2,0))</f>
        <v>Tacha tipo I bidirecional refletiva</v>
      </c>
      <c r="E46" s="41" t="str">
        <f>IF($B46="","",VLOOKUP($C46,'197 ONERADO'!$A$3:$G$4201,3,0))</f>
        <v>UN</v>
      </c>
      <c r="F46" s="46" t="e">
        <f>#REF!</f>
        <v>#REF!</v>
      </c>
      <c r="G46" s="43">
        <f>IF($B46="","",VLOOKUP($C46,'190 DESONERADO'!$A$3:$H$4201,6,0))</f>
        <v>31.36</v>
      </c>
      <c r="H46" s="44">
        <f t="shared" ref="H46:H50" si="15">ROUND(G46*(1+$I$5),2)</f>
        <v>40.5</v>
      </c>
      <c r="I46" s="45" t="e">
        <f t="shared" si="4"/>
        <v>#REF!</v>
      </c>
    </row>
    <row r="47" spans="1:9" x14ac:dyDescent="0.2">
      <c r="A47" s="47" t="s">
        <v>20235</v>
      </c>
      <c r="B47" s="38" t="s">
        <v>98</v>
      </c>
      <c r="C47" s="42" t="s">
        <v>94</v>
      </c>
      <c r="D47" s="40" t="str">
        <f>IF($B47="","",VLOOKUP($C47,'190 DESONERADO'!$A$3:$G$4201,2,0))</f>
        <v>Tacha tipo I monodirecional refletiva</v>
      </c>
      <c r="E47" s="41" t="str">
        <f>IF($B47="","",VLOOKUP($C47,'197 ONERADO'!$A$3:$G$4201,3,0))</f>
        <v>UN</v>
      </c>
      <c r="F47" s="46" t="e">
        <f>#REF!</f>
        <v>#REF!</v>
      </c>
      <c r="G47" s="43">
        <f>IF($B47="","",VLOOKUP($C47,'190 DESONERADO'!$A$3:$H$4201,6,0))</f>
        <v>27.24</v>
      </c>
      <c r="H47" s="44">
        <f t="shared" si="15"/>
        <v>35.18</v>
      </c>
      <c r="I47" s="45" t="e">
        <f t="shared" si="4"/>
        <v>#REF!</v>
      </c>
    </row>
    <row r="48" spans="1:9" x14ac:dyDescent="0.2">
      <c r="A48" s="47" t="s">
        <v>20236</v>
      </c>
      <c r="B48" s="38" t="s">
        <v>98</v>
      </c>
      <c r="C48" s="42" t="s">
        <v>20170</v>
      </c>
      <c r="D48" s="40" t="str">
        <f>IF($B48="","",VLOOKUP($C48,'190 DESONERADO'!$A$3:$G$4201,2,0))</f>
        <v>Tachão tipo I bidirecional refletivo</v>
      </c>
      <c r="E48" s="41" t="str">
        <f>IF($B48="","",VLOOKUP($C48,'197 ONERADO'!$A$3:$G$4201,3,0))</f>
        <v>UN</v>
      </c>
      <c r="F48" s="46">
        <f>24*2</f>
        <v>48</v>
      </c>
      <c r="G48" s="43">
        <f>IF($B48="","",VLOOKUP($C48,'190 DESONERADO'!$A$3:$H$4201,6,0))</f>
        <v>81.42</v>
      </c>
      <c r="H48" s="44">
        <f t="shared" ref="H48" si="16">ROUND(G48*(1+$I$5),2)</f>
        <v>105.16</v>
      </c>
      <c r="I48" s="45">
        <f t="shared" ref="I48" si="17">IF($B48="","",ROUND(F48*H48,2))</f>
        <v>5047.68</v>
      </c>
    </row>
    <row r="49" spans="1:9" ht="25.5" x14ac:dyDescent="0.2">
      <c r="A49" s="47" t="s">
        <v>20237</v>
      </c>
      <c r="B49" s="38" t="s">
        <v>98</v>
      </c>
      <c r="C49" s="42" t="s">
        <v>92</v>
      </c>
      <c r="D49" s="40" t="str">
        <f>IF($B49="","",VLOOKUP($C49,'190 DESONERADO'!$A$3:$G$4201,2,0))</f>
        <v>Placa para sinalização viária em chapa de aço, totalmente refletiva com película III/III - área até 2,0 m²</v>
      </c>
      <c r="E49" s="41" t="str">
        <f>IF($B49="","",VLOOKUP($C49,'197 ONERADO'!$A$3:$G$4201,3,0))</f>
        <v>m²</v>
      </c>
      <c r="F49" s="46" t="e">
        <f>#REF!</f>
        <v>#REF!</v>
      </c>
      <c r="G49" s="43">
        <f>IF($B49="","",VLOOKUP($C49,'190 DESONERADO'!$A$3:$H$4201,6,0))</f>
        <v>1613.4</v>
      </c>
      <c r="H49" s="44">
        <f t="shared" si="15"/>
        <v>2083.87</v>
      </c>
      <c r="I49" s="45" t="e">
        <f t="shared" si="4"/>
        <v>#REF!</v>
      </c>
    </row>
    <row r="50" spans="1:9" ht="13.5" thickBot="1" x14ac:dyDescent="0.25">
      <c r="A50" s="47" t="s">
        <v>20238</v>
      </c>
      <c r="B50" s="38" t="s">
        <v>98</v>
      </c>
      <c r="C50" s="42" t="s">
        <v>19</v>
      </c>
      <c r="D50" s="40" t="str">
        <f>IF($B50="","",VLOOKUP($C50,'190 DESONERADO'!$A$3:$G$4201,2,0))</f>
        <v>Suporte de perfil metálico galvanizado</v>
      </c>
      <c r="E50" s="41" t="str">
        <f>IF($B50="","",VLOOKUP($C50,'197 ONERADO'!$A$3:$G$4201,3,0))</f>
        <v>kg</v>
      </c>
      <c r="F50" s="46" t="e">
        <f>#REF!</f>
        <v>#REF!</v>
      </c>
      <c r="G50" s="43">
        <f>IF($B50="","",VLOOKUP($C50,'190 DESONERADO'!$A$3:$H$4201,6,0))</f>
        <v>26.24</v>
      </c>
      <c r="H50" s="44">
        <f t="shared" si="15"/>
        <v>33.89</v>
      </c>
      <c r="I50" s="45" t="e">
        <f t="shared" si="4"/>
        <v>#REF!</v>
      </c>
    </row>
    <row r="51" spans="1:9" ht="15.75" thickBot="1" x14ac:dyDescent="0.3">
      <c r="A51" s="440"/>
      <c r="B51" s="441"/>
      <c r="C51" s="442" t="s">
        <v>10</v>
      </c>
      <c r="D51" s="442"/>
      <c r="E51" s="442"/>
      <c r="F51" s="442"/>
      <c r="G51" s="442"/>
      <c r="H51" s="99"/>
      <c r="I51" s="100" t="e">
        <f>SUBTOTAL(9,I7:I50)</f>
        <v>#REF!</v>
      </c>
    </row>
    <row r="52" spans="1:9" x14ac:dyDescent="0.2">
      <c r="A52" s="10"/>
      <c r="B52" s="1"/>
      <c r="C52" s="4"/>
      <c r="D52" s="6"/>
      <c r="E52" s="1"/>
      <c r="F52" s="12"/>
      <c r="G52" s="7"/>
      <c r="H52" s="7"/>
      <c r="I52" s="5"/>
    </row>
    <row r="53" spans="1:9" x14ac:dyDescent="0.2">
      <c r="A53" s="10"/>
      <c r="B53" s="1"/>
      <c r="C53" s="4"/>
      <c r="D53" s="6"/>
      <c r="E53" s="1"/>
      <c r="F53" s="12"/>
      <c r="G53" s="7"/>
      <c r="H53" s="7"/>
      <c r="I53" s="13" t="s">
        <v>20240</v>
      </c>
    </row>
    <row r="54" spans="1:9" x14ac:dyDescent="0.2">
      <c r="A54" s="10"/>
      <c r="B54" s="1"/>
      <c r="C54" s="4"/>
      <c r="D54" s="6"/>
      <c r="E54" s="1"/>
      <c r="F54" s="12"/>
      <c r="G54" s="7"/>
      <c r="H54" s="7"/>
      <c r="I54" s="5"/>
    </row>
    <row r="55" spans="1:9" ht="15.75" x14ac:dyDescent="0.2">
      <c r="A55" s="437" t="s">
        <v>101</v>
      </c>
      <c r="B55" s="437"/>
      <c r="C55" s="437"/>
      <c r="D55" s="437"/>
      <c r="E55" s="437"/>
      <c r="F55" s="437"/>
      <c r="G55" s="437"/>
      <c r="H55" s="437"/>
      <c r="I55" s="437"/>
    </row>
    <row r="56" spans="1:9" x14ac:dyDescent="0.2">
      <c r="A56" s="438" t="s">
        <v>102</v>
      </c>
      <c r="B56" s="438"/>
      <c r="C56" s="438"/>
      <c r="D56" s="438"/>
      <c r="E56" s="438"/>
      <c r="F56" s="438"/>
      <c r="G56" s="438"/>
      <c r="H56" s="438"/>
      <c r="I56" s="438"/>
    </row>
    <row r="57" spans="1:9" x14ac:dyDescent="0.2">
      <c r="A57" s="439" t="s">
        <v>103</v>
      </c>
      <c r="B57" s="439"/>
      <c r="C57" s="439"/>
      <c r="D57" s="439"/>
      <c r="E57" s="439"/>
      <c r="F57" s="439"/>
      <c r="G57" s="439"/>
      <c r="H57" s="439"/>
      <c r="I57" s="439"/>
    </row>
    <row r="58" spans="1:9" x14ac:dyDescent="0.2">
      <c r="A58" s="10"/>
      <c r="B58" s="1"/>
      <c r="C58" s="4"/>
      <c r="D58" s="6"/>
      <c r="E58" s="443"/>
      <c r="F58" s="443"/>
      <c r="G58" s="443"/>
      <c r="H58" s="443"/>
      <c r="I58" s="443"/>
    </row>
    <row r="59" spans="1:9" ht="15.75" x14ac:dyDescent="0.2">
      <c r="A59" s="437" t="s">
        <v>118</v>
      </c>
      <c r="B59" s="437"/>
      <c r="C59" s="437"/>
      <c r="D59" s="437"/>
      <c r="E59" s="437"/>
      <c r="F59" s="437"/>
      <c r="G59" s="437"/>
      <c r="H59" s="437"/>
      <c r="I59" s="437"/>
    </row>
    <row r="60" spans="1:9" x14ac:dyDescent="0.2">
      <c r="A60" s="438" t="s">
        <v>43</v>
      </c>
      <c r="B60" s="438"/>
      <c r="C60" s="438"/>
      <c r="D60" s="438"/>
      <c r="E60" s="438"/>
      <c r="F60" s="438"/>
      <c r="G60" s="438"/>
      <c r="H60" s="438"/>
      <c r="I60" s="438"/>
    </row>
    <row r="61" spans="1:9" x14ac:dyDescent="0.2">
      <c r="A61" s="439" t="s">
        <v>119</v>
      </c>
      <c r="B61" s="439"/>
      <c r="C61" s="439"/>
      <c r="D61" s="439"/>
      <c r="E61" s="439"/>
      <c r="F61" s="439"/>
      <c r="G61" s="439"/>
      <c r="H61" s="439"/>
      <c r="I61" s="439"/>
    </row>
  </sheetData>
  <mergeCells count="15">
    <mergeCell ref="A1:C5"/>
    <mergeCell ref="D1:I1"/>
    <mergeCell ref="D2:I2"/>
    <mergeCell ref="D3:I3"/>
    <mergeCell ref="D4:H4"/>
    <mergeCell ref="D5:H5"/>
    <mergeCell ref="A59:I59"/>
    <mergeCell ref="A60:I60"/>
    <mergeCell ref="A61:I61"/>
    <mergeCell ref="A51:B51"/>
    <mergeCell ref="C51:G51"/>
    <mergeCell ref="A55:I55"/>
    <mergeCell ref="A56:I56"/>
    <mergeCell ref="A57:I57"/>
    <mergeCell ref="E58:I58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M48"/>
  <sheetViews>
    <sheetView zoomScaleNormal="100" workbookViewId="0">
      <selection activeCell="L34" sqref="L34"/>
    </sheetView>
  </sheetViews>
  <sheetFormatPr defaultColWidth="9.140625" defaultRowHeight="12.75" x14ac:dyDescent="0.2"/>
  <cols>
    <col min="1" max="1" width="5.85546875" style="10" customWidth="1"/>
    <col min="2" max="2" width="9.7109375" style="4" bestFit="1" customWidth="1"/>
    <col min="3" max="3" width="9.7109375" style="4" customWidth="1"/>
    <col min="4" max="4" width="64.42578125" style="6" customWidth="1"/>
    <col min="5" max="5" width="7.5703125" style="1" customWidth="1"/>
    <col min="6" max="6" width="10" style="12" bestFit="1" customWidth="1"/>
    <col min="7" max="8" width="11.28515625" style="7" customWidth="1"/>
    <col min="9" max="9" width="15.5703125" style="5" customWidth="1"/>
    <col min="10" max="10" width="3.42578125" style="1" customWidth="1"/>
    <col min="11" max="11" width="13.85546875" style="1" bestFit="1" customWidth="1"/>
    <col min="12" max="12" width="17.140625" style="1" customWidth="1"/>
    <col min="13" max="13" width="13.140625" style="1" customWidth="1"/>
    <col min="14" max="14" width="10.7109375" style="1" bestFit="1" customWidth="1"/>
    <col min="15" max="16384" width="9.140625" style="1"/>
  </cols>
  <sheetData>
    <row r="1" spans="1:12" ht="26.25" customHeight="1" x14ac:dyDescent="0.2">
      <c r="A1" s="473" t="s">
        <v>30</v>
      </c>
      <c r="B1" s="473"/>
      <c r="C1" s="473"/>
      <c r="D1" s="473"/>
      <c r="E1" s="473"/>
      <c r="F1" s="473"/>
      <c r="G1" s="473"/>
      <c r="I1"/>
    </row>
    <row r="2" spans="1:12" ht="18.75" customHeight="1" x14ac:dyDescent="0.2">
      <c r="A2" s="457" t="s">
        <v>20701</v>
      </c>
      <c r="B2" s="457"/>
      <c r="C2" s="457"/>
      <c r="D2" s="457"/>
      <c r="E2" s="457"/>
      <c r="F2" s="457"/>
      <c r="G2" s="1"/>
      <c r="H2" s="1"/>
      <c r="I2"/>
    </row>
    <row r="3" spans="1:12" ht="15" customHeight="1" x14ac:dyDescent="0.2">
      <c r="A3" s="277"/>
      <c r="B3" s="277"/>
      <c r="C3" s="277"/>
      <c r="D3" s="1"/>
      <c r="F3" s="1"/>
      <c r="G3" s="1"/>
      <c r="H3" s="1"/>
      <c r="I3"/>
    </row>
    <row r="4" spans="1:12" ht="15.75" customHeight="1" x14ac:dyDescent="0.2">
      <c r="A4" s="468" t="s">
        <v>20702</v>
      </c>
      <c r="B4" s="468"/>
      <c r="C4" s="468"/>
      <c r="D4" s="474" t="s">
        <v>20713</v>
      </c>
      <c r="E4" s="474"/>
      <c r="F4" s="474"/>
      <c r="G4" s="474"/>
      <c r="H4" s="474"/>
      <c r="I4" s="474"/>
    </row>
    <row r="5" spans="1:12" ht="15.75" customHeight="1" x14ac:dyDescent="0.2">
      <c r="A5" s="468" t="s">
        <v>20703</v>
      </c>
      <c r="B5" s="468"/>
      <c r="C5" s="468"/>
      <c r="D5" s="470" t="s">
        <v>20711</v>
      </c>
      <c r="E5" s="470"/>
      <c r="F5" s="470"/>
      <c r="G5" s="470"/>
      <c r="H5" s="470"/>
      <c r="I5" s="470"/>
    </row>
    <row r="6" spans="1:12" ht="15.75" customHeight="1" x14ac:dyDescent="0.2">
      <c r="A6" s="468" t="s">
        <v>20705</v>
      </c>
      <c r="B6" s="468"/>
      <c r="C6" s="468"/>
      <c r="D6" s="469" t="s">
        <v>20714</v>
      </c>
      <c r="E6" s="469"/>
      <c r="F6" s="469"/>
      <c r="G6" s="469"/>
      <c r="H6" s="469"/>
      <c r="I6" s="469"/>
    </row>
    <row r="7" spans="1:12" ht="15.75" customHeight="1" x14ac:dyDescent="0.2">
      <c r="A7" s="468" t="s">
        <v>20704</v>
      </c>
      <c r="B7" s="468"/>
      <c r="C7" s="468"/>
      <c r="D7" s="470" t="s">
        <v>20715</v>
      </c>
      <c r="E7" s="470"/>
      <c r="F7" s="470"/>
      <c r="G7" s="470"/>
      <c r="H7" s="470"/>
      <c r="I7" s="470"/>
    </row>
    <row r="8" spans="1:12" ht="15.75" customHeight="1" x14ac:dyDescent="0.2">
      <c r="A8" s="468" t="s">
        <v>20706</v>
      </c>
      <c r="B8" s="468"/>
      <c r="C8" s="468"/>
      <c r="D8" s="470" t="s">
        <v>20817</v>
      </c>
      <c r="E8" s="470"/>
      <c r="F8" s="470"/>
      <c r="G8" s="470"/>
      <c r="H8" s="470"/>
      <c r="I8" s="470"/>
    </row>
    <row r="9" spans="1:12" ht="15.75" customHeight="1" x14ac:dyDescent="0.2">
      <c r="A9" s="468" t="s">
        <v>20708</v>
      </c>
      <c r="B9" s="468"/>
      <c r="C9" s="468"/>
      <c r="D9" s="471" t="s">
        <v>20727</v>
      </c>
      <c r="E9" s="471"/>
      <c r="F9" s="471"/>
      <c r="G9" s="471"/>
      <c r="H9" s="471"/>
      <c r="I9" s="471"/>
    </row>
    <row r="10" spans="1:12" ht="15.75" customHeight="1" x14ac:dyDescent="0.2">
      <c r="A10" s="468" t="s">
        <v>20709</v>
      </c>
      <c r="B10" s="468"/>
      <c r="C10" s="468"/>
      <c r="D10" s="472">
        <v>0.23</v>
      </c>
      <c r="E10" s="472"/>
      <c r="F10" s="472"/>
      <c r="G10" s="472"/>
      <c r="H10" s="472"/>
      <c r="I10"/>
    </row>
    <row r="11" spans="1:12" ht="12.75" customHeight="1" x14ac:dyDescent="0.2">
      <c r="A11" s="279"/>
      <c r="B11" s="279"/>
      <c r="C11" s="280"/>
      <c r="D11" s="280"/>
      <c r="E11" s="280"/>
      <c r="F11" s="280"/>
      <c r="G11" s="280"/>
      <c r="H11" s="280"/>
      <c r="I11"/>
    </row>
    <row r="12" spans="1:12" ht="18.75" x14ac:dyDescent="0.2">
      <c r="A12" s="467" t="s">
        <v>20710</v>
      </c>
      <c r="B12" s="467"/>
      <c r="C12" s="467"/>
      <c r="D12" s="467"/>
      <c r="E12" s="280"/>
      <c r="F12" s="280"/>
      <c r="G12" s="280"/>
      <c r="H12" s="280"/>
      <c r="I12"/>
    </row>
    <row r="13" spans="1:12" ht="12.75" customHeight="1" thickBot="1" x14ac:dyDescent="0.25">
      <c r="A13" s="277"/>
      <c r="B13" s="277"/>
      <c r="C13" s="277"/>
      <c r="D13"/>
      <c r="E13"/>
      <c r="F13"/>
      <c r="G13"/>
      <c r="H13"/>
      <c r="I13"/>
    </row>
    <row r="14" spans="1:12" s="2" customFormat="1" ht="30.75" thickBot="1" x14ac:dyDescent="0.25">
      <c r="A14" s="290" t="s">
        <v>34</v>
      </c>
      <c r="B14" s="291" t="s">
        <v>0</v>
      </c>
      <c r="C14" s="292" t="s">
        <v>4</v>
      </c>
      <c r="D14" s="293" t="s">
        <v>1</v>
      </c>
      <c r="E14" s="294" t="s">
        <v>5</v>
      </c>
      <c r="F14" s="295" t="s">
        <v>6</v>
      </c>
      <c r="G14" s="296" t="s">
        <v>7</v>
      </c>
      <c r="H14" s="297" t="s">
        <v>23</v>
      </c>
      <c r="I14" s="298" t="s">
        <v>8</v>
      </c>
    </row>
    <row r="15" spans="1:12" s="3" customFormat="1" x14ac:dyDescent="0.2">
      <c r="A15" s="281" t="s">
        <v>9</v>
      </c>
      <c r="B15" s="282"/>
      <c r="C15" s="283"/>
      <c r="D15" s="284" t="s">
        <v>36</v>
      </c>
      <c r="E15" s="285"/>
      <c r="F15" s="286"/>
      <c r="G15" s="287" t="str">
        <f>IF($C15="","",VLOOKUP($B15,'[1]BOLETIM 161'!$A$7:$F$4000,6,0))</f>
        <v/>
      </c>
      <c r="H15" s="288"/>
      <c r="I15" s="289">
        <f>SUBTOTAL(9,I16:I19)</f>
        <v>11412.939999999999</v>
      </c>
    </row>
    <row r="16" spans="1:12" ht="25.5" x14ac:dyDescent="0.2">
      <c r="A16" s="47" t="s">
        <v>44</v>
      </c>
      <c r="B16" s="54" t="s">
        <v>20579</v>
      </c>
      <c r="C16" s="38" t="s">
        <v>20554</v>
      </c>
      <c r="D16" s="40" t="s">
        <v>20655</v>
      </c>
      <c r="E16" s="41" t="s">
        <v>2</v>
      </c>
      <c r="F16" s="216">
        <v>6</v>
      </c>
      <c r="G16" s="43">
        <v>320.49</v>
      </c>
      <c r="H16" s="44">
        <f>ROUND(G16*(1+$D$10),2)</f>
        <v>394.2</v>
      </c>
      <c r="I16" s="45">
        <f>IF($C16="","",ROUND(F16*H16,2))</f>
        <v>2365.1999999999998</v>
      </c>
      <c r="L16" s="3"/>
    </row>
    <row r="17" spans="1:12" ht="25.5" x14ac:dyDescent="0.2">
      <c r="A17" s="47" t="s">
        <v>187</v>
      </c>
      <c r="B17" s="54" t="s">
        <v>12713</v>
      </c>
      <c r="C17" s="38" t="s">
        <v>98</v>
      </c>
      <c r="D17" s="40" t="str">
        <f>IF($C17="","",VLOOKUP($B17,'197 ONERADO'!$A$3:$G$4201,2,0))</f>
        <v>Banheiro químico modelo Standard, com manutenção conforme exigências da CETESB</v>
      </c>
      <c r="E17" s="41" t="str">
        <f>IF($C17="","",VLOOKUP($B17,'197 ONERADO'!$A$3:$G$4201,3,0))</f>
        <v>UNMES</v>
      </c>
      <c r="F17" s="216">
        <v>3</v>
      </c>
      <c r="G17" s="43">
        <f>IF($C17="","",VLOOKUP($B17,'197 ONERADO'!$A$3:$H$4201,6,0))</f>
        <v>1221.1600000000001</v>
      </c>
      <c r="H17" s="44">
        <f>ROUND(G17*(1+$D$10),2)</f>
        <v>1502.03</v>
      </c>
      <c r="I17" s="45">
        <f>IF($C17="","",ROUND(F17*H17,2))</f>
        <v>4506.09</v>
      </c>
      <c r="L17" s="3" t="s">
        <v>12801</v>
      </c>
    </row>
    <row r="18" spans="1:12" x14ac:dyDescent="0.2">
      <c r="A18" s="47" t="s">
        <v>20685</v>
      </c>
      <c r="B18" s="54" t="s">
        <v>12416</v>
      </c>
      <c r="C18" s="38" t="s">
        <v>98</v>
      </c>
      <c r="D18" s="40" t="str">
        <f>IF($C18="","",VLOOKUP($B18,'197 ONERADO'!$A$3:$G$4201,2,0))</f>
        <v>Projeto executivo de estrutura em formato A0</v>
      </c>
      <c r="E18" s="41" t="str">
        <f>IF($C18="","",VLOOKUP($B18,'197 ONERADO'!$A$3:$G$4201,3,0))</f>
        <v>UN</v>
      </c>
      <c r="F18" s="216">
        <v>1</v>
      </c>
      <c r="G18" s="43">
        <f>IF($C18="","",VLOOKUP($B18,'197 ONERADO'!$A$3:$H$4201,6,0))</f>
        <v>3431.33</v>
      </c>
      <c r="H18" s="44">
        <f t="shared" ref="H18" si="0">ROUND(G18*(1+$C$10),2)</f>
        <v>3431.33</v>
      </c>
      <c r="I18" s="45">
        <f>IF($C18="","",ROUND(F18*H18,2))</f>
        <v>3431.33</v>
      </c>
      <c r="L18" s="3"/>
    </row>
    <row r="19" spans="1:12" x14ac:dyDescent="0.2">
      <c r="A19" s="47" t="s">
        <v>20725</v>
      </c>
      <c r="B19" s="54" t="s">
        <v>12801</v>
      </c>
      <c r="C19" s="38" t="s">
        <v>98</v>
      </c>
      <c r="D19" s="40" t="str">
        <f>IF($C19="","",VLOOKUP($B19,'197 ONERADO'!$A$3:$G$4201,2,0))</f>
        <v>Locação de vias, calçadas, tanques e lagoas</v>
      </c>
      <c r="E19" s="41" t="str">
        <f>IF($C19="","",VLOOKUP($B19,'197 ONERADO'!$A$3:$G$4201,3,0))</f>
        <v>M2</v>
      </c>
      <c r="F19" s="216">
        <f>'BRÁS_ PONTE'!AG9</f>
        <v>497.9</v>
      </c>
      <c r="G19" s="43">
        <f>IF($C19="","",VLOOKUP($B19,'197 ONERADO'!$A$3:$H$4201,6,0))</f>
        <v>1.81</v>
      </c>
      <c r="H19" s="44">
        <f>ROUND(G19*(1+$D$10),2)</f>
        <v>2.23</v>
      </c>
      <c r="I19" s="45">
        <f>IF($C19="","",ROUND(F19*H19,2))</f>
        <v>1110.32</v>
      </c>
      <c r="L19" s="3"/>
    </row>
    <row r="20" spans="1:12" x14ac:dyDescent="0.2">
      <c r="A20" s="138" t="s">
        <v>21</v>
      </c>
      <c r="B20" s="140"/>
      <c r="C20" s="139"/>
      <c r="D20" s="141" t="s">
        <v>20671</v>
      </c>
      <c r="E20" s="142"/>
      <c r="F20" s="143"/>
      <c r="G20" s="144" t="str">
        <f>IF($C20="","",VLOOKUP($B20,'[1]BOLETIM 161'!$A$7:$F$4000,6,0))</f>
        <v/>
      </c>
      <c r="H20" s="145"/>
      <c r="I20" s="146" t="e">
        <f>SUBTOTAL(9,I21:I35)</f>
        <v>#REF!</v>
      </c>
      <c r="K20" s="62"/>
    </row>
    <row r="21" spans="1:12" x14ac:dyDescent="0.2">
      <c r="A21" s="47" t="s">
        <v>120</v>
      </c>
      <c r="B21" s="54" t="s">
        <v>13401</v>
      </c>
      <c r="C21" s="38" t="s">
        <v>98</v>
      </c>
      <c r="D21" s="40" t="str">
        <f>IF($C21="","",VLOOKUP($B21,'197 ONERADO'!$A$3:$G$4201,2,0))</f>
        <v>Escavação e carga mecanizada em solo de 2ª categoria, em campo aberto</v>
      </c>
      <c r="E21" s="41" t="str">
        <f>IF($C21="","",VLOOKUP($B21,'197 ONERADO'!$A$3:$G$4201,3,0))</f>
        <v>M3</v>
      </c>
      <c r="F21" s="37">
        <f>'BRÁS_ PONTE'!AA5</f>
        <v>258.56</v>
      </c>
      <c r="G21" s="43">
        <f>IF($C21="","",VLOOKUP($B21,'197 ONERADO'!$A$3:$H$4201,6,0))</f>
        <v>34.369999999999997</v>
      </c>
      <c r="H21" s="44">
        <f t="shared" ref="H21:H35" si="1">ROUND(G21*(1+$D$10),2)</f>
        <v>42.28</v>
      </c>
      <c r="I21" s="45">
        <f t="shared" ref="I21:I35" si="2">IF($C21="","",ROUND(F21*H21,2))</f>
        <v>10931.92</v>
      </c>
      <c r="K21" s="62"/>
    </row>
    <row r="22" spans="1:12" x14ac:dyDescent="0.2">
      <c r="A22" s="47" t="s">
        <v>45</v>
      </c>
      <c r="B22" s="54" t="s">
        <v>13429</v>
      </c>
      <c r="C22" s="38" t="s">
        <v>98</v>
      </c>
      <c r="D22" s="40" t="str">
        <f>IF($C22="","",VLOOKUP($B22,'197 ONERADO'!$A$3:$G$4201,2,0))</f>
        <v>Reaterro compactado mecanizado de vala ou cava com compactador</v>
      </c>
      <c r="E22" s="41" t="str">
        <f>IF($C22="","",VLOOKUP($B22,'197 ONERADO'!$A$3:$G$4201,3,0))</f>
        <v>M3</v>
      </c>
      <c r="F22" s="37">
        <f>'BRÁS_ PONTE'!AA15</f>
        <v>124</v>
      </c>
      <c r="G22" s="43">
        <f>IF($C22="","",VLOOKUP($B22,'197 ONERADO'!$A$3:$H$4201,6,0))</f>
        <v>7.05</v>
      </c>
      <c r="H22" s="44">
        <f t="shared" si="1"/>
        <v>8.67</v>
      </c>
      <c r="I22" s="45">
        <f t="shared" si="2"/>
        <v>1075.08</v>
      </c>
      <c r="K22" s="62"/>
    </row>
    <row r="23" spans="1:12" x14ac:dyDescent="0.2">
      <c r="A23" s="47" t="s">
        <v>46</v>
      </c>
      <c r="B23" s="54" t="s">
        <v>12</v>
      </c>
      <c r="C23" s="38" t="s">
        <v>98</v>
      </c>
      <c r="D23" s="40" t="str">
        <f>IF($C23="","",VLOOKUP($B23,'197 ONERADO'!$A$3:$G$4201,2,0))</f>
        <v>Lastro e/ou fundação em rachão mecanizado</v>
      </c>
      <c r="E23" s="41" t="str">
        <f>IF($C23="","",VLOOKUP($B23,'197 ONERADO'!$A$3:$G$4201,3,0))</f>
        <v>M3</v>
      </c>
      <c r="F23" s="216">
        <f>'BRÁS_ PONTE'!F15</f>
        <v>53.13</v>
      </c>
      <c r="G23" s="43">
        <f>IF($C23="","",VLOOKUP($B23,'197 ONERADO'!$A$3:$H$4201,6,0))</f>
        <v>253.48</v>
      </c>
      <c r="H23" s="44">
        <f t="shared" si="1"/>
        <v>311.77999999999997</v>
      </c>
      <c r="I23" s="45">
        <f t="shared" si="2"/>
        <v>16564.87</v>
      </c>
      <c r="K23" s="62"/>
    </row>
    <row r="24" spans="1:12" ht="25.5" x14ac:dyDescent="0.2">
      <c r="A24" s="47" t="s">
        <v>20218</v>
      </c>
      <c r="B24" s="54" t="s">
        <v>13482</v>
      </c>
      <c r="C24" s="38" t="s">
        <v>98</v>
      </c>
      <c r="D24" s="40" t="str">
        <f>IF($C24="","",VLOOKUP($B24,'197 ONERADO'!$A$3:$G$4201,2,0))</f>
        <v>Manta geotêxtil com resistência à tração longitudinal de 16kN/m e transversal de 14kN/m</v>
      </c>
      <c r="E24" s="41" t="str">
        <f>IF($C24="","",VLOOKUP($B24,'197 ONERADO'!$A$3:$G$4201,3,0))</f>
        <v>M2</v>
      </c>
      <c r="F24" s="216">
        <f>(3*2+5.8)*8</f>
        <v>94.4</v>
      </c>
      <c r="G24" s="43">
        <f>IF($C24="","",VLOOKUP($B24,'197 ONERADO'!$A$3:$H$4201,6,0))</f>
        <v>23.43</v>
      </c>
      <c r="H24" s="44">
        <f t="shared" si="1"/>
        <v>28.82</v>
      </c>
      <c r="I24" s="45">
        <f t="shared" si="2"/>
        <v>2720.61</v>
      </c>
      <c r="K24" s="62"/>
    </row>
    <row r="25" spans="1:12" x14ac:dyDescent="0.2">
      <c r="A25" s="47" t="s">
        <v>20219</v>
      </c>
      <c r="B25" s="54" t="s">
        <v>14052</v>
      </c>
      <c r="C25" s="38" t="s">
        <v>98</v>
      </c>
      <c r="D25" s="40" t="str">
        <f>IF($C25="","",VLOOKUP($B25,'197 ONERADO'!$A$3:$G$4201,2,0))</f>
        <v>Placas, vigas e pilares em concreto armado pré-moldado - fck= 35 MPa</v>
      </c>
      <c r="E25" s="41" t="str">
        <f>IF($C25="","",VLOOKUP($B25,'197 ONERADO'!$A$3:$G$4201,3,0))</f>
        <v>M3</v>
      </c>
      <c r="F25" s="216">
        <f>'BRÁS_ PONTE'!E39</f>
        <v>7.22</v>
      </c>
      <c r="G25" s="43">
        <f>IF($C25="","",VLOOKUP($B25,'197 ONERADO'!$A$3:$H$4201,6,0))</f>
        <v>3189.98</v>
      </c>
      <c r="H25" s="44">
        <f t="shared" si="1"/>
        <v>3923.68</v>
      </c>
      <c r="I25" s="45">
        <f t="shared" si="2"/>
        <v>28328.97</v>
      </c>
      <c r="K25" s="62"/>
    </row>
    <row r="26" spans="1:12" x14ac:dyDescent="0.2">
      <c r="A26" s="47" t="s">
        <v>20220</v>
      </c>
      <c r="B26" s="54" t="s">
        <v>20721</v>
      </c>
      <c r="C26" s="38" t="s">
        <v>20722</v>
      </c>
      <c r="D26" s="40" t="s">
        <v>20723</v>
      </c>
      <c r="E26" s="41" t="s">
        <v>20553</v>
      </c>
      <c r="F26" s="216">
        <f>'BRÁS_ PONTE'!C25</f>
        <v>18</v>
      </c>
      <c r="G26" s="43">
        <v>690.43</v>
      </c>
      <c r="H26" s="44">
        <f t="shared" ref="H26:H27" si="3">ROUND(G26*(1+$C$10),2)</f>
        <v>690.43</v>
      </c>
      <c r="I26" s="45">
        <f t="shared" si="2"/>
        <v>12427.74</v>
      </c>
      <c r="K26" s="62"/>
    </row>
    <row r="27" spans="1:12" x14ac:dyDescent="0.2">
      <c r="A27" s="47" t="s">
        <v>20221</v>
      </c>
      <c r="B27" s="54" t="s">
        <v>20718</v>
      </c>
      <c r="C27" s="38" t="s">
        <v>20718</v>
      </c>
      <c r="D27" s="40" t="s">
        <v>20719</v>
      </c>
      <c r="E27" s="41" t="s">
        <v>20553</v>
      </c>
      <c r="F27" s="216">
        <v>16</v>
      </c>
      <c r="G27" s="325" t="e">
        <f>'COMP. 1'!#REF!</f>
        <v>#REF!</v>
      </c>
      <c r="H27" s="44" t="e">
        <f t="shared" si="3"/>
        <v>#REF!</v>
      </c>
      <c r="I27" s="45" t="e">
        <f t="shared" si="2"/>
        <v>#REF!</v>
      </c>
      <c r="K27" s="62"/>
    </row>
    <row r="28" spans="1:12" x14ac:dyDescent="0.2">
      <c r="A28" s="47" t="s">
        <v>20222</v>
      </c>
      <c r="B28" s="54" t="s">
        <v>13532</v>
      </c>
      <c r="C28" s="38" t="s">
        <v>98</v>
      </c>
      <c r="D28" s="40" t="str">
        <f>IF($C28="","",VLOOKUP($B28,'197 ONERADO'!$A$3:$G$4201,2,0))</f>
        <v>Forma plana em compensado para estrutura convencional</v>
      </c>
      <c r="E28" s="41" t="str">
        <f>IF($C28="","",VLOOKUP($B28,'197 ONERADO'!$A$3:$G$4201,3,0))</f>
        <v>M2</v>
      </c>
      <c r="F28" s="216">
        <f>'BRÁS_ PONTE'!N7</f>
        <v>10.68</v>
      </c>
      <c r="G28" s="43">
        <f>IF($C28="","",VLOOKUP($B28,'197 ONERADO'!$A$3:$H$4201,6,0))</f>
        <v>199.12</v>
      </c>
      <c r="H28" s="44">
        <f t="shared" si="1"/>
        <v>244.92</v>
      </c>
      <c r="I28" s="45">
        <f t="shared" si="2"/>
        <v>2615.75</v>
      </c>
      <c r="K28" s="62"/>
    </row>
    <row r="29" spans="1:12" x14ac:dyDescent="0.2">
      <c r="A29" s="47" t="s">
        <v>20223</v>
      </c>
      <c r="B29" s="54" t="s">
        <v>12367</v>
      </c>
      <c r="C29" s="38" t="s">
        <v>98</v>
      </c>
      <c r="D29" s="40" t="str">
        <f>IF($C29="","",VLOOKUP($B29,'197 ONERADO'!$A$3:$G$4201,2,0))</f>
        <v>Concreto usinado, fck = 30 MPa</v>
      </c>
      <c r="E29" s="41" t="str">
        <f>IF($C29="","",VLOOKUP($B29,'197 ONERADO'!$A$3:$G$4201,3,0))</f>
        <v>M3</v>
      </c>
      <c r="F29" s="216">
        <f>'BRÁS_ PONTE'!O7</f>
        <v>1.4</v>
      </c>
      <c r="G29" s="43">
        <f>IF($C29="","",VLOOKUP($B29,'197 ONERADO'!$A$3:$H$4201,6,0))</f>
        <v>534.82000000000005</v>
      </c>
      <c r="H29" s="44">
        <f t="shared" si="1"/>
        <v>657.83</v>
      </c>
      <c r="I29" s="45">
        <f t="shared" si="2"/>
        <v>920.96</v>
      </c>
      <c r="K29" s="62"/>
    </row>
    <row r="30" spans="1:12" x14ac:dyDescent="0.2">
      <c r="A30" s="47" t="s">
        <v>20224</v>
      </c>
      <c r="B30" s="54" t="s">
        <v>13646</v>
      </c>
      <c r="C30" s="38" t="s">
        <v>98</v>
      </c>
      <c r="D30" s="40" t="str">
        <f>IF($C30="","",VLOOKUP($B30,'197 ONERADO'!$A$3:$G$4201,2,0))</f>
        <v>Lançamento e adensamento de concreto ou massa em estrutura</v>
      </c>
      <c r="E30" s="41" t="str">
        <f>IF($C30="","",VLOOKUP($B30,'197 ONERADO'!$A$3:$G$4201,3,0))</f>
        <v>M3</v>
      </c>
      <c r="F30" s="216">
        <f>F29</f>
        <v>1.4</v>
      </c>
      <c r="G30" s="43">
        <f>IF($C30="","",VLOOKUP($B30,'197 ONERADO'!$A$3:$H$4201,6,0))</f>
        <v>124.86</v>
      </c>
      <c r="H30" s="44">
        <f t="shared" si="1"/>
        <v>153.58000000000001</v>
      </c>
      <c r="I30" s="45">
        <f t="shared" si="2"/>
        <v>215.01</v>
      </c>
      <c r="K30" s="62"/>
    </row>
    <row r="31" spans="1:12" x14ac:dyDescent="0.2">
      <c r="A31" s="47" t="s">
        <v>20225</v>
      </c>
      <c r="B31" s="54" t="s">
        <v>13572</v>
      </c>
      <c r="C31" s="38" t="s">
        <v>98</v>
      </c>
      <c r="D31" s="40" t="str">
        <f>IF($C31="","",VLOOKUP($B31,'197 ONERADO'!$A$3:$G$4201,2,0))</f>
        <v>Armadura em barra de aço CA-50 (A ou B) fyk = 500 MPa</v>
      </c>
      <c r="E31" s="41" t="str">
        <f>IF($C31="","",VLOOKUP($B31,'197 ONERADO'!$A$3:$G$4201,3,0))</f>
        <v>KG</v>
      </c>
      <c r="F31" s="216">
        <f>'BRÁS_ PONTE'!Q7</f>
        <v>112</v>
      </c>
      <c r="G31" s="43">
        <f>IF($C31="","",VLOOKUP($B31,'197 ONERADO'!$A$3:$H$4201,6,0))</f>
        <v>10.75</v>
      </c>
      <c r="H31" s="44">
        <f t="shared" si="1"/>
        <v>13.22</v>
      </c>
      <c r="I31" s="45">
        <f t="shared" si="2"/>
        <v>1480.64</v>
      </c>
      <c r="K31" s="62"/>
    </row>
    <row r="32" spans="1:12" ht="25.5" x14ac:dyDescent="0.2">
      <c r="A32" s="47" t="s">
        <v>20698</v>
      </c>
      <c r="B32" s="54" t="s">
        <v>12537</v>
      </c>
      <c r="C32" s="38" t="s">
        <v>98</v>
      </c>
      <c r="D32" s="40" t="str">
        <f>IF($C32="","",VLOOKUP($B32,'197 ONERADO'!$A$3:$G$4201,2,0))</f>
        <v>Furação para 12,5mm x 150mm em concreto armado, inclusive colagem de armadura (para 10mm)</v>
      </c>
      <c r="E32" s="41" t="str">
        <f>IF($C32="","",VLOOKUP($B32,'197 ONERADO'!$A$3:$G$4201,3,0))</f>
        <v>UN</v>
      </c>
      <c r="F32" s="216">
        <f>'BRÁS_ PONTE'!K12</f>
        <v>119.99999999999999</v>
      </c>
      <c r="G32" s="43">
        <f>IF($C32="","",VLOOKUP($B32,'197 ONERADO'!$A$3:$H$4201,6,0))</f>
        <v>21.67</v>
      </c>
      <c r="H32" s="44">
        <f t="shared" si="1"/>
        <v>26.65</v>
      </c>
      <c r="I32" s="45">
        <f t="shared" si="2"/>
        <v>3198</v>
      </c>
      <c r="K32" s="62"/>
    </row>
    <row r="33" spans="1:13" x14ac:dyDescent="0.2">
      <c r="A33" s="47" t="s">
        <v>20699</v>
      </c>
      <c r="B33" s="54" t="s">
        <v>13</v>
      </c>
      <c r="C33" s="38" t="s">
        <v>98</v>
      </c>
      <c r="D33" s="40" t="str">
        <f>IF($C33="","",VLOOKUP($B33,'197 ONERADO'!$A$3:$G$4201,2,0))</f>
        <v>Base de brita graduada</v>
      </c>
      <c r="E33" s="41" t="str">
        <f>IF($C33="","",VLOOKUP($B33,'197 ONERADO'!$A$3:$G$4201,3,0))</f>
        <v>m³</v>
      </c>
      <c r="F33" s="216">
        <f>'BRÁS_ PONTE'!AI9</f>
        <v>149.37</v>
      </c>
      <c r="G33" s="43">
        <f>IF($C33="","",VLOOKUP($B33,'197 ONERADO'!$A$3:$H$4201,6,0))</f>
        <v>268.31</v>
      </c>
      <c r="H33" s="44">
        <f t="shared" si="1"/>
        <v>330.02</v>
      </c>
      <c r="I33" s="45">
        <f t="shared" si="2"/>
        <v>49295.09</v>
      </c>
      <c r="K33" s="62"/>
    </row>
    <row r="34" spans="1:13" ht="38.25" x14ac:dyDescent="0.2">
      <c r="A34" s="47" t="s">
        <v>20720</v>
      </c>
      <c r="B34" s="54" t="s">
        <v>13512</v>
      </c>
      <c r="C34" s="38" t="s">
        <v>98</v>
      </c>
      <c r="D34" s="40" t="str">
        <f>IF($C34="","",VLOOKUP($B34,'197 ONERADO'!$A$3:$G$4201,2,0))</f>
        <v>Gabião tipo caixa em tela metálica, altura de 0,5 m, com revestimento liga zinco/alumínio, malha hexagonal 8/10 cm, fio diâmetro 2,7 mm, independente do formato ou utilização</v>
      </c>
      <c r="E34" s="41" t="str">
        <f>IF($C34="","",VLOOKUP($B34,'197 ONERADO'!$A$3:$G$4201,3,0))</f>
        <v>m³</v>
      </c>
      <c r="F34" s="216">
        <f>ROUND(6*6.9*0.5,2)</f>
        <v>20.7</v>
      </c>
      <c r="G34" s="43">
        <f>IF($C34="","",VLOOKUP($B34,'197 ONERADO'!$A$3:$H$4201,6,0))</f>
        <v>940.14</v>
      </c>
      <c r="H34" s="44">
        <f t="shared" si="1"/>
        <v>1156.3699999999999</v>
      </c>
      <c r="I34" s="45">
        <f t="shared" si="2"/>
        <v>23936.86</v>
      </c>
      <c r="K34" s="62"/>
    </row>
    <row r="35" spans="1:13" ht="13.5" thickBot="1" x14ac:dyDescent="0.25">
      <c r="A35" s="47" t="s">
        <v>20726</v>
      </c>
      <c r="B35" s="54" t="s">
        <v>15775</v>
      </c>
      <c r="C35" s="54" t="s">
        <v>98</v>
      </c>
      <c r="D35" s="40" t="str">
        <f>IF($C35="","",VLOOKUP($B35,'197 ONERADO'!$A$3:$G$4201,2,0))</f>
        <v>Tinta acrílica em massa, inclusive preparo</v>
      </c>
      <c r="E35" s="41" t="str">
        <f>IF($C35="","",VLOOKUP($B35,'197 ONERADO'!$A$3:$G$4201,3,0))</f>
        <v>m²</v>
      </c>
      <c r="F35" s="216">
        <f>'BRÁS_ PONTE'!AO9</f>
        <v>73.660000000000011</v>
      </c>
      <c r="G35" s="43">
        <f>IF($C35="","",VLOOKUP($B35,'197 ONERADO'!$A$3:$H$4201,6,0))</f>
        <v>34.11</v>
      </c>
      <c r="H35" s="44">
        <f t="shared" si="1"/>
        <v>41.96</v>
      </c>
      <c r="I35" s="45">
        <f t="shared" si="2"/>
        <v>3090.77</v>
      </c>
      <c r="K35" s="62"/>
    </row>
    <row r="36" spans="1:13" ht="15.75" customHeight="1" thickBot="1" x14ac:dyDescent="0.3">
      <c r="A36" s="275"/>
      <c r="B36" s="476" t="s">
        <v>10</v>
      </c>
      <c r="C36" s="476"/>
      <c r="D36" s="476"/>
      <c r="E36" s="476"/>
      <c r="F36" s="476"/>
      <c r="G36" s="476"/>
      <c r="H36" s="476"/>
      <c r="I36" s="235" t="e">
        <f>SUBTOTAL(9,I15:I35)</f>
        <v>#REF!</v>
      </c>
      <c r="K36" s="62"/>
      <c r="L36" s="62" t="e">
        <f>I36*0.97</f>
        <v>#REF!</v>
      </c>
      <c r="M36" s="53"/>
    </row>
    <row r="37" spans="1:13" ht="15.75" customHeight="1" x14ac:dyDescent="0.25">
      <c r="A37" s="219"/>
      <c r="B37" s="220"/>
      <c r="C37" s="220"/>
      <c r="D37" s="220"/>
      <c r="E37" s="220"/>
      <c r="F37" s="220"/>
      <c r="G37" s="220"/>
      <c r="H37" s="220"/>
      <c r="I37" s="221"/>
      <c r="K37" s="62"/>
      <c r="L37" s="62"/>
      <c r="M37" s="53"/>
    </row>
    <row r="38" spans="1:13" x14ac:dyDescent="0.2">
      <c r="L38" s="62"/>
    </row>
    <row r="39" spans="1:13" x14ac:dyDescent="0.2">
      <c r="I39" s="13" t="s">
        <v>20728</v>
      </c>
      <c r="L39" s="62"/>
    </row>
    <row r="40" spans="1:13" ht="65.25" customHeight="1" x14ac:dyDescent="0.2">
      <c r="A40" s="166"/>
      <c r="B40" s="167"/>
      <c r="C40" s="167"/>
      <c r="D40" s="168"/>
      <c r="E40" s="477"/>
      <c r="F40" s="477"/>
      <c r="G40" s="477"/>
      <c r="H40" s="477"/>
      <c r="I40" s="477"/>
    </row>
    <row r="41" spans="1:13" ht="15.75" x14ac:dyDescent="0.2">
      <c r="A41" s="478" t="s">
        <v>20229</v>
      </c>
      <c r="B41" s="478"/>
      <c r="C41" s="478"/>
      <c r="D41" s="478"/>
      <c r="E41" s="478"/>
      <c r="F41" s="478"/>
      <c r="G41" s="478"/>
      <c r="H41" s="478"/>
      <c r="I41" s="478"/>
    </row>
    <row r="42" spans="1:13" ht="15" x14ac:dyDescent="0.2">
      <c r="A42" s="479" t="s">
        <v>43</v>
      </c>
      <c r="B42" s="479"/>
      <c r="C42" s="479"/>
      <c r="D42" s="479"/>
      <c r="E42" s="479"/>
      <c r="F42" s="479"/>
      <c r="G42" s="479"/>
      <c r="H42" s="479"/>
      <c r="I42" s="479"/>
    </row>
    <row r="43" spans="1:13" x14ac:dyDescent="0.2">
      <c r="A43" s="475" t="s">
        <v>119</v>
      </c>
      <c r="B43" s="475"/>
      <c r="C43" s="475"/>
      <c r="D43" s="475"/>
      <c r="E43" s="475"/>
      <c r="F43" s="475"/>
      <c r="G43" s="475"/>
      <c r="H43" s="475"/>
      <c r="I43" s="475"/>
    </row>
    <row r="46" spans="1:13" x14ac:dyDescent="0.2">
      <c r="A46"/>
      <c r="B46"/>
      <c r="C46"/>
      <c r="D46"/>
      <c r="E46"/>
      <c r="F46"/>
      <c r="G46"/>
      <c r="H46"/>
      <c r="I46"/>
    </row>
    <row r="47" spans="1:13" x14ac:dyDescent="0.2">
      <c r="A47"/>
      <c r="B47"/>
      <c r="C47"/>
      <c r="D47"/>
      <c r="E47"/>
      <c r="F47"/>
      <c r="G47"/>
      <c r="H47"/>
      <c r="I47"/>
    </row>
    <row r="48" spans="1:13" x14ac:dyDescent="0.2">
      <c r="A48"/>
      <c r="B48"/>
      <c r="C48"/>
      <c r="D48"/>
      <c r="E48"/>
      <c r="F48"/>
      <c r="G48"/>
      <c r="H48"/>
      <c r="I48"/>
    </row>
  </sheetData>
  <autoFilter ref="B14:I33" xr:uid="{00000000-0009-0000-0000-000003000000}"/>
  <mergeCells count="22">
    <mergeCell ref="A43:I43"/>
    <mergeCell ref="B36:H36"/>
    <mergeCell ref="E40:I40"/>
    <mergeCell ref="A41:I41"/>
    <mergeCell ref="A42:I42"/>
    <mergeCell ref="A1:G1"/>
    <mergeCell ref="A2:F2"/>
    <mergeCell ref="D4:I4"/>
    <mergeCell ref="D5:I5"/>
    <mergeCell ref="A4:C4"/>
    <mergeCell ref="A5:C5"/>
    <mergeCell ref="A12:D12"/>
    <mergeCell ref="A9:C9"/>
    <mergeCell ref="A10:C10"/>
    <mergeCell ref="A6:C6"/>
    <mergeCell ref="A7:C7"/>
    <mergeCell ref="A8:C8"/>
    <mergeCell ref="D6:I6"/>
    <mergeCell ref="D7:I7"/>
    <mergeCell ref="D8:I8"/>
    <mergeCell ref="D9:I9"/>
    <mergeCell ref="D10:H10"/>
  </mergeCells>
  <pageMargins left="0.78740157480314965" right="0.78740157480314965" top="0.98425196850393704" bottom="0.98425196850393704" header="0.51181102362204722" footer="0.51181102362204722"/>
  <pageSetup paperSize="9" scale="60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499984740745262"/>
  </sheetPr>
  <dimension ref="A1:G4109"/>
  <sheetViews>
    <sheetView topLeftCell="A3734" zoomScale="115" zoomScaleNormal="115" workbookViewId="0">
      <selection activeCell="C3750" sqref="C3750"/>
    </sheetView>
  </sheetViews>
  <sheetFormatPr defaultColWidth="8.85546875" defaultRowHeight="12.75" x14ac:dyDescent="0.2"/>
  <cols>
    <col min="1" max="1" width="11.7109375" style="223" bestFit="1" customWidth="1"/>
    <col min="2" max="2" width="57.7109375" style="228" customWidth="1"/>
    <col min="3" max="3" width="8.85546875" style="61" customWidth="1"/>
    <col min="4" max="4" width="9.85546875" style="229" bestFit="1" customWidth="1"/>
    <col min="5" max="6" width="12.7109375" style="229" customWidth="1"/>
    <col min="7" max="7" width="0.28515625" style="169" customWidth="1"/>
    <col min="8" max="16384" width="8.85546875" style="169"/>
  </cols>
  <sheetData>
    <row r="1" spans="1:7" ht="16.5" x14ac:dyDescent="0.2">
      <c r="B1" s="398" t="s">
        <v>104</v>
      </c>
      <c r="C1" s="398"/>
      <c r="D1" s="398"/>
      <c r="E1" s="398"/>
      <c r="F1" s="398"/>
    </row>
    <row r="2" spans="1:7" ht="16.5" x14ac:dyDescent="0.2">
      <c r="A2" s="398" t="s">
        <v>105</v>
      </c>
      <c r="B2" s="398"/>
      <c r="C2" s="398"/>
      <c r="D2" s="398"/>
      <c r="E2" s="398"/>
      <c r="F2" s="398"/>
    </row>
    <row r="3" spans="1:7" x14ac:dyDescent="0.2">
      <c r="A3" s="399" t="s">
        <v>97</v>
      </c>
      <c r="B3" s="399"/>
      <c r="C3" s="399"/>
      <c r="D3" s="399"/>
      <c r="E3" s="399"/>
      <c r="F3" s="399"/>
    </row>
    <row r="4" spans="1:7" ht="15.75" x14ac:dyDescent="0.2">
      <c r="A4" s="400" t="s">
        <v>106</v>
      </c>
      <c r="B4" s="400"/>
      <c r="C4" s="400"/>
      <c r="D4" s="400"/>
      <c r="E4" s="400"/>
      <c r="F4" s="400"/>
    </row>
    <row r="5" spans="1:7" ht="15" x14ac:dyDescent="0.2">
      <c r="A5" s="170"/>
      <c r="B5"/>
      <c r="C5"/>
      <c r="D5" s="48"/>
      <c r="E5" s="171"/>
      <c r="F5" s="172" t="s">
        <v>20949</v>
      </c>
    </row>
    <row r="6" spans="1:7" ht="15" x14ac:dyDescent="0.2">
      <c r="A6" s="170"/>
      <c r="B6" s="49"/>
      <c r="C6" s="50"/>
      <c r="D6" s="48"/>
      <c r="E6" s="51" t="s">
        <v>20309</v>
      </c>
      <c r="F6" s="208" t="s">
        <v>20950</v>
      </c>
    </row>
    <row r="7" spans="1:7" ht="15" x14ac:dyDescent="0.2">
      <c r="A7" s="170"/>
      <c r="B7" s="49"/>
      <c r="C7" s="52" t="s">
        <v>107</v>
      </c>
      <c r="D7" s="202">
        <v>0</v>
      </c>
      <c r="E7" s="207" t="s">
        <v>108</v>
      </c>
      <c r="F7" s="202">
        <v>1.2823</v>
      </c>
    </row>
    <row r="8" spans="1:7" s="61" customFormat="1" x14ac:dyDescent="0.2">
      <c r="A8" s="224" t="s">
        <v>24</v>
      </c>
      <c r="B8" s="225" t="s">
        <v>25</v>
      </c>
      <c r="C8" s="226" t="s">
        <v>12382</v>
      </c>
      <c r="D8" s="227" t="s">
        <v>26</v>
      </c>
      <c r="E8" s="227" t="s">
        <v>27</v>
      </c>
      <c r="F8" s="227" t="s">
        <v>28</v>
      </c>
    </row>
    <row r="9" spans="1:7" x14ac:dyDescent="0.2">
      <c r="A9" s="203" t="s">
        <v>12383</v>
      </c>
      <c r="B9" s="204" t="s">
        <v>12384</v>
      </c>
      <c r="C9" s="205"/>
      <c r="D9" s="206"/>
      <c r="E9" s="206"/>
      <c r="F9" s="206"/>
      <c r="G9" s="169">
        <v>2</v>
      </c>
    </row>
    <row r="10" spans="1:7" x14ac:dyDescent="0.2">
      <c r="A10" s="173" t="s">
        <v>12385</v>
      </c>
      <c r="B10" s="174" t="s">
        <v>12386</v>
      </c>
      <c r="C10" s="175"/>
      <c r="D10" s="176"/>
      <c r="E10" s="176"/>
      <c r="F10" s="176"/>
      <c r="G10" s="169">
        <v>5</v>
      </c>
    </row>
    <row r="11" spans="1:7" ht="25.5" x14ac:dyDescent="0.2">
      <c r="A11" s="173" t="s">
        <v>12387</v>
      </c>
      <c r="B11" s="174" t="s">
        <v>12388</v>
      </c>
      <c r="C11" s="175" t="s">
        <v>12389</v>
      </c>
      <c r="D11" s="176"/>
      <c r="E11" s="176">
        <v>6797.2</v>
      </c>
      <c r="F11" s="176">
        <v>6797.2</v>
      </c>
      <c r="G11" s="169">
        <v>9</v>
      </c>
    </row>
    <row r="12" spans="1:7" ht="38.25" x14ac:dyDescent="0.2">
      <c r="A12" s="173" t="s">
        <v>12390</v>
      </c>
      <c r="B12" s="174" t="s">
        <v>12391</v>
      </c>
      <c r="C12" s="175" t="s">
        <v>12389</v>
      </c>
      <c r="D12" s="176"/>
      <c r="E12" s="176">
        <v>9038.9500000000007</v>
      </c>
      <c r="F12" s="176">
        <v>9038.9500000000007</v>
      </c>
      <c r="G12" s="169">
        <v>9</v>
      </c>
    </row>
    <row r="13" spans="1:7" ht="38.25" x14ac:dyDescent="0.2">
      <c r="A13" s="173" t="s">
        <v>12392</v>
      </c>
      <c r="B13" s="174" t="s">
        <v>12393</v>
      </c>
      <c r="C13" s="175" t="s">
        <v>12389</v>
      </c>
      <c r="D13" s="176"/>
      <c r="E13" s="176">
        <v>15440.54</v>
      </c>
      <c r="F13" s="176">
        <v>15440.54</v>
      </c>
      <c r="G13" s="169">
        <v>9</v>
      </c>
    </row>
    <row r="14" spans="1:7" ht="38.25" x14ac:dyDescent="0.2">
      <c r="A14" s="173" t="s">
        <v>12394</v>
      </c>
      <c r="B14" s="174" t="s">
        <v>12395</v>
      </c>
      <c r="C14" s="175" t="s">
        <v>12389</v>
      </c>
      <c r="D14" s="176"/>
      <c r="E14" s="176">
        <v>21170.81</v>
      </c>
      <c r="F14" s="176">
        <v>21170.81</v>
      </c>
      <c r="G14" s="169">
        <v>9</v>
      </c>
    </row>
    <row r="15" spans="1:7" ht="38.25" x14ac:dyDescent="0.2">
      <c r="A15" s="173" t="s">
        <v>12396</v>
      </c>
      <c r="B15" s="174" t="s">
        <v>12397</v>
      </c>
      <c r="C15" s="175" t="s">
        <v>12389</v>
      </c>
      <c r="D15" s="176"/>
      <c r="E15" s="176">
        <v>24671.3</v>
      </c>
      <c r="F15" s="176">
        <v>24671.3</v>
      </c>
      <c r="G15" s="169">
        <v>9</v>
      </c>
    </row>
    <row r="16" spans="1:7" x14ac:dyDescent="0.2">
      <c r="A16" s="173" t="s">
        <v>12398</v>
      </c>
      <c r="B16" s="174" t="s">
        <v>12399</v>
      </c>
      <c r="C16" s="175"/>
      <c r="D16" s="176"/>
      <c r="E16" s="176"/>
      <c r="F16" s="176"/>
      <c r="G16" s="169">
        <v>5</v>
      </c>
    </row>
    <row r="17" spans="1:7" ht="38.25" x14ac:dyDescent="0.2">
      <c r="A17" s="173" t="s">
        <v>12400</v>
      </c>
      <c r="B17" s="174" t="s">
        <v>12401</v>
      </c>
      <c r="C17" s="175" t="s">
        <v>12389</v>
      </c>
      <c r="D17" s="176"/>
      <c r="E17" s="176">
        <v>8682.2000000000007</v>
      </c>
      <c r="F17" s="176">
        <v>8682.2000000000007</v>
      </c>
      <c r="G17" s="169">
        <v>9</v>
      </c>
    </row>
    <row r="18" spans="1:7" ht="38.25" x14ac:dyDescent="0.2">
      <c r="A18" s="173" t="s">
        <v>12402</v>
      </c>
      <c r="B18" s="174" t="s">
        <v>12403</v>
      </c>
      <c r="C18" s="175" t="s">
        <v>12389</v>
      </c>
      <c r="D18" s="176"/>
      <c r="E18" s="176">
        <v>14706.14</v>
      </c>
      <c r="F18" s="176">
        <v>14706.14</v>
      </c>
      <c r="G18" s="169">
        <v>9</v>
      </c>
    </row>
    <row r="19" spans="1:7" ht="38.25" x14ac:dyDescent="0.2">
      <c r="A19" s="173" t="s">
        <v>12404</v>
      </c>
      <c r="B19" s="174" t="s">
        <v>12405</v>
      </c>
      <c r="C19" s="175" t="s">
        <v>12389</v>
      </c>
      <c r="D19" s="176"/>
      <c r="E19" s="176">
        <v>19900</v>
      </c>
      <c r="F19" s="176">
        <v>19900</v>
      </c>
      <c r="G19" s="169">
        <v>9</v>
      </c>
    </row>
    <row r="20" spans="1:7" ht="38.25" x14ac:dyDescent="0.2">
      <c r="A20" s="173" t="s">
        <v>12406</v>
      </c>
      <c r="B20" s="174" t="s">
        <v>12407</v>
      </c>
      <c r="C20" s="175" t="s">
        <v>12389</v>
      </c>
      <c r="D20" s="176"/>
      <c r="E20" s="176">
        <v>26469.200000000001</v>
      </c>
      <c r="F20" s="176">
        <v>26469.200000000001</v>
      </c>
      <c r="G20" s="169">
        <v>9</v>
      </c>
    </row>
    <row r="21" spans="1:7" x14ac:dyDescent="0.2">
      <c r="A21" s="173" t="s">
        <v>12408</v>
      </c>
      <c r="B21" s="174" t="s">
        <v>12409</v>
      </c>
      <c r="C21" s="175"/>
      <c r="D21" s="176"/>
      <c r="E21" s="176"/>
      <c r="F21" s="176"/>
      <c r="G21" s="169">
        <v>5</v>
      </c>
    </row>
    <row r="22" spans="1:7" x14ac:dyDescent="0.2">
      <c r="A22" s="173" t="s">
        <v>12410</v>
      </c>
      <c r="B22" s="174" t="s">
        <v>12411</v>
      </c>
      <c r="C22" s="175" t="s">
        <v>12389</v>
      </c>
      <c r="D22" s="176"/>
      <c r="E22" s="176">
        <v>3419.6</v>
      </c>
      <c r="F22" s="176">
        <v>3419.6</v>
      </c>
      <c r="G22" s="169">
        <v>9</v>
      </c>
    </row>
    <row r="23" spans="1:7" x14ac:dyDescent="0.2">
      <c r="A23" s="173" t="s">
        <v>12412</v>
      </c>
      <c r="B23" s="174" t="s">
        <v>12413</v>
      </c>
      <c r="C23" s="175" t="s">
        <v>12389</v>
      </c>
      <c r="D23" s="176"/>
      <c r="E23" s="176">
        <v>4622.97</v>
      </c>
      <c r="F23" s="176">
        <v>4622.97</v>
      </c>
      <c r="G23" s="169">
        <v>9</v>
      </c>
    </row>
    <row r="24" spans="1:7" x14ac:dyDescent="0.2">
      <c r="A24" s="173" t="s">
        <v>12414</v>
      </c>
      <c r="B24" s="174" t="s">
        <v>12415</v>
      </c>
      <c r="C24" s="175" t="s">
        <v>12389</v>
      </c>
      <c r="D24" s="176"/>
      <c r="E24" s="176">
        <v>2507.91</v>
      </c>
      <c r="F24" s="176">
        <v>2507.91</v>
      </c>
      <c r="G24" s="169">
        <v>9</v>
      </c>
    </row>
    <row r="25" spans="1:7" x14ac:dyDescent="0.2">
      <c r="A25" s="173" t="s">
        <v>12416</v>
      </c>
      <c r="B25" s="174" t="s">
        <v>12417</v>
      </c>
      <c r="C25" s="175" t="s">
        <v>12389</v>
      </c>
      <c r="D25" s="176"/>
      <c r="E25" s="176">
        <v>3431.33</v>
      </c>
      <c r="F25" s="176">
        <v>3431.33</v>
      </c>
      <c r="G25" s="169">
        <v>9</v>
      </c>
    </row>
    <row r="26" spans="1:7" x14ac:dyDescent="0.2">
      <c r="A26" s="173" t="s">
        <v>12418</v>
      </c>
      <c r="B26" s="174" t="s">
        <v>12419</v>
      </c>
      <c r="C26" s="175" t="s">
        <v>12389</v>
      </c>
      <c r="D26" s="176"/>
      <c r="E26" s="176">
        <v>1076.6600000000001</v>
      </c>
      <c r="F26" s="176">
        <v>1076.6600000000001</v>
      </c>
      <c r="G26" s="169">
        <v>9</v>
      </c>
    </row>
    <row r="27" spans="1:7" x14ac:dyDescent="0.2">
      <c r="A27" s="173" t="s">
        <v>12420</v>
      </c>
      <c r="B27" s="174" t="s">
        <v>12421</v>
      </c>
      <c r="C27" s="175" t="s">
        <v>12389</v>
      </c>
      <c r="D27" s="176"/>
      <c r="E27" s="176">
        <v>1433.17</v>
      </c>
      <c r="F27" s="176">
        <v>1433.17</v>
      </c>
      <c r="G27" s="169">
        <v>9</v>
      </c>
    </row>
    <row r="28" spans="1:7" x14ac:dyDescent="0.2">
      <c r="A28" s="173" t="s">
        <v>12422</v>
      </c>
      <c r="B28" s="174" t="s">
        <v>12423</v>
      </c>
      <c r="C28" s="175" t="s">
        <v>12389</v>
      </c>
      <c r="D28" s="176"/>
      <c r="E28" s="176">
        <v>1195.58</v>
      </c>
      <c r="F28" s="176">
        <v>1195.58</v>
      </c>
      <c r="G28" s="169">
        <v>9</v>
      </c>
    </row>
    <row r="29" spans="1:7" x14ac:dyDescent="0.2">
      <c r="A29" s="173" t="s">
        <v>12424</v>
      </c>
      <c r="B29" s="174" t="s">
        <v>12425</v>
      </c>
      <c r="C29" s="175" t="s">
        <v>12389</v>
      </c>
      <c r="D29" s="176"/>
      <c r="E29" s="176">
        <v>1657.76</v>
      </c>
      <c r="F29" s="176">
        <v>1657.76</v>
      </c>
      <c r="G29" s="169">
        <v>9</v>
      </c>
    </row>
    <row r="30" spans="1:7" x14ac:dyDescent="0.2">
      <c r="A30" s="173" t="s">
        <v>12426</v>
      </c>
      <c r="B30" s="174" t="s">
        <v>12427</v>
      </c>
      <c r="C30" s="175" t="s">
        <v>12389</v>
      </c>
      <c r="D30" s="176"/>
      <c r="E30" s="176">
        <v>2301.27</v>
      </c>
      <c r="F30" s="176">
        <v>2301.27</v>
      </c>
      <c r="G30" s="169">
        <v>9</v>
      </c>
    </row>
    <row r="31" spans="1:7" x14ac:dyDescent="0.2">
      <c r="A31" s="173" t="s">
        <v>12428</v>
      </c>
      <c r="B31" s="174" t="s">
        <v>12429</v>
      </c>
      <c r="C31" s="175" t="s">
        <v>12389</v>
      </c>
      <c r="D31" s="176"/>
      <c r="E31" s="176">
        <v>3136.88</v>
      </c>
      <c r="F31" s="176">
        <v>3136.88</v>
      </c>
      <c r="G31" s="169">
        <v>9</v>
      </c>
    </row>
    <row r="32" spans="1:7" x14ac:dyDescent="0.2">
      <c r="A32" s="173" t="s">
        <v>12430</v>
      </c>
      <c r="B32" s="174" t="s">
        <v>12431</v>
      </c>
      <c r="C32" s="175" t="s">
        <v>12389</v>
      </c>
      <c r="D32" s="176"/>
      <c r="E32" s="176">
        <v>1986.79</v>
      </c>
      <c r="F32" s="176">
        <v>1986.79</v>
      </c>
      <c r="G32" s="169">
        <v>9</v>
      </c>
    </row>
    <row r="33" spans="1:7" x14ac:dyDescent="0.2">
      <c r="A33" s="173" t="s">
        <v>12432</v>
      </c>
      <c r="B33" s="174" t="s">
        <v>12433</v>
      </c>
      <c r="C33" s="175" t="s">
        <v>12389</v>
      </c>
      <c r="D33" s="176"/>
      <c r="E33" s="176">
        <v>2568.0100000000002</v>
      </c>
      <c r="F33" s="176">
        <v>2568.0100000000002</v>
      </c>
      <c r="G33" s="169">
        <v>9</v>
      </c>
    </row>
    <row r="34" spans="1:7" x14ac:dyDescent="0.2">
      <c r="A34" s="173" t="s">
        <v>12434</v>
      </c>
      <c r="B34" s="174" t="s">
        <v>12435</v>
      </c>
      <c r="C34" s="175"/>
      <c r="D34" s="176"/>
      <c r="E34" s="176"/>
      <c r="F34" s="176"/>
      <c r="G34" s="169">
        <v>5</v>
      </c>
    </row>
    <row r="35" spans="1:7" ht="25.5" x14ac:dyDescent="0.2">
      <c r="A35" s="173" t="s">
        <v>12436</v>
      </c>
      <c r="B35" s="174" t="s">
        <v>12437</v>
      </c>
      <c r="C35" s="175" t="s">
        <v>12438</v>
      </c>
      <c r="D35" s="176">
        <v>1148.01</v>
      </c>
      <c r="E35" s="176"/>
      <c r="F35" s="176">
        <v>1148.01</v>
      </c>
      <c r="G35" s="169">
        <v>9</v>
      </c>
    </row>
    <row r="36" spans="1:7" ht="25.5" x14ac:dyDescent="0.2">
      <c r="A36" s="173" t="s">
        <v>20310</v>
      </c>
      <c r="B36" s="174" t="s">
        <v>20311</v>
      </c>
      <c r="C36" s="175" t="s">
        <v>12441</v>
      </c>
      <c r="D36" s="176">
        <v>0.05</v>
      </c>
      <c r="E36" s="176">
        <v>0.16</v>
      </c>
      <c r="F36" s="176">
        <v>0.21</v>
      </c>
      <c r="G36" s="169">
        <v>9</v>
      </c>
    </row>
    <row r="37" spans="1:7" ht="38.25" x14ac:dyDescent="0.2">
      <c r="A37" s="173" t="s">
        <v>12439</v>
      </c>
      <c r="B37" s="174" t="s">
        <v>12440</v>
      </c>
      <c r="C37" s="175" t="s">
        <v>12441</v>
      </c>
      <c r="D37" s="176">
        <v>0.39</v>
      </c>
      <c r="E37" s="176">
        <v>0.56000000000000005</v>
      </c>
      <c r="F37" s="176">
        <v>0.95</v>
      </c>
      <c r="G37" s="169">
        <v>9</v>
      </c>
    </row>
    <row r="38" spans="1:7" ht="38.25" x14ac:dyDescent="0.2">
      <c r="A38" s="173" t="s">
        <v>12442</v>
      </c>
      <c r="B38" s="174" t="s">
        <v>12443</v>
      </c>
      <c r="C38" s="175" t="s">
        <v>12441</v>
      </c>
      <c r="D38" s="176">
        <v>0.32</v>
      </c>
      <c r="E38" s="176">
        <v>0.42</v>
      </c>
      <c r="F38" s="176">
        <v>0.74</v>
      </c>
      <c r="G38" s="169">
        <v>9</v>
      </c>
    </row>
    <row r="39" spans="1:7" ht="25.5" x14ac:dyDescent="0.2">
      <c r="A39" s="173" t="s">
        <v>12444</v>
      </c>
      <c r="B39" s="174" t="s">
        <v>12445</v>
      </c>
      <c r="C39" s="175" t="s">
        <v>12441</v>
      </c>
      <c r="D39" s="176">
        <v>0.26</v>
      </c>
      <c r="E39" s="176">
        <v>0.35</v>
      </c>
      <c r="F39" s="176">
        <v>0.61</v>
      </c>
      <c r="G39" s="169">
        <v>9</v>
      </c>
    </row>
    <row r="40" spans="1:7" ht="25.5" x14ac:dyDescent="0.2">
      <c r="A40" s="173" t="s">
        <v>12446</v>
      </c>
      <c r="B40" s="174" t="s">
        <v>12447</v>
      </c>
      <c r="C40" s="175" t="s">
        <v>12441</v>
      </c>
      <c r="D40" s="176">
        <v>0.35</v>
      </c>
      <c r="E40" s="176">
        <v>0.48</v>
      </c>
      <c r="F40" s="176">
        <v>0.83</v>
      </c>
      <c r="G40" s="169">
        <v>9</v>
      </c>
    </row>
    <row r="41" spans="1:7" ht="25.5" x14ac:dyDescent="0.2">
      <c r="A41" s="173" t="s">
        <v>12448</v>
      </c>
      <c r="B41" s="174" t="s">
        <v>12449</v>
      </c>
      <c r="C41" s="175" t="s">
        <v>12441</v>
      </c>
      <c r="D41" s="176">
        <v>0.17</v>
      </c>
      <c r="E41" s="176">
        <v>0.54</v>
      </c>
      <c r="F41" s="176">
        <v>0.71</v>
      </c>
      <c r="G41" s="169">
        <v>9</v>
      </c>
    </row>
    <row r="42" spans="1:7" ht="25.5" x14ac:dyDescent="0.2">
      <c r="A42" s="173" t="s">
        <v>12450</v>
      </c>
      <c r="B42" s="174" t="s">
        <v>12451</v>
      </c>
      <c r="C42" s="175" t="s">
        <v>12441</v>
      </c>
      <c r="D42" s="176">
        <v>0.22</v>
      </c>
      <c r="E42" s="176">
        <v>0.31</v>
      </c>
      <c r="F42" s="176">
        <v>0.53</v>
      </c>
      <c r="G42" s="169">
        <v>9</v>
      </c>
    </row>
    <row r="43" spans="1:7" ht="25.5" x14ac:dyDescent="0.2">
      <c r="A43" s="173" t="s">
        <v>12452</v>
      </c>
      <c r="B43" s="174" t="s">
        <v>12453</v>
      </c>
      <c r="C43" s="175" t="s">
        <v>12441</v>
      </c>
      <c r="D43" s="176">
        <v>0.31</v>
      </c>
      <c r="E43" s="176">
        <v>0.42</v>
      </c>
      <c r="F43" s="176">
        <v>0.73</v>
      </c>
      <c r="G43" s="169">
        <v>9</v>
      </c>
    </row>
    <row r="44" spans="1:7" ht="25.5" x14ac:dyDescent="0.2">
      <c r="A44" s="173" t="s">
        <v>12454</v>
      </c>
      <c r="B44" s="174" t="s">
        <v>12455</v>
      </c>
      <c r="C44" s="175" t="s">
        <v>12441</v>
      </c>
      <c r="D44" s="176">
        <v>0.27</v>
      </c>
      <c r="E44" s="176">
        <v>0.37</v>
      </c>
      <c r="F44" s="176">
        <v>0.64</v>
      </c>
      <c r="G44" s="169">
        <v>9</v>
      </c>
    </row>
    <row r="45" spans="1:7" ht="25.5" x14ac:dyDescent="0.2">
      <c r="A45" s="173" t="s">
        <v>12456</v>
      </c>
      <c r="B45" s="174" t="s">
        <v>12457</v>
      </c>
      <c r="C45" s="175" t="s">
        <v>12441</v>
      </c>
      <c r="D45" s="176">
        <v>0.26</v>
      </c>
      <c r="E45" s="176">
        <v>0.36</v>
      </c>
      <c r="F45" s="176">
        <v>0.62</v>
      </c>
      <c r="G45" s="169">
        <v>9</v>
      </c>
    </row>
    <row r="46" spans="1:7" ht="38.25" x14ac:dyDescent="0.2">
      <c r="A46" s="173" t="s">
        <v>12458</v>
      </c>
      <c r="B46" s="174" t="s">
        <v>12459</v>
      </c>
      <c r="C46" s="175" t="s">
        <v>12441</v>
      </c>
      <c r="D46" s="176">
        <v>0.43</v>
      </c>
      <c r="E46" s="176">
        <v>0.59</v>
      </c>
      <c r="F46" s="176">
        <v>1.02</v>
      </c>
      <c r="G46" s="169">
        <v>9</v>
      </c>
    </row>
    <row r="47" spans="1:7" ht="38.25" x14ac:dyDescent="0.2">
      <c r="A47" s="173" t="s">
        <v>12460</v>
      </c>
      <c r="B47" s="174" t="s">
        <v>12461</v>
      </c>
      <c r="C47" s="175" t="s">
        <v>12441</v>
      </c>
      <c r="D47" s="176">
        <v>0.34</v>
      </c>
      <c r="E47" s="176">
        <v>0.47</v>
      </c>
      <c r="F47" s="176">
        <v>0.81</v>
      </c>
      <c r="G47" s="169">
        <v>9</v>
      </c>
    </row>
    <row r="48" spans="1:7" ht="25.5" x14ac:dyDescent="0.2">
      <c r="A48" s="173" t="s">
        <v>12462</v>
      </c>
      <c r="B48" s="174" t="s">
        <v>12463</v>
      </c>
      <c r="C48" s="175" t="s">
        <v>12441</v>
      </c>
      <c r="D48" s="176">
        <v>0.27</v>
      </c>
      <c r="E48" s="176">
        <v>0.37</v>
      </c>
      <c r="F48" s="176">
        <v>0.64</v>
      </c>
      <c r="G48" s="169">
        <v>9</v>
      </c>
    </row>
    <row r="49" spans="1:7" ht="25.5" x14ac:dyDescent="0.2">
      <c r="A49" s="173" t="s">
        <v>12464</v>
      </c>
      <c r="B49" s="174" t="s">
        <v>12465</v>
      </c>
      <c r="C49" s="175" t="s">
        <v>12441</v>
      </c>
      <c r="D49" s="176">
        <v>0.36</v>
      </c>
      <c r="E49" s="176">
        <v>0.51</v>
      </c>
      <c r="F49" s="176">
        <v>0.87</v>
      </c>
      <c r="G49" s="169">
        <v>9</v>
      </c>
    </row>
    <row r="50" spans="1:7" ht="25.5" x14ac:dyDescent="0.2">
      <c r="A50" s="173" t="s">
        <v>12466</v>
      </c>
      <c r="B50" s="174" t="s">
        <v>12467</v>
      </c>
      <c r="C50" s="175" t="s">
        <v>12441</v>
      </c>
      <c r="D50" s="176">
        <v>0.28999999999999998</v>
      </c>
      <c r="E50" s="176">
        <v>0.42</v>
      </c>
      <c r="F50" s="176">
        <v>0.71</v>
      </c>
      <c r="G50" s="169">
        <v>9</v>
      </c>
    </row>
    <row r="51" spans="1:7" ht="25.5" x14ac:dyDescent="0.2">
      <c r="A51" s="173" t="s">
        <v>12468</v>
      </c>
      <c r="B51" s="174" t="s">
        <v>12469</v>
      </c>
      <c r="C51" s="175" t="s">
        <v>12441</v>
      </c>
      <c r="D51" s="176">
        <v>0.25</v>
      </c>
      <c r="E51" s="176">
        <v>0.35</v>
      </c>
      <c r="F51" s="176">
        <v>0.6</v>
      </c>
      <c r="G51" s="169">
        <v>9</v>
      </c>
    </row>
    <row r="52" spans="1:7" ht="25.5" x14ac:dyDescent="0.2">
      <c r="A52" s="173" t="s">
        <v>12470</v>
      </c>
      <c r="B52" s="174" t="s">
        <v>12471</v>
      </c>
      <c r="C52" s="175" t="s">
        <v>12441</v>
      </c>
      <c r="D52" s="176">
        <v>0.42</v>
      </c>
      <c r="E52" s="176">
        <v>0.57999999999999996</v>
      </c>
      <c r="F52" s="176">
        <v>1</v>
      </c>
      <c r="G52" s="169">
        <v>9</v>
      </c>
    </row>
    <row r="53" spans="1:7" ht="25.5" x14ac:dyDescent="0.2">
      <c r="A53" s="173" t="s">
        <v>12472</v>
      </c>
      <c r="B53" s="174" t="s">
        <v>12473</v>
      </c>
      <c r="C53" s="175" t="s">
        <v>12441</v>
      </c>
      <c r="D53" s="176">
        <v>0.28000000000000003</v>
      </c>
      <c r="E53" s="176">
        <v>0.38</v>
      </c>
      <c r="F53" s="176">
        <v>0.66</v>
      </c>
      <c r="G53" s="169">
        <v>9</v>
      </c>
    </row>
    <row r="54" spans="1:7" ht="25.5" x14ac:dyDescent="0.2">
      <c r="A54" s="173" t="s">
        <v>12474</v>
      </c>
      <c r="B54" s="174" t="s">
        <v>12475</v>
      </c>
      <c r="C54" s="175" t="s">
        <v>12441</v>
      </c>
      <c r="D54" s="176">
        <v>0.17</v>
      </c>
      <c r="E54" s="176">
        <v>0.4</v>
      </c>
      <c r="F54" s="176">
        <v>0.56999999999999995</v>
      </c>
      <c r="G54" s="169">
        <v>9</v>
      </c>
    </row>
    <row r="55" spans="1:7" ht="25.5" x14ac:dyDescent="0.2">
      <c r="A55" s="173" t="s">
        <v>12476</v>
      </c>
      <c r="B55" s="174" t="s">
        <v>12477</v>
      </c>
      <c r="C55" s="175" t="s">
        <v>12441</v>
      </c>
      <c r="D55" s="176">
        <v>0.17</v>
      </c>
      <c r="E55" s="176">
        <v>0.24</v>
      </c>
      <c r="F55" s="176">
        <v>0.41</v>
      </c>
      <c r="G55" s="169">
        <v>9</v>
      </c>
    </row>
    <row r="56" spans="1:7" ht="25.5" x14ac:dyDescent="0.2">
      <c r="A56" s="173" t="s">
        <v>12478</v>
      </c>
      <c r="B56" s="174" t="s">
        <v>12479</v>
      </c>
      <c r="C56" s="175" t="s">
        <v>12441</v>
      </c>
      <c r="D56" s="176">
        <v>0.13</v>
      </c>
      <c r="E56" s="176">
        <v>0.18</v>
      </c>
      <c r="F56" s="176">
        <v>0.31</v>
      </c>
      <c r="G56" s="169">
        <v>9</v>
      </c>
    </row>
    <row r="57" spans="1:7" ht="25.5" x14ac:dyDescent="0.2">
      <c r="A57" s="173" t="s">
        <v>12480</v>
      </c>
      <c r="B57" s="174" t="s">
        <v>12481</v>
      </c>
      <c r="C57" s="175" t="s">
        <v>12441</v>
      </c>
      <c r="D57" s="176">
        <v>0.1</v>
      </c>
      <c r="E57" s="176">
        <v>0.14000000000000001</v>
      </c>
      <c r="F57" s="176">
        <v>0.24</v>
      </c>
      <c r="G57" s="169">
        <v>9</v>
      </c>
    </row>
    <row r="58" spans="1:7" ht="25.5" x14ac:dyDescent="0.2">
      <c r="A58" s="173" t="s">
        <v>12482</v>
      </c>
      <c r="B58" s="174" t="s">
        <v>12483</v>
      </c>
      <c r="C58" s="175" t="s">
        <v>12441</v>
      </c>
      <c r="D58" s="176">
        <v>0.09</v>
      </c>
      <c r="E58" s="176">
        <v>0.12</v>
      </c>
      <c r="F58" s="176">
        <v>0.21</v>
      </c>
      <c r="G58" s="169">
        <v>9</v>
      </c>
    </row>
    <row r="59" spans="1:7" ht="25.5" x14ac:dyDescent="0.2">
      <c r="A59" s="173" t="s">
        <v>12484</v>
      </c>
      <c r="B59" s="174" t="s">
        <v>12485</v>
      </c>
      <c r="C59" s="175" t="s">
        <v>12486</v>
      </c>
      <c r="D59" s="176">
        <v>585.1</v>
      </c>
      <c r="E59" s="176">
        <v>710.25</v>
      </c>
      <c r="F59" s="176">
        <v>1295.3499999999999</v>
      </c>
      <c r="G59" s="169">
        <v>9</v>
      </c>
    </row>
    <row r="60" spans="1:7" ht="25.5" x14ac:dyDescent="0.2">
      <c r="A60" s="173" t="s">
        <v>12487</v>
      </c>
      <c r="B60" s="174" t="s">
        <v>12488</v>
      </c>
      <c r="C60" s="175" t="s">
        <v>12389</v>
      </c>
      <c r="D60" s="176">
        <v>708.99</v>
      </c>
      <c r="E60" s="176">
        <v>485.33</v>
      </c>
      <c r="F60" s="176">
        <v>1194.32</v>
      </c>
      <c r="G60" s="169">
        <v>9</v>
      </c>
    </row>
    <row r="61" spans="1:7" x14ac:dyDescent="0.2">
      <c r="A61" s="173" t="s">
        <v>12489</v>
      </c>
      <c r="B61" s="174" t="s">
        <v>12490</v>
      </c>
      <c r="C61" s="175"/>
      <c r="D61" s="176"/>
      <c r="E61" s="176"/>
      <c r="F61" s="176"/>
      <c r="G61" s="169">
        <v>5</v>
      </c>
    </row>
    <row r="62" spans="1:7" ht="25.5" x14ac:dyDescent="0.2">
      <c r="A62" s="173" t="s">
        <v>12491</v>
      </c>
      <c r="B62" s="174" t="s">
        <v>12492</v>
      </c>
      <c r="C62" s="175" t="s">
        <v>12438</v>
      </c>
      <c r="D62" s="176">
        <v>1285.68</v>
      </c>
      <c r="E62" s="176"/>
      <c r="F62" s="176">
        <v>1285.68</v>
      </c>
      <c r="G62" s="169">
        <v>9</v>
      </c>
    </row>
    <row r="63" spans="1:7" ht="25.5" x14ac:dyDescent="0.2">
      <c r="A63" s="173" t="s">
        <v>12493</v>
      </c>
      <c r="B63" s="174" t="s">
        <v>12494</v>
      </c>
      <c r="C63" s="175" t="s">
        <v>12438</v>
      </c>
      <c r="D63" s="176">
        <v>6660.6</v>
      </c>
      <c r="E63" s="176"/>
      <c r="F63" s="176">
        <v>6660.6</v>
      </c>
      <c r="G63" s="169">
        <v>9</v>
      </c>
    </row>
    <row r="64" spans="1:7" x14ac:dyDescent="0.2">
      <c r="A64" s="173" t="s">
        <v>12495</v>
      </c>
      <c r="B64" s="174" t="s">
        <v>12496</v>
      </c>
      <c r="C64" s="175" t="s">
        <v>12497</v>
      </c>
      <c r="D64" s="176">
        <v>97.94</v>
      </c>
      <c r="E64" s="176"/>
      <c r="F64" s="176">
        <v>97.94</v>
      </c>
      <c r="G64" s="169">
        <v>9</v>
      </c>
    </row>
    <row r="65" spans="1:7" x14ac:dyDescent="0.2">
      <c r="A65" s="173" t="s">
        <v>12498</v>
      </c>
      <c r="B65" s="174" t="s">
        <v>12499</v>
      </c>
      <c r="C65" s="175" t="s">
        <v>12497</v>
      </c>
      <c r="D65" s="176">
        <v>89.71</v>
      </c>
      <c r="E65" s="176"/>
      <c r="F65" s="176">
        <v>89.71</v>
      </c>
      <c r="G65" s="169">
        <v>9</v>
      </c>
    </row>
    <row r="66" spans="1:7" x14ac:dyDescent="0.2">
      <c r="A66" s="173" t="s">
        <v>12500</v>
      </c>
      <c r="B66" s="174" t="s">
        <v>12501</v>
      </c>
      <c r="C66" s="175" t="s">
        <v>12497</v>
      </c>
      <c r="D66" s="176">
        <v>398.67</v>
      </c>
      <c r="E66" s="176"/>
      <c r="F66" s="176">
        <v>398.67</v>
      </c>
      <c r="G66" s="169">
        <v>9</v>
      </c>
    </row>
    <row r="67" spans="1:7" x14ac:dyDescent="0.2">
      <c r="A67" s="173" t="s">
        <v>12502</v>
      </c>
      <c r="B67" s="174" t="s">
        <v>12503</v>
      </c>
      <c r="C67" s="175" t="s">
        <v>12497</v>
      </c>
      <c r="D67" s="176">
        <v>638.01</v>
      </c>
      <c r="E67" s="176"/>
      <c r="F67" s="176">
        <v>638.01</v>
      </c>
      <c r="G67" s="169">
        <v>9</v>
      </c>
    </row>
    <row r="68" spans="1:7" ht="25.5" x14ac:dyDescent="0.2">
      <c r="A68" s="173" t="s">
        <v>12504</v>
      </c>
      <c r="B68" s="174" t="s">
        <v>12505</v>
      </c>
      <c r="C68" s="175" t="s">
        <v>12497</v>
      </c>
      <c r="D68" s="176">
        <v>94.44</v>
      </c>
      <c r="E68" s="176"/>
      <c r="F68" s="176">
        <v>94.44</v>
      </c>
      <c r="G68" s="169">
        <v>9</v>
      </c>
    </row>
    <row r="69" spans="1:7" x14ac:dyDescent="0.2">
      <c r="A69" s="173" t="s">
        <v>12506</v>
      </c>
      <c r="B69" s="174" t="s">
        <v>12507</v>
      </c>
      <c r="C69" s="175"/>
      <c r="D69" s="176"/>
      <c r="E69" s="176"/>
      <c r="F69" s="176"/>
      <c r="G69" s="169">
        <v>5</v>
      </c>
    </row>
    <row r="70" spans="1:7" ht="25.5" x14ac:dyDescent="0.2">
      <c r="A70" s="173" t="s">
        <v>12508</v>
      </c>
      <c r="B70" s="174" t="s">
        <v>12509</v>
      </c>
      <c r="C70" s="175" t="s">
        <v>12438</v>
      </c>
      <c r="D70" s="176">
        <v>405.36</v>
      </c>
      <c r="E70" s="176"/>
      <c r="F70" s="176">
        <v>405.36</v>
      </c>
      <c r="G70" s="169">
        <v>9</v>
      </c>
    </row>
    <row r="71" spans="1:7" x14ac:dyDescent="0.2">
      <c r="A71" s="173" t="s">
        <v>12510</v>
      </c>
      <c r="B71" s="174" t="s">
        <v>12511</v>
      </c>
      <c r="C71" s="175" t="s">
        <v>12441</v>
      </c>
      <c r="D71" s="176">
        <v>2.83</v>
      </c>
      <c r="E71" s="176">
        <v>6.43</v>
      </c>
      <c r="F71" s="176">
        <v>9.26</v>
      </c>
      <c r="G71" s="169">
        <v>9</v>
      </c>
    </row>
    <row r="72" spans="1:7" x14ac:dyDescent="0.2">
      <c r="A72" s="173" t="s">
        <v>12512</v>
      </c>
      <c r="B72" s="174" t="s">
        <v>12513</v>
      </c>
      <c r="C72" s="175" t="s">
        <v>12441</v>
      </c>
      <c r="D72" s="176">
        <v>102.6</v>
      </c>
      <c r="E72" s="176">
        <v>47.52</v>
      </c>
      <c r="F72" s="176">
        <v>150.12</v>
      </c>
      <c r="G72" s="169">
        <v>9</v>
      </c>
    </row>
    <row r="73" spans="1:7" ht="25.5" x14ac:dyDescent="0.2">
      <c r="A73" s="173" t="s">
        <v>12514</v>
      </c>
      <c r="B73" s="174" t="s">
        <v>12515</v>
      </c>
      <c r="C73" s="175" t="s">
        <v>12441</v>
      </c>
      <c r="D73" s="176">
        <v>24.82</v>
      </c>
      <c r="E73" s="176">
        <v>45.3</v>
      </c>
      <c r="F73" s="176">
        <v>70.12</v>
      </c>
      <c r="G73" s="169">
        <v>9</v>
      </c>
    </row>
    <row r="74" spans="1:7" x14ac:dyDescent="0.2">
      <c r="A74" s="173" t="s">
        <v>12516</v>
      </c>
      <c r="B74" s="174" t="s">
        <v>12517</v>
      </c>
      <c r="C74" s="175" t="s">
        <v>12441</v>
      </c>
      <c r="D74" s="176"/>
      <c r="E74" s="176">
        <v>32.15</v>
      </c>
      <c r="F74" s="176">
        <v>32.15</v>
      </c>
      <c r="G74" s="169">
        <v>9</v>
      </c>
    </row>
    <row r="75" spans="1:7" x14ac:dyDescent="0.2">
      <c r="A75" s="173" t="s">
        <v>12518</v>
      </c>
      <c r="B75" s="174" t="s">
        <v>12519</v>
      </c>
      <c r="C75" s="175" t="s">
        <v>12497</v>
      </c>
      <c r="D75" s="176">
        <v>1.05</v>
      </c>
      <c r="E75" s="176">
        <v>4.75</v>
      </c>
      <c r="F75" s="176">
        <v>5.8</v>
      </c>
      <c r="G75" s="169">
        <v>9</v>
      </c>
    </row>
    <row r="76" spans="1:7" ht="25.5" x14ac:dyDescent="0.2">
      <c r="A76" s="173" t="s">
        <v>12520</v>
      </c>
      <c r="B76" s="174" t="s">
        <v>12521</v>
      </c>
      <c r="C76" s="175" t="s">
        <v>12522</v>
      </c>
      <c r="D76" s="176"/>
      <c r="E76" s="176">
        <v>485.18</v>
      </c>
      <c r="F76" s="176">
        <v>485.18</v>
      </c>
      <c r="G76" s="169">
        <v>9</v>
      </c>
    </row>
    <row r="77" spans="1:7" x14ac:dyDescent="0.2">
      <c r="A77" s="173" t="s">
        <v>12523</v>
      </c>
      <c r="B77" s="174" t="s">
        <v>20312</v>
      </c>
      <c r="C77" s="175" t="s">
        <v>12497</v>
      </c>
      <c r="D77" s="176">
        <v>242.99</v>
      </c>
      <c r="E77" s="176"/>
      <c r="F77" s="176">
        <v>242.99</v>
      </c>
      <c r="G77" s="169">
        <v>9</v>
      </c>
    </row>
    <row r="78" spans="1:7" x14ac:dyDescent="0.2">
      <c r="A78" s="173" t="s">
        <v>12524</v>
      </c>
      <c r="B78" s="174" t="s">
        <v>20313</v>
      </c>
      <c r="C78" s="175" t="s">
        <v>12497</v>
      </c>
      <c r="D78" s="176">
        <v>276.85000000000002</v>
      </c>
      <c r="E78" s="176"/>
      <c r="F78" s="176">
        <v>276.85000000000002</v>
      </c>
      <c r="G78" s="169">
        <v>9</v>
      </c>
    </row>
    <row r="79" spans="1:7" x14ac:dyDescent="0.2">
      <c r="A79" s="173" t="s">
        <v>12525</v>
      </c>
      <c r="B79" s="174" t="s">
        <v>20314</v>
      </c>
      <c r="C79" s="175" t="s">
        <v>12497</v>
      </c>
      <c r="D79" s="176">
        <v>359.6</v>
      </c>
      <c r="E79" s="176"/>
      <c r="F79" s="176">
        <v>359.6</v>
      </c>
      <c r="G79" s="169">
        <v>9</v>
      </c>
    </row>
    <row r="80" spans="1:7" x14ac:dyDescent="0.2">
      <c r="A80" s="173" t="s">
        <v>12526</v>
      </c>
      <c r="B80" s="174" t="s">
        <v>20315</v>
      </c>
      <c r="C80" s="175" t="s">
        <v>12497</v>
      </c>
      <c r="D80" s="176">
        <v>368.68</v>
      </c>
      <c r="E80" s="176"/>
      <c r="F80" s="176">
        <v>368.68</v>
      </c>
      <c r="G80" s="169">
        <v>9</v>
      </c>
    </row>
    <row r="81" spans="1:7" ht="25.5" x14ac:dyDescent="0.2">
      <c r="A81" s="173" t="s">
        <v>12527</v>
      </c>
      <c r="B81" s="174" t="s">
        <v>12528</v>
      </c>
      <c r="C81" s="175" t="s">
        <v>12438</v>
      </c>
      <c r="D81" s="176">
        <v>250.87</v>
      </c>
      <c r="E81" s="176"/>
      <c r="F81" s="176">
        <v>250.87</v>
      </c>
      <c r="G81" s="169">
        <v>9</v>
      </c>
    </row>
    <row r="82" spans="1:7" ht="25.5" x14ac:dyDescent="0.2">
      <c r="A82" s="173" t="s">
        <v>12529</v>
      </c>
      <c r="B82" s="174" t="s">
        <v>12530</v>
      </c>
      <c r="C82" s="175" t="s">
        <v>12389</v>
      </c>
      <c r="D82" s="176">
        <v>12.99</v>
      </c>
      <c r="E82" s="176"/>
      <c r="F82" s="176">
        <v>12.99</v>
      </c>
      <c r="G82" s="169">
        <v>9</v>
      </c>
    </row>
    <row r="83" spans="1:7" ht="25.5" x14ac:dyDescent="0.2">
      <c r="A83" s="173" t="s">
        <v>12531</v>
      </c>
      <c r="B83" s="174" t="s">
        <v>12532</v>
      </c>
      <c r="C83" s="175" t="s">
        <v>12389</v>
      </c>
      <c r="D83" s="176">
        <v>14.94</v>
      </c>
      <c r="E83" s="176"/>
      <c r="F83" s="176">
        <v>14.94</v>
      </c>
      <c r="G83" s="169">
        <v>9</v>
      </c>
    </row>
    <row r="84" spans="1:7" ht="25.5" x14ac:dyDescent="0.2">
      <c r="A84" s="173" t="s">
        <v>12533</v>
      </c>
      <c r="B84" s="174" t="s">
        <v>12534</v>
      </c>
      <c r="C84" s="175" t="s">
        <v>12389</v>
      </c>
      <c r="D84" s="176">
        <v>15.98</v>
      </c>
      <c r="E84" s="176"/>
      <c r="F84" s="176">
        <v>15.98</v>
      </c>
      <c r="G84" s="169">
        <v>9</v>
      </c>
    </row>
    <row r="85" spans="1:7" ht="25.5" x14ac:dyDescent="0.2">
      <c r="A85" s="173" t="s">
        <v>12535</v>
      </c>
      <c r="B85" s="174" t="s">
        <v>12536</v>
      </c>
      <c r="C85" s="175" t="s">
        <v>12389</v>
      </c>
      <c r="D85" s="176">
        <v>19.88</v>
      </c>
      <c r="E85" s="176"/>
      <c r="F85" s="176">
        <v>19.88</v>
      </c>
      <c r="G85" s="169">
        <v>9</v>
      </c>
    </row>
    <row r="86" spans="1:7" ht="25.5" x14ac:dyDescent="0.2">
      <c r="A86" s="173" t="s">
        <v>12537</v>
      </c>
      <c r="B86" s="174" t="s">
        <v>12538</v>
      </c>
      <c r="C86" s="175" t="s">
        <v>12389</v>
      </c>
      <c r="D86" s="176">
        <v>21.67</v>
      </c>
      <c r="E86" s="176"/>
      <c r="F86" s="176">
        <v>21.67</v>
      </c>
      <c r="G86" s="169">
        <v>9</v>
      </c>
    </row>
    <row r="87" spans="1:7" ht="25.5" x14ac:dyDescent="0.2">
      <c r="A87" s="173" t="s">
        <v>12539</v>
      </c>
      <c r="B87" s="174" t="s">
        <v>12540</v>
      </c>
      <c r="C87" s="175" t="s">
        <v>12389</v>
      </c>
      <c r="D87" s="176">
        <v>24.1</v>
      </c>
      <c r="E87" s="176"/>
      <c r="F87" s="176">
        <v>24.1</v>
      </c>
      <c r="G87" s="169">
        <v>9</v>
      </c>
    </row>
    <row r="88" spans="1:7" ht="25.5" x14ac:dyDescent="0.2">
      <c r="A88" s="173" t="s">
        <v>12541</v>
      </c>
      <c r="B88" s="174" t="s">
        <v>12542</v>
      </c>
      <c r="C88" s="175" t="s">
        <v>12389</v>
      </c>
      <c r="D88" s="176">
        <v>26.31</v>
      </c>
      <c r="E88" s="176"/>
      <c r="F88" s="176">
        <v>26.31</v>
      </c>
      <c r="G88" s="169">
        <v>9</v>
      </c>
    </row>
    <row r="89" spans="1:7" ht="25.5" x14ac:dyDescent="0.2">
      <c r="A89" s="173" t="s">
        <v>12543</v>
      </c>
      <c r="B89" s="174" t="s">
        <v>12544</v>
      </c>
      <c r="C89" s="175" t="s">
        <v>12389</v>
      </c>
      <c r="D89" s="176">
        <v>25.98</v>
      </c>
      <c r="E89" s="176"/>
      <c r="F89" s="176">
        <v>25.98</v>
      </c>
      <c r="G89" s="169">
        <v>9</v>
      </c>
    </row>
    <row r="90" spans="1:7" ht="25.5" x14ac:dyDescent="0.2">
      <c r="A90" s="173" t="s">
        <v>12545</v>
      </c>
      <c r="B90" s="174" t="s">
        <v>12546</v>
      </c>
      <c r="C90" s="175" t="s">
        <v>12389</v>
      </c>
      <c r="D90" s="176">
        <v>28.89</v>
      </c>
      <c r="E90" s="176"/>
      <c r="F90" s="176">
        <v>28.89</v>
      </c>
      <c r="G90" s="169">
        <v>9</v>
      </c>
    </row>
    <row r="91" spans="1:7" ht="25.5" x14ac:dyDescent="0.2">
      <c r="A91" s="173" t="s">
        <v>12547</v>
      </c>
      <c r="B91" s="174" t="s">
        <v>12548</v>
      </c>
      <c r="C91" s="175" t="s">
        <v>12389</v>
      </c>
      <c r="D91" s="176">
        <v>31.43</v>
      </c>
      <c r="E91" s="176"/>
      <c r="F91" s="176">
        <v>31.43</v>
      </c>
      <c r="G91" s="169">
        <v>9</v>
      </c>
    </row>
    <row r="92" spans="1:7" ht="25.5" x14ac:dyDescent="0.2">
      <c r="A92" s="173" t="s">
        <v>12549</v>
      </c>
      <c r="B92" s="174" t="s">
        <v>12550</v>
      </c>
      <c r="C92" s="175" t="s">
        <v>12389</v>
      </c>
      <c r="D92" s="176">
        <v>35.07</v>
      </c>
      <c r="E92" s="176"/>
      <c r="F92" s="176">
        <v>35.07</v>
      </c>
      <c r="G92" s="169">
        <v>9</v>
      </c>
    </row>
    <row r="93" spans="1:7" x14ac:dyDescent="0.2">
      <c r="A93" s="173" t="s">
        <v>12551</v>
      </c>
      <c r="B93" s="174" t="s">
        <v>20316</v>
      </c>
      <c r="C93" s="175" t="s">
        <v>12497</v>
      </c>
      <c r="D93" s="176">
        <v>265.70999999999998</v>
      </c>
      <c r="E93" s="176"/>
      <c r="F93" s="176">
        <v>265.70999999999998</v>
      </c>
      <c r="G93" s="169">
        <v>9</v>
      </c>
    </row>
    <row r="94" spans="1:7" x14ac:dyDescent="0.2">
      <c r="A94" s="173" t="s">
        <v>12552</v>
      </c>
      <c r="B94" s="174" t="s">
        <v>20317</v>
      </c>
      <c r="C94" s="175" t="s">
        <v>12497</v>
      </c>
      <c r="D94" s="176">
        <v>399.22</v>
      </c>
      <c r="E94" s="176"/>
      <c r="F94" s="176">
        <v>399.22</v>
      </c>
      <c r="G94" s="169">
        <v>9</v>
      </c>
    </row>
    <row r="95" spans="1:7" x14ac:dyDescent="0.2">
      <c r="A95" s="173" t="s">
        <v>12553</v>
      </c>
      <c r="B95" s="174" t="s">
        <v>20318</v>
      </c>
      <c r="C95" s="175" t="s">
        <v>12497</v>
      </c>
      <c r="D95" s="176">
        <v>401.7</v>
      </c>
      <c r="E95" s="176"/>
      <c r="F95" s="176">
        <v>401.7</v>
      </c>
      <c r="G95" s="169">
        <v>9</v>
      </c>
    </row>
    <row r="96" spans="1:7" x14ac:dyDescent="0.2">
      <c r="A96" s="173" t="s">
        <v>12554</v>
      </c>
      <c r="B96" s="174" t="s">
        <v>20319</v>
      </c>
      <c r="C96" s="175" t="s">
        <v>12497</v>
      </c>
      <c r="D96" s="176">
        <v>435.05</v>
      </c>
      <c r="E96" s="176"/>
      <c r="F96" s="176">
        <v>435.05</v>
      </c>
      <c r="G96" s="169">
        <v>9</v>
      </c>
    </row>
    <row r="97" spans="1:7" x14ac:dyDescent="0.2">
      <c r="A97" s="173" t="s">
        <v>12555</v>
      </c>
      <c r="B97" s="174" t="s">
        <v>20320</v>
      </c>
      <c r="C97" s="175" t="s">
        <v>12497</v>
      </c>
      <c r="D97" s="176">
        <v>456.28</v>
      </c>
      <c r="E97" s="176"/>
      <c r="F97" s="176">
        <v>456.28</v>
      </c>
      <c r="G97" s="169">
        <v>9</v>
      </c>
    </row>
    <row r="98" spans="1:7" x14ac:dyDescent="0.2">
      <c r="A98" s="173" t="s">
        <v>12556</v>
      </c>
      <c r="B98" s="174" t="s">
        <v>20321</v>
      </c>
      <c r="C98" s="175" t="s">
        <v>12497</v>
      </c>
      <c r="D98" s="176">
        <v>570.65</v>
      </c>
      <c r="E98" s="176"/>
      <c r="F98" s="176">
        <v>570.65</v>
      </c>
      <c r="G98" s="169">
        <v>9</v>
      </c>
    </row>
    <row r="99" spans="1:7" x14ac:dyDescent="0.2">
      <c r="A99" s="173" t="s">
        <v>12557</v>
      </c>
      <c r="B99" s="174" t="s">
        <v>12558</v>
      </c>
      <c r="C99" s="175" t="s">
        <v>12497</v>
      </c>
      <c r="D99" s="176">
        <v>216.75</v>
      </c>
      <c r="E99" s="176"/>
      <c r="F99" s="176">
        <v>216.75</v>
      </c>
      <c r="G99" s="169">
        <v>9</v>
      </c>
    </row>
    <row r="100" spans="1:7" ht="25.5" x14ac:dyDescent="0.2">
      <c r="A100" s="173" t="s">
        <v>12559</v>
      </c>
      <c r="B100" s="174" t="s">
        <v>12560</v>
      </c>
      <c r="C100" s="175" t="s">
        <v>12438</v>
      </c>
      <c r="D100" s="176">
        <v>1624.16</v>
      </c>
      <c r="E100" s="176">
        <v>4362.1499999999996</v>
      </c>
      <c r="F100" s="176">
        <v>5986.31</v>
      </c>
      <c r="G100" s="169">
        <v>9</v>
      </c>
    </row>
    <row r="101" spans="1:7" ht="25.5" x14ac:dyDescent="0.2">
      <c r="A101" s="173" t="s">
        <v>12561</v>
      </c>
      <c r="B101" s="174" t="s">
        <v>12562</v>
      </c>
      <c r="C101" s="175" t="s">
        <v>12441</v>
      </c>
      <c r="D101" s="176">
        <v>7.06</v>
      </c>
      <c r="E101" s="176">
        <v>46.45</v>
      </c>
      <c r="F101" s="176">
        <v>53.51</v>
      </c>
      <c r="G101" s="169">
        <v>9</v>
      </c>
    </row>
    <row r="102" spans="1:7" ht="25.5" x14ac:dyDescent="0.2">
      <c r="A102" s="173" t="s">
        <v>12563</v>
      </c>
      <c r="B102" s="174" t="s">
        <v>12564</v>
      </c>
      <c r="C102" s="175" t="s">
        <v>12441</v>
      </c>
      <c r="D102" s="176">
        <v>169.43</v>
      </c>
      <c r="E102" s="176">
        <v>330.4</v>
      </c>
      <c r="F102" s="176">
        <v>499.83</v>
      </c>
      <c r="G102" s="169">
        <v>9</v>
      </c>
    </row>
    <row r="103" spans="1:7" x14ac:dyDescent="0.2">
      <c r="A103" s="173" t="s">
        <v>12565</v>
      </c>
      <c r="B103" s="174" t="s">
        <v>12566</v>
      </c>
      <c r="C103" s="175"/>
      <c r="D103" s="176"/>
      <c r="E103" s="176"/>
      <c r="F103" s="176"/>
      <c r="G103" s="169">
        <v>5</v>
      </c>
    </row>
    <row r="104" spans="1:7" ht="25.5" x14ac:dyDescent="0.2">
      <c r="A104" s="173" t="s">
        <v>12567</v>
      </c>
      <c r="B104" s="174" t="s">
        <v>12568</v>
      </c>
      <c r="C104" s="175" t="s">
        <v>12389</v>
      </c>
      <c r="D104" s="176">
        <v>204.15</v>
      </c>
      <c r="E104" s="176">
        <v>9635.5499999999993</v>
      </c>
      <c r="F104" s="176">
        <v>9839.7000000000007</v>
      </c>
      <c r="G104" s="169">
        <v>9</v>
      </c>
    </row>
    <row r="105" spans="1:7" x14ac:dyDescent="0.2">
      <c r="A105" s="173" t="s">
        <v>12569</v>
      </c>
      <c r="B105" s="174" t="s">
        <v>12570</v>
      </c>
      <c r="C105" s="175" t="s">
        <v>12389</v>
      </c>
      <c r="D105" s="176">
        <v>204.15</v>
      </c>
      <c r="E105" s="176">
        <v>12906.85</v>
      </c>
      <c r="F105" s="176">
        <v>13111</v>
      </c>
      <c r="G105" s="169">
        <v>9</v>
      </c>
    </row>
    <row r="106" spans="1:7" x14ac:dyDescent="0.2">
      <c r="A106" s="173" t="s">
        <v>12571</v>
      </c>
      <c r="B106" s="174" t="s">
        <v>12572</v>
      </c>
      <c r="C106" s="175" t="s">
        <v>12389</v>
      </c>
      <c r="D106" s="176">
        <v>204.15</v>
      </c>
      <c r="E106" s="176">
        <v>11420.55</v>
      </c>
      <c r="F106" s="176">
        <v>11624.7</v>
      </c>
      <c r="G106" s="169">
        <v>9</v>
      </c>
    </row>
    <row r="107" spans="1:7" x14ac:dyDescent="0.2">
      <c r="A107" s="173" t="s">
        <v>12573</v>
      </c>
      <c r="B107" s="174" t="s">
        <v>12574</v>
      </c>
      <c r="C107" s="175" t="s">
        <v>12389</v>
      </c>
      <c r="D107" s="176">
        <v>587.4</v>
      </c>
      <c r="E107" s="176">
        <v>26595.53</v>
      </c>
      <c r="F107" s="176">
        <v>27182.93</v>
      </c>
      <c r="G107" s="169">
        <v>9</v>
      </c>
    </row>
    <row r="108" spans="1:7" x14ac:dyDescent="0.2">
      <c r="A108" s="173" t="s">
        <v>12575</v>
      </c>
      <c r="B108" s="174" t="s">
        <v>12576</v>
      </c>
      <c r="C108" s="175" t="s">
        <v>12389</v>
      </c>
      <c r="D108" s="176">
        <v>587.4</v>
      </c>
      <c r="E108" s="176">
        <v>40810.230000000003</v>
      </c>
      <c r="F108" s="176">
        <v>41397.629999999997</v>
      </c>
      <c r="G108" s="169">
        <v>9</v>
      </c>
    </row>
    <row r="109" spans="1:7" ht="25.5" x14ac:dyDescent="0.2">
      <c r="A109" s="173" t="s">
        <v>12577</v>
      </c>
      <c r="B109" s="174" t="s">
        <v>12578</v>
      </c>
      <c r="C109" s="175" t="s">
        <v>12389</v>
      </c>
      <c r="D109" s="176">
        <v>587.4</v>
      </c>
      <c r="E109" s="176">
        <v>16178.25</v>
      </c>
      <c r="F109" s="176">
        <v>16765.650000000001</v>
      </c>
      <c r="G109" s="169">
        <v>9</v>
      </c>
    </row>
    <row r="110" spans="1:7" x14ac:dyDescent="0.2">
      <c r="A110" s="173" t="s">
        <v>12579</v>
      </c>
      <c r="B110" s="174" t="s">
        <v>12580</v>
      </c>
      <c r="C110" s="175" t="s">
        <v>12389</v>
      </c>
      <c r="D110" s="176">
        <v>477.9</v>
      </c>
      <c r="E110" s="176">
        <v>19417.650000000001</v>
      </c>
      <c r="F110" s="176">
        <v>19895.55</v>
      </c>
      <c r="G110" s="169">
        <v>9</v>
      </c>
    </row>
    <row r="111" spans="1:7" x14ac:dyDescent="0.2">
      <c r="A111" s="173" t="s">
        <v>12581</v>
      </c>
      <c r="B111" s="174" t="s">
        <v>12582</v>
      </c>
      <c r="C111" s="175" t="s">
        <v>12389</v>
      </c>
      <c r="D111" s="176">
        <v>291.75</v>
      </c>
      <c r="E111" s="176">
        <v>31450.799999999999</v>
      </c>
      <c r="F111" s="176">
        <v>31742.55</v>
      </c>
      <c r="G111" s="169">
        <v>9</v>
      </c>
    </row>
    <row r="112" spans="1:7" x14ac:dyDescent="0.2">
      <c r="A112" s="173" t="s">
        <v>12583</v>
      </c>
      <c r="B112" s="174" t="s">
        <v>12584</v>
      </c>
      <c r="C112" s="175"/>
      <c r="D112" s="176"/>
      <c r="E112" s="176"/>
      <c r="F112" s="176"/>
      <c r="G112" s="169">
        <v>5</v>
      </c>
    </row>
    <row r="113" spans="1:7" ht="38.25" x14ac:dyDescent="0.2">
      <c r="A113" s="173" t="s">
        <v>12585</v>
      </c>
      <c r="B113" s="174" t="s">
        <v>12586</v>
      </c>
      <c r="C113" s="175" t="s">
        <v>12438</v>
      </c>
      <c r="D113" s="176">
        <v>8405.0300000000007</v>
      </c>
      <c r="E113" s="176"/>
      <c r="F113" s="176">
        <v>8405.0300000000007</v>
      </c>
      <c r="G113" s="169">
        <v>9</v>
      </c>
    </row>
    <row r="114" spans="1:7" ht="38.25" x14ac:dyDescent="0.2">
      <c r="A114" s="173" t="s">
        <v>12587</v>
      </c>
      <c r="B114" s="174" t="s">
        <v>12588</v>
      </c>
      <c r="C114" s="175" t="s">
        <v>12438</v>
      </c>
      <c r="D114" s="176">
        <v>12987.48</v>
      </c>
      <c r="E114" s="176"/>
      <c r="F114" s="176">
        <v>12987.48</v>
      </c>
      <c r="G114" s="169">
        <v>9</v>
      </c>
    </row>
    <row r="115" spans="1:7" ht="38.25" x14ac:dyDescent="0.2">
      <c r="A115" s="173" t="s">
        <v>12589</v>
      </c>
      <c r="B115" s="174" t="s">
        <v>12590</v>
      </c>
      <c r="C115" s="175" t="s">
        <v>12438</v>
      </c>
      <c r="D115" s="176">
        <v>13001.16</v>
      </c>
      <c r="E115" s="176"/>
      <c r="F115" s="176">
        <v>13001.16</v>
      </c>
      <c r="G115" s="169">
        <v>9</v>
      </c>
    </row>
    <row r="116" spans="1:7" ht="25.5" x14ac:dyDescent="0.2">
      <c r="A116" s="173" t="s">
        <v>12591</v>
      </c>
      <c r="B116" s="174" t="s">
        <v>12592</v>
      </c>
      <c r="C116" s="175" t="s">
        <v>12497</v>
      </c>
      <c r="D116" s="176">
        <v>702.4</v>
      </c>
      <c r="E116" s="176"/>
      <c r="F116" s="176">
        <v>702.4</v>
      </c>
      <c r="G116" s="169">
        <v>9</v>
      </c>
    </row>
    <row r="117" spans="1:7" ht="25.5" x14ac:dyDescent="0.2">
      <c r="A117" s="173" t="s">
        <v>12593</v>
      </c>
      <c r="B117" s="174" t="s">
        <v>12594</v>
      </c>
      <c r="C117" s="175" t="s">
        <v>12497</v>
      </c>
      <c r="D117" s="176">
        <v>489.45</v>
      </c>
      <c r="E117" s="176"/>
      <c r="F117" s="176">
        <v>489.45</v>
      </c>
      <c r="G117" s="169">
        <v>9</v>
      </c>
    </row>
    <row r="118" spans="1:7" ht="25.5" x14ac:dyDescent="0.2">
      <c r="A118" s="173" t="s">
        <v>12595</v>
      </c>
      <c r="B118" s="174" t="s">
        <v>12596</v>
      </c>
      <c r="C118" s="175" t="s">
        <v>12497</v>
      </c>
      <c r="D118" s="176">
        <v>1269.6500000000001</v>
      </c>
      <c r="E118" s="176"/>
      <c r="F118" s="176">
        <v>1269.6500000000001</v>
      </c>
      <c r="G118" s="169">
        <v>9</v>
      </c>
    </row>
    <row r="119" spans="1:7" ht="25.5" x14ac:dyDescent="0.2">
      <c r="A119" s="173" t="s">
        <v>12597</v>
      </c>
      <c r="B119" s="174" t="s">
        <v>12598</v>
      </c>
      <c r="C119" s="175" t="s">
        <v>12497</v>
      </c>
      <c r="D119" s="176">
        <v>1249.6099999999999</v>
      </c>
      <c r="E119" s="176"/>
      <c r="F119" s="176">
        <v>1249.6099999999999</v>
      </c>
      <c r="G119" s="169">
        <v>9</v>
      </c>
    </row>
    <row r="120" spans="1:7" ht="25.5" x14ac:dyDescent="0.2">
      <c r="A120" s="173" t="s">
        <v>12599</v>
      </c>
      <c r="B120" s="174" t="s">
        <v>12600</v>
      </c>
      <c r="C120" s="175" t="s">
        <v>12497</v>
      </c>
      <c r="D120" s="176">
        <v>1565.75</v>
      </c>
      <c r="E120" s="176"/>
      <c r="F120" s="176">
        <v>1565.75</v>
      </c>
      <c r="G120" s="169">
        <v>9</v>
      </c>
    </row>
    <row r="121" spans="1:7" ht="25.5" x14ac:dyDescent="0.2">
      <c r="A121" s="173" t="s">
        <v>12601</v>
      </c>
      <c r="B121" s="174" t="s">
        <v>12602</v>
      </c>
      <c r="C121" s="175" t="s">
        <v>12497</v>
      </c>
      <c r="D121" s="176">
        <v>2024.64</v>
      </c>
      <c r="E121" s="176"/>
      <c r="F121" s="176">
        <v>2024.64</v>
      </c>
      <c r="G121" s="169">
        <v>9</v>
      </c>
    </row>
    <row r="122" spans="1:7" ht="25.5" x14ac:dyDescent="0.2">
      <c r="A122" s="173" t="s">
        <v>12603</v>
      </c>
      <c r="B122" s="174" t="s">
        <v>12604</v>
      </c>
      <c r="C122" s="175" t="s">
        <v>12497</v>
      </c>
      <c r="D122" s="176">
        <v>2307.81</v>
      </c>
      <c r="E122" s="176"/>
      <c r="F122" s="176">
        <v>2307.81</v>
      </c>
      <c r="G122" s="169">
        <v>9</v>
      </c>
    </row>
    <row r="123" spans="1:7" ht="25.5" x14ac:dyDescent="0.2">
      <c r="A123" s="173" t="s">
        <v>12605</v>
      </c>
      <c r="B123" s="174" t="s">
        <v>12606</v>
      </c>
      <c r="C123" s="175" t="s">
        <v>12497</v>
      </c>
      <c r="D123" s="176">
        <v>2492</v>
      </c>
      <c r="E123" s="176"/>
      <c r="F123" s="176">
        <v>2492</v>
      </c>
      <c r="G123" s="169">
        <v>9</v>
      </c>
    </row>
    <row r="124" spans="1:7" ht="25.5" x14ac:dyDescent="0.2">
      <c r="A124" s="173" t="s">
        <v>12607</v>
      </c>
      <c r="B124" s="174" t="s">
        <v>12608</v>
      </c>
      <c r="C124" s="175" t="s">
        <v>12497</v>
      </c>
      <c r="D124" s="176">
        <v>3054.65</v>
      </c>
      <c r="E124" s="176"/>
      <c r="F124" s="176">
        <v>3054.65</v>
      </c>
      <c r="G124" s="169">
        <v>9</v>
      </c>
    </row>
    <row r="125" spans="1:7" ht="25.5" x14ac:dyDescent="0.2">
      <c r="A125" s="173" t="s">
        <v>12609</v>
      </c>
      <c r="B125" s="174" t="s">
        <v>12610</v>
      </c>
      <c r="C125" s="175" t="s">
        <v>12497</v>
      </c>
      <c r="D125" s="176">
        <v>363.68</v>
      </c>
      <c r="E125" s="176"/>
      <c r="F125" s="176">
        <v>363.68</v>
      </c>
      <c r="G125" s="169">
        <v>9</v>
      </c>
    </row>
    <row r="126" spans="1:7" ht="25.5" x14ac:dyDescent="0.2">
      <c r="A126" s="173" t="s">
        <v>12611</v>
      </c>
      <c r="B126" s="174" t="s">
        <v>12612</v>
      </c>
      <c r="C126" s="175" t="s">
        <v>12497</v>
      </c>
      <c r="D126" s="176">
        <v>1722.16</v>
      </c>
      <c r="E126" s="176"/>
      <c r="F126" s="176">
        <v>1722.16</v>
      </c>
      <c r="G126" s="169">
        <v>9</v>
      </c>
    </row>
    <row r="127" spans="1:7" ht="25.5" x14ac:dyDescent="0.2">
      <c r="A127" s="173" t="s">
        <v>12613</v>
      </c>
      <c r="B127" s="174" t="s">
        <v>12614</v>
      </c>
      <c r="C127" s="175" t="s">
        <v>12497</v>
      </c>
      <c r="D127" s="176">
        <v>7078.08</v>
      </c>
      <c r="E127" s="176"/>
      <c r="F127" s="176">
        <v>7078.08</v>
      </c>
      <c r="G127" s="169">
        <v>9</v>
      </c>
    </row>
    <row r="128" spans="1:7" ht="25.5" x14ac:dyDescent="0.2">
      <c r="A128" s="173" t="s">
        <v>12615</v>
      </c>
      <c r="B128" s="174" t="s">
        <v>12616</v>
      </c>
      <c r="C128" s="175" t="s">
        <v>12497</v>
      </c>
      <c r="D128" s="176">
        <v>365.44</v>
      </c>
      <c r="E128" s="176"/>
      <c r="F128" s="176">
        <v>365.44</v>
      </c>
      <c r="G128" s="169">
        <v>9</v>
      </c>
    </row>
    <row r="129" spans="1:7" ht="25.5" x14ac:dyDescent="0.2">
      <c r="A129" s="173" t="s">
        <v>12617</v>
      </c>
      <c r="B129" s="174" t="s">
        <v>12618</v>
      </c>
      <c r="C129" s="175" t="s">
        <v>12497</v>
      </c>
      <c r="D129" s="176">
        <v>474.3</v>
      </c>
      <c r="E129" s="176"/>
      <c r="F129" s="176">
        <v>474.3</v>
      </c>
      <c r="G129" s="169">
        <v>9</v>
      </c>
    </row>
    <row r="130" spans="1:7" ht="25.5" x14ac:dyDescent="0.2">
      <c r="A130" s="173" t="s">
        <v>12619</v>
      </c>
      <c r="B130" s="174" t="s">
        <v>12620</v>
      </c>
      <c r="C130" s="175" t="s">
        <v>12497</v>
      </c>
      <c r="D130" s="176">
        <v>587.5</v>
      </c>
      <c r="E130" s="176"/>
      <c r="F130" s="176">
        <v>587.5</v>
      </c>
      <c r="G130" s="169">
        <v>9</v>
      </c>
    </row>
    <row r="131" spans="1:7" ht="25.5" x14ac:dyDescent="0.2">
      <c r="A131" s="173" t="s">
        <v>12621</v>
      </c>
      <c r="B131" s="174" t="s">
        <v>12622</v>
      </c>
      <c r="C131" s="175" t="s">
        <v>12497</v>
      </c>
      <c r="D131" s="176">
        <v>335.94</v>
      </c>
      <c r="E131" s="176"/>
      <c r="F131" s="176">
        <v>335.94</v>
      </c>
      <c r="G131" s="169">
        <v>9</v>
      </c>
    </row>
    <row r="132" spans="1:7" ht="25.5" x14ac:dyDescent="0.2">
      <c r="A132" s="173" t="s">
        <v>12623</v>
      </c>
      <c r="B132" s="174" t="s">
        <v>12624</v>
      </c>
      <c r="C132" s="175" t="s">
        <v>12497</v>
      </c>
      <c r="D132" s="176">
        <v>553.39</v>
      </c>
      <c r="E132" s="176"/>
      <c r="F132" s="176">
        <v>553.39</v>
      </c>
      <c r="G132" s="169">
        <v>9</v>
      </c>
    </row>
    <row r="133" spans="1:7" ht="25.5" x14ac:dyDescent="0.2">
      <c r="A133" s="173" t="s">
        <v>12625</v>
      </c>
      <c r="B133" s="174" t="s">
        <v>12626</v>
      </c>
      <c r="C133" s="175" t="s">
        <v>12497</v>
      </c>
      <c r="D133" s="176">
        <v>819.59</v>
      </c>
      <c r="E133" s="176"/>
      <c r="F133" s="176">
        <v>819.59</v>
      </c>
      <c r="G133" s="169">
        <v>9</v>
      </c>
    </row>
    <row r="134" spans="1:7" ht="25.5" x14ac:dyDescent="0.2">
      <c r="A134" s="173" t="s">
        <v>12627</v>
      </c>
      <c r="B134" s="174" t="s">
        <v>12628</v>
      </c>
      <c r="C134" s="175" t="s">
        <v>12497</v>
      </c>
      <c r="D134" s="176">
        <v>1954.76</v>
      </c>
      <c r="E134" s="176"/>
      <c r="F134" s="176">
        <v>1954.76</v>
      </c>
      <c r="G134" s="169">
        <v>9</v>
      </c>
    </row>
    <row r="135" spans="1:7" ht="25.5" x14ac:dyDescent="0.2">
      <c r="A135" s="173" t="s">
        <v>12629</v>
      </c>
      <c r="B135" s="174" t="s">
        <v>12630</v>
      </c>
      <c r="C135" s="175" t="s">
        <v>12497</v>
      </c>
      <c r="D135" s="176">
        <v>2551.65</v>
      </c>
      <c r="E135" s="176"/>
      <c r="F135" s="176">
        <v>2551.65</v>
      </c>
      <c r="G135" s="169">
        <v>9</v>
      </c>
    </row>
    <row r="136" spans="1:7" ht="25.5" x14ac:dyDescent="0.2">
      <c r="A136" s="173" t="s">
        <v>12631</v>
      </c>
      <c r="B136" s="174" t="s">
        <v>12632</v>
      </c>
      <c r="C136" s="175" t="s">
        <v>12497</v>
      </c>
      <c r="D136" s="176">
        <v>2916.1</v>
      </c>
      <c r="E136" s="176"/>
      <c r="F136" s="176">
        <v>2916.1</v>
      </c>
      <c r="G136" s="169">
        <v>9</v>
      </c>
    </row>
    <row r="137" spans="1:7" ht="25.5" x14ac:dyDescent="0.2">
      <c r="A137" s="173" t="s">
        <v>12633</v>
      </c>
      <c r="B137" s="174" t="s">
        <v>12634</v>
      </c>
      <c r="C137" s="175" t="s">
        <v>12497</v>
      </c>
      <c r="D137" s="176">
        <v>800.08</v>
      </c>
      <c r="E137" s="176"/>
      <c r="F137" s="176">
        <v>800.08</v>
      </c>
      <c r="G137" s="169">
        <v>9</v>
      </c>
    </row>
    <row r="138" spans="1:7" ht="25.5" x14ac:dyDescent="0.2">
      <c r="A138" s="173" t="s">
        <v>12635</v>
      </c>
      <c r="B138" s="174" t="s">
        <v>12636</v>
      </c>
      <c r="C138" s="175" t="s">
        <v>12497</v>
      </c>
      <c r="D138" s="176">
        <v>442.62</v>
      </c>
      <c r="E138" s="176"/>
      <c r="F138" s="176">
        <v>442.62</v>
      </c>
      <c r="G138" s="169">
        <v>9</v>
      </c>
    </row>
    <row r="139" spans="1:7" ht="25.5" x14ac:dyDescent="0.2">
      <c r="A139" s="173" t="s">
        <v>12637</v>
      </c>
      <c r="B139" s="174" t="s">
        <v>12638</v>
      </c>
      <c r="C139" s="175" t="s">
        <v>12497</v>
      </c>
      <c r="D139" s="176">
        <v>846.31</v>
      </c>
      <c r="E139" s="176"/>
      <c r="F139" s="176">
        <v>846.31</v>
      </c>
      <c r="G139" s="169">
        <v>9</v>
      </c>
    </row>
    <row r="140" spans="1:7" ht="25.5" x14ac:dyDescent="0.2">
      <c r="A140" s="173" t="s">
        <v>12639</v>
      </c>
      <c r="B140" s="174" t="s">
        <v>12640</v>
      </c>
      <c r="C140" s="175" t="s">
        <v>12497</v>
      </c>
      <c r="D140" s="176">
        <v>853.89</v>
      </c>
      <c r="E140" s="176"/>
      <c r="F140" s="176">
        <v>853.89</v>
      </c>
      <c r="G140" s="169">
        <v>9</v>
      </c>
    </row>
    <row r="141" spans="1:7" ht="25.5" x14ac:dyDescent="0.2">
      <c r="A141" s="173" t="s">
        <v>12641</v>
      </c>
      <c r="B141" s="174" t="s">
        <v>12642</v>
      </c>
      <c r="C141" s="175" t="s">
        <v>12497</v>
      </c>
      <c r="D141" s="176">
        <v>623.38</v>
      </c>
      <c r="E141" s="176"/>
      <c r="F141" s="176">
        <v>623.38</v>
      </c>
      <c r="G141" s="169">
        <v>9</v>
      </c>
    </row>
    <row r="142" spans="1:7" ht="25.5" x14ac:dyDescent="0.2">
      <c r="A142" s="173" t="s">
        <v>12643</v>
      </c>
      <c r="B142" s="174" t="s">
        <v>12644</v>
      </c>
      <c r="C142" s="175" t="s">
        <v>12497</v>
      </c>
      <c r="D142" s="176">
        <v>986.93</v>
      </c>
      <c r="E142" s="176"/>
      <c r="F142" s="176">
        <v>986.93</v>
      </c>
      <c r="G142" s="169">
        <v>9</v>
      </c>
    </row>
    <row r="143" spans="1:7" ht="25.5" x14ac:dyDescent="0.2">
      <c r="A143" s="173" t="s">
        <v>12645</v>
      </c>
      <c r="B143" s="174" t="s">
        <v>12646</v>
      </c>
      <c r="C143" s="175" t="s">
        <v>12497</v>
      </c>
      <c r="D143" s="176">
        <v>2684.64</v>
      </c>
      <c r="E143" s="176"/>
      <c r="F143" s="176">
        <v>2684.64</v>
      </c>
      <c r="G143" s="169">
        <v>9</v>
      </c>
    </row>
    <row r="144" spans="1:7" ht="25.5" x14ac:dyDescent="0.2">
      <c r="A144" s="173" t="s">
        <v>12647</v>
      </c>
      <c r="B144" s="174" t="s">
        <v>12648</v>
      </c>
      <c r="C144" s="175" t="s">
        <v>12497</v>
      </c>
      <c r="D144" s="176">
        <v>1800.81</v>
      </c>
      <c r="E144" s="176"/>
      <c r="F144" s="176">
        <v>1800.81</v>
      </c>
      <c r="G144" s="169">
        <v>9</v>
      </c>
    </row>
    <row r="145" spans="1:7" ht="25.5" x14ac:dyDescent="0.2">
      <c r="A145" s="173" t="s">
        <v>12649</v>
      </c>
      <c r="B145" s="174" t="s">
        <v>12650</v>
      </c>
      <c r="C145" s="175" t="s">
        <v>12497</v>
      </c>
      <c r="D145" s="176">
        <v>2001.2</v>
      </c>
      <c r="E145" s="176"/>
      <c r="F145" s="176">
        <v>2001.2</v>
      </c>
      <c r="G145" s="169">
        <v>9</v>
      </c>
    </row>
    <row r="146" spans="1:7" ht="25.5" x14ac:dyDescent="0.2">
      <c r="A146" s="173" t="s">
        <v>12651</v>
      </c>
      <c r="B146" s="174" t="s">
        <v>12652</v>
      </c>
      <c r="C146" s="175" t="s">
        <v>12497</v>
      </c>
      <c r="D146" s="176">
        <v>2534.9699999999998</v>
      </c>
      <c r="E146" s="176"/>
      <c r="F146" s="176">
        <v>2534.9699999999998</v>
      </c>
      <c r="G146" s="169">
        <v>9</v>
      </c>
    </row>
    <row r="147" spans="1:7" ht="25.5" x14ac:dyDescent="0.2">
      <c r="A147" s="173" t="s">
        <v>12653</v>
      </c>
      <c r="B147" s="174" t="s">
        <v>12654</v>
      </c>
      <c r="C147" s="175" t="s">
        <v>12497</v>
      </c>
      <c r="D147" s="176">
        <v>2596.37</v>
      </c>
      <c r="E147" s="176"/>
      <c r="F147" s="176">
        <v>2596.37</v>
      </c>
      <c r="G147" s="169">
        <v>9</v>
      </c>
    </row>
    <row r="148" spans="1:7" ht="25.5" x14ac:dyDescent="0.2">
      <c r="A148" s="173" t="s">
        <v>12655</v>
      </c>
      <c r="B148" s="174" t="s">
        <v>12656</v>
      </c>
      <c r="C148" s="175" t="s">
        <v>12497</v>
      </c>
      <c r="D148" s="176">
        <v>510.25</v>
      </c>
      <c r="E148" s="176"/>
      <c r="F148" s="176">
        <v>510.25</v>
      </c>
      <c r="G148" s="169">
        <v>9</v>
      </c>
    </row>
    <row r="149" spans="1:7" ht="25.5" x14ac:dyDescent="0.2">
      <c r="A149" s="173" t="s">
        <v>12657</v>
      </c>
      <c r="B149" s="174" t="s">
        <v>12658</v>
      </c>
      <c r="C149" s="175" t="s">
        <v>12497</v>
      </c>
      <c r="D149" s="176">
        <v>884.4</v>
      </c>
      <c r="E149" s="176"/>
      <c r="F149" s="176">
        <v>884.4</v>
      </c>
      <c r="G149" s="169">
        <v>9</v>
      </c>
    </row>
    <row r="150" spans="1:7" ht="25.5" x14ac:dyDescent="0.2">
      <c r="A150" s="173" t="s">
        <v>12659</v>
      </c>
      <c r="B150" s="174" t="s">
        <v>12660</v>
      </c>
      <c r="C150" s="175" t="s">
        <v>12497</v>
      </c>
      <c r="D150" s="176">
        <v>1261.3399999999999</v>
      </c>
      <c r="E150" s="176"/>
      <c r="F150" s="176">
        <v>1261.3399999999999</v>
      </c>
      <c r="G150" s="169">
        <v>9</v>
      </c>
    </row>
    <row r="151" spans="1:7" ht="25.5" x14ac:dyDescent="0.2">
      <c r="A151" s="173" t="s">
        <v>12661</v>
      </c>
      <c r="B151" s="174" t="s">
        <v>12662</v>
      </c>
      <c r="C151" s="175" t="s">
        <v>12497</v>
      </c>
      <c r="D151" s="176">
        <v>1513.2</v>
      </c>
      <c r="E151" s="176"/>
      <c r="F151" s="176">
        <v>1513.2</v>
      </c>
      <c r="G151" s="169">
        <v>9</v>
      </c>
    </row>
    <row r="152" spans="1:7" ht="25.5" x14ac:dyDescent="0.2">
      <c r="A152" s="173" t="s">
        <v>12663</v>
      </c>
      <c r="B152" s="174" t="s">
        <v>12664</v>
      </c>
      <c r="C152" s="175" t="s">
        <v>12497</v>
      </c>
      <c r="D152" s="176">
        <v>2624.44</v>
      </c>
      <c r="E152" s="176"/>
      <c r="F152" s="176">
        <v>2624.44</v>
      </c>
      <c r="G152" s="169">
        <v>9</v>
      </c>
    </row>
    <row r="153" spans="1:7" ht="25.5" x14ac:dyDescent="0.2">
      <c r="A153" s="173" t="s">
        <v>12665</v>
      </c>
      <c r="B153" s="174" t="s">
        <v>12666</v>
      </c>
      <c r="C153" s="175" t="s">
        <v>12497</v>
      </c>
      <c r="D153" s="176">
        <v>1114.56</v>
      </c>
      <c r="E153" s="176"/>
      <c r="F153" s="176">
        <v>1114.56</v>
      </c>
      <c r="G153" s="169">
        <v>9</v>
      </c>
    </row>
    <row r="154" spans="1:7" x14ac:dyDescent="0.2">
      <c r="A154" s="173" t="s">
        <v>12667</v>
      </c>
      <c r="B154" s="174" t="s">
        <v>12668</v>
      </c>
      <c r="C154" s="175" t="s">
        <v>12522</v>
      </c>
      <c r="D154" s="176">
        <v>1741.82</v>
      </c>
      <c r="E154" s="176"/>
      <c r="F154" s="176">
        <v>1741.82</v>
      </c>
      <c r="G154" s="169">
        <v>9</v>
      </c>
    </row>
    <row r="155" spans="1:7" x14ac:dyDescent="0.2">
      <c r="A155" s="173" t="s">
        <v>12669</v>
      </c>
      <c r="B155" s="174" t="s">
        <v>12670</v>
      </c>
      <c r="C155" s="175" t="s">
        <v>12522</v>
      </c>
      <c r="D155" s="176">
        <v>2267.04</v>
      </c>
      <c r="E155" s="176"/>
      <c r="F155" s="176">
        <v>2267.04</v>
      </c>
      <c r="G155" s="169">
        <v>9</v>
      </c>
    </row>
    <row r="156" spans="1:7" x14ac:dyDescent="0.2">
      <c r="A156" s="173" t="s">
        <v>12671</v>
      </c>
      <c r="B156" s="174" t="s">
        <v>12672</v>
      </c>
      <c r="C156" s="175" t="s">
        <v>12497</v>
      </c>
      <c r="D156" s="176">
        <v>88.86</v>
      </c>
      <c r="E156" s="176"/>
      <c r="F156" s="176">
        <v>88.86</v>
      </c>
      <c r="G156" s="169">
        <v>9</v>
      </c>
    </row>
    <row r="157" spans="1:7" x14ac:dyDescent="0.2">
      <c r="A157" s="173" t="s">
        <v>12673</v>
      </c>
      <c r="B157" s="174" t="s">
        <v>12674</v>
      </c>
      <c r="C157" s="175" t="s">
        <v>12497</v>
      </c>
      <c r="D157" s="176">
        <v>209.72</v>
      </c>
      <c r="E157" s="176"/>
      <c r="F157" s="176">
        <v>209.72</v>
      </c>
      <c r="G157" s="169">
        <v>9</v>
      </c>
    </row>
    <row r="158" spans="1:7" ht="38.25" x14ac:dyDescent="0.2">
      <c r="A158" s="173" t="s">
        <v>12675</v>
      </c>
      <c r="B158" s="174" t="s">
        <v>12676</v>
      </c>
      <c r="C158" s="175" t="s">
        <v>12438</v>
      </c>
      <c r="D158" s="176">
        <v>4094.89</v>
      </c>
      <c r="E158" s="176"/>
      <c r="F158" s="176">
        <v>4094.89</v>
      </c>
      <c r="G158" s="169">
        <v>9</v>
      </c>
    </row>
    <row r="159" spans="1:7" x14ac:dyDescent="0.2">
      <c r="A159" s="173" t="s">
        <v>12677</v>
      </c>
      <c r="B159" s="174" t="s">
        <v>12678</v>
      </c>
      <c r="C159" s="175" t="s">
        <v>12679</v>
      </c>
      <c r="D159" s="176">
        <v>529.32000000000005</v>
      </c>
      <c r="E159" s="176"/>
      <c r="F159" s="176">
        <v>529.32000000000005</v>
      </c>
      <c r="G159" s="169">
        <v>9</v>
      </c>
    </row>
    <row r="160" spans="1:7" ht="25.5" x14ac:dyDescent="0.2">
      <c r="A160" s="173" t="s">
        <v>12680</v>
      </c>
      <c r="B160" s="174" t="s">
        <v>12681</v>
      </c>
      <c r="C160" s="175" t="s">
        <v>12679</v>
      </c>
      <c r="D160" s="176">
        <v>384.44</v>
      </c>
      <c r="E160" s="176"/>
      <c r="F160" s="176">
        <v>384.44</v>
      </c>
      <c r="G160" s="169">
        <v>9</v>
      </c>
    </row>
    <row r="161" spans="1:7" x14ac:dyDescent="0.2">
      <c r="A161" s="173" t="s">
        <v>12682</v>
      </c>
      <c r="B161" s="174" t="s">
        <v>12683</v>
      </c>
      <c r="C161" s="175" t="s">
        <v>12679</v>
      </c>
      <c r="D161" s="176">
        <v>360.2</v>
      </c>
      <c r="E161" s="176"/>
      <c r="F161" s="176">
        <v>360.2</v>
      </c>
      <c r="G161" s="169">
        <v>9</v>
      </c>
    </row>
    <row r="162" spans="1:7" x14ac:dyDescent="0.2">
      <c r="A162" s="173" t="s">
        <v>12684</v>
      </c>
      <c r="B162" s="174" t="s">
        <v>12685</v>
      </c>
      <c r="C162" s="175" t="s">
        <v>12679</v>
      </c>
      <c r="D162" s="176">
        <v>340.57</v>
      </c>
      <c r="E162" s="176"/>
      <c r="F162" s="176">
        <v>340.57</v>
      </c>
      <c r="G162" s="169">
        <v>9</v>
      </c>
    </row>
    <row r="163" spans="1:7" x14ac:dyDescent="0.2">
      <c r="A163" s="173" t="s">
        <v>12686</v>
      </c>
      <c r="B163" s="174" t="s">
        <v>12687</v>
      </c>
      <c r="C163" s="175" t="s">
        <v>12389</v>
      </c>
      <c r="D163" s="176">
        <v>3134.6</v>
      </c>
      <c r="E163" s="176"/>
      <c r="F163" s="176">
        <v>3134.6</v>
      </c>
      <c r="G163" s="169">
        <v>9</v>
      </c>
    </row>
    <row r="164" spans="1:7" x14ac:dyDescent="0.2">
      <c r="A164" s="173" t="s">
        <v>12688</v>
      </c>
      <c r="B164" s="174" t="s">
        <v>12689</v>
      </c>
      <c r="C164" s="175" t="s">
        <v>12690</v>
      </c>
      <c r="D164" s="176">
        <v>2975.95</v>
      </c>
      <c r="E164" s="176"/>
      <c r="F164" s="176">
        <v>2975.95</v>
      </c>
      <c r="G164" s="169">
        <v>9</v>
      </c>
    </row>
    <row r="165" spans="1:7" x14ac:dyDescent="0.2">
      <c r="A165" s="173" t="s">
        <v>12691</v>
      </c>
      <c r="B165" s="174" t="s">
        <v>12692</v>
      </c>
      <c r="C165" s="175" t="s">
        <v>12389</v>
      </c>
      <c r="D165" s="176">
        <v>311.13</v>
      </c>
      <c r="E165" s="176"/>
      <c r="F165" s="176">
        <v>311.13</v>
      </c>
      <c r="G165" s="169">
        <v>9</v>
      </c>
    </row>
    <row r="166" spans="1:7" ht="25.5" x14ac:dyDescent="0.2">
      <c r="A166" s="173" t="s">
        <v>12693</v>
      </c>
      <c r="B166" s="174" t="s">
        <v>12694</v>
      </c>
      <c r="C166" s="175" t="s">
        <v>12522</v>
      </c>
      <c r="D166" s="176">
        <v>2871.85</v>
      </c>
      <c r="E166" s="176"/>
      <c r="F166" s="176">
        <v>2871.85</v>
      </c>
      <c r="G166" s="169">
        <v>9</v>
      </c>
    </row>
    <row r="167" spans="1:7" ht="25.5" x14ac:dyDescent="0.2">
      <c r="A167" s="173" t="s">
        <v>12695</v>
      </c>
      <c r="B167" s="174" t="s">
        <v>12696</v>
      </c>
      <c r="C167" s="175" t="s">
        <v>12389</v>
      </c>
      <c r="D167" s="176">
        <v>1240.76</v>
      </c>
      <c r="E167" s="176">
        <v>558.01</v>
      </c>
      <c r="F167" s="176">
        <v>1798.77</v>
      </c>
      <c r="G167" s="169">
        <v>9</v>
      </c>
    </row>
    <row r="168" spans="1:7" x14ac:dyDescent="0.2">
      <c r="A168" s="173" t="s">
        <v>12697</v>
      </c>
      <c r="B168" s="174" t="s">
        <v>12698</v>
      </c>
      <c r="C168" s="175" t="s">
        <v>12389</v>
      </c>
      <c r="D168" s="176">
        <v>1111.94</v>
      </c>
      <c r="E168" s="176"/>
      <c r="F168" s="176">
        <v>1111.94</v>
      </c>
      <c r="G168" s="169">
        <v>9</v>
      </c>
    </row>
    <row r="169" spans="1:7" x14ac:dyDescent="0.2">
      <c r="A169" s="173" t="s">
        <v>12699</v>
      </c>
      <c r="B169" s="174" t="s">
        <v>12700</v>
      </c>
      <c r="C169" s="175" t="s">
        <v>12389</v>
      </c>
      <c r="D169" s="176">
        <v>4294.59</v>
      </c>
      <c r="E169" s="176"/>
      <c r="F169" s="176">
        <v>4294.59</v>
      </c>
      <c r="G169" s="169">
        <v>9</v>
      </c>
    </row>
    <row r="170" spans="1:7" x14ac:dyDescent="0.2">
      <c r="A170" s="173" t="s">
        <v>12701</v>
      </c>
      <c r="B170" s="174" t="s">
        <v>12702</v>
      </c>
      <c r="C170" s="175" t="s">
        <v>12389</v>
      </c>
      <c r="D170" s="176">
        <v>4905.5</v>
      </c>
      <c r="E170" s="176"/>
      <c r="F170" s="176">
        <v>4905.5</v>
      </c>
      <c r="G170" s="169">
        <v>9</v>
      </c>
    </row>
    <row r="171" spans="1:7" x14ac:dyDescent="0.2">
      <c r="A171" s="173" t="s">
        <v>12703</v>
      </c>
      <c r="B171" s="174" t="s">
        <v>12704</v>
      </c>
      <c r="C171" s="175" t="s">
        <v>12389</v>
      </c>
      <c r="D171" s="176">
        <v>5833.71</v>
      </c>
      <c r="E171" s="176"/>
      <c r="F171" s="176">
        <v>5833.71</v>
      </c>
      <c r="G171" s="169">
        <v>9</v>
      </c>
    </row>
    <row r="172" spans="1:7" x14ac:dyDescent="0.2">
      <c r="A172" s="173" t="s">
        <v>12705</v>
      </c>
      <c r="B172" s="174" t="s">
        <v>12706</v>
      </c>
      <c r="C172" s="175"/>
      <c r="D172" s="176"/>
      <c r="E172" s="176"/>
      <c r="F172" s="176"/>
      <c r="G172" s="169">
        <v>2</v>
      </c>
    </row>
    <row r="173" spans="1:7" x14ac:dyDescent="0.2">
      <c r="A173" s="173" t="s">
        <v>12707</v>
      </c>
      <c r="B173" s="174" t="s">
        <v>12708</v>
      </c>
      <c r="C173" s="175"/>
      <c r="D173" s="176"/>
      <c r="E173" s="176"/>
      <c r="F173" s="176"/>
      <c r="G173" s="169">
        <v>5</v>
      </c>
    </row>
    <row r="174" spans="1:7" x14ac:dyDescent="0.2">
      <c r="A174" s="173" t="s">
        <v>12709</v>
      </c>
      <c r="B174" s="174" t="s">
        <v>12710</v>
      </c>
      <c r="C174" s="175" t="s">
        <v>12441</v>
      </c>
      <c r="D174" s="176">
        <v>426.01</v>
      </c>
      <c r="E174" s="176">
        <v>137.29</v>
      </c>
      <c r="F174" s="176">
        <v>563.29999999999995</v>
      </c>
      <c r="G174" s="169">
        <v>9</v>
      </c>
    </row>
    <row r="175" spans="1:7" x14ac:dyDescent="0.2">
      <c r="A175" s="173" t="s">
        <v>12711</v>
      </c>
      <c r="B175" s="174" t="s">
        <v>12712</v>
      </c>
      <c r="C175" s="175" t="s">
        <v>12441</v>
      </c>
      <c r="D175" s="176">
        <v>699.99</v>
      </c>
      <c r="E175" s="176">
        <v>346.67</v>
      </c>
      <c r="F175" s="176">
        <v>1046.6600000000001</v>
      </c>
      <c r="G175" s="169">
        <v>9</v>
      </c>
    </row>
    <row r="176" spans="1:7" ht="25.5" x14ac:dyDescent="0.2">
      <c r="A176" s="173" t="s">
        <v>12713</v>
      </c>
      <c r="B176" s="174" t="s">
        <v>12714</v>
      </c>
      <c r="C176" s="175" t="s">
        <v>12715</v>
      </c>
      <c r="D176" s="176">
        <v>1221.1600000000001</v>
      </c>
      <c r="E176" s="176"/>
      <c r="F176" s="176">
        <v>1221.1600000000001</v>
      </c>
      <c r="G176" s="169">
        <v>9</v>
      </c>
    </row>
    <row r="177" spans="1:7" x14ac:dyDescent="0.2">
      <c r="A177" s="173" t="s">
        <v>12716</v>
      </c>
      <c r="B177" s="174" t="s">
        <v>12717</v>
      </c>
      <c r="C177" s="175" t="s">
        <v>12441</v>
      </c>
      <c r="D177" s="176">
        <v>16.11</v>
      </c>
      <c r="E177" s="176">
        <v>7.58</v>
      </c>
      <c r="F177" s="176">
        <v>23.69</v>
      </c>
      <c r="G177" s="169">
        <v>9</v>
      </c>
    </row>
    <row r="178" spans="1:7" x14ac:dyDescent="0.2">
      <c r="A178" s="173" t="s">
        <v>12718</v>
      </c>
      <c r="B178" s="174" t="s">
        <v>12719</v>
      </c>
      <c r="C178" s="175"/>
      <c r="D178" s="176"/>
      <c r="E178" s="176"/>
      <c r="F178" s="176"/>
      <c r="G178" s="169">
        <v>5</v>
      </c>
    </row>
    <row r="179" spans="1:7" x14ac:dyDescent="0.2">
      <c r="A179" s="173" t="s">
        <v>12720</v>
      </c>
      <c r="B179" s="174" t="s">
        <v>12721</v>
      </c>
      <c r="C179" s="175" t="s">
        <v>12715</v>
      </c>
      <c r="D179" s="176">
        <v>848.62</v>
      </c>
      <c r="E179" s="176">
        <v>87.51</v>
      </c>
      <c r="F179" s="176">
        <v>936.13</v>
      </c>
      <c r="G179" s="169">
        <v>9</v>
      </c>
    </row>
    <row r="180" spans="1:7" ht="25.5" x14ac:dyDescent="0.2">
      <c r="A180" s="173" t="s">
        <v>12722</v>
      </c>
      <c r="B180" s="174" t="s">
        <v>12723</v>
      </c>
      <c r="C180" s="175" t="s">
        <v>12715</v>
      </c>
      <c r="D180" s="176">
        <v>1410.19</v>
      </c>
      <c r="E180" s="176">
        <v>146.72999999999999</v>
      </c>
      <c r="F180" s="176">
        <v>1556.92</v>
      </c>
      <c r="G180" s="169">
        <v>9</v>
      </c>
    </row>
    <row r="181" spans="1:7" ht="38.25" x14ac:dyDescent="0.2">
      <c r="A181" s="173" t="s">
        <v>12724</v>
      </c>
      <c r="B181" s="174" t="s">
        <v>12725</v>
      </c>
      <c r="C181" s="175" t="s">
        <v>12715</v>
      </c>
      <c r="D181" s="176">
        <v>1289.19</v>
      </c>
      <c r="E181" s="176">
        <v>146.72999999999999</v>
      </c>
      <c r="F181" s="176">
        <v>1435.92</v>
      </c>
      <c r="G181" s="169">
        <v>9</v>
      </c>
    </row>
    <row r="182" spans="1:7" x14ac:dyDescent="0.2">
      <c r="A182" s="173" t="s">
        <v>12726</v>
      </c>
      <c r="B182" s="174" t="s">
        <v>12727</v>
      </c>
      <c r="C182" s="175" t="s">
        <v>12715</v>
      </c>
      <c r="D182" s="176">
        <v>865.08</v>
      </c>
      <c r="E182" s="176">
        <v>87.51</v>
      </c>
      <c r="F182" s="176">
        <v>952.59</v>
      </c>
      <c r="G182" s="169">
        <v>9</v>
      </c>
    </row>
    <row r="183" spans="1:7" x14ac:dyDescent="0.2">
      <c r="A183" s="173" t="s">
        <v>12728</v>
      </c>
      <c r="B183" s="174" t="s">
        <v>12729</v>
      </c>
      <c r="C183" s="175" t="s">
        <v>12715</v>
      </c>
      <c r="D183" s="176">
        <v>925.97</v>
      </c>
      <c r="E183" s="176">
        <v>29.17</v>
      </c>
      <c r="F183" s="176">
        <v>955.14</v>
      </c>
      <c r="G183" s="169">
        <v>9</v>
      </c>
    </row>
    <row r="184" spans="1:7" x14ac:dyDescent="0.2">
      <c r="A184" s="173" t="s">
        <v>12730</v>
      </c>
      <c r="B184" s="174" t="s">
        <v>12731</v>
      </c>
      <c r="C184" s="175"/>
      <c r="D184" s="176"/>
      <c r="E184" s="176"/>
      <c r="F184" s="176"/>
      <c r="G184" s="169">
        <v>5</v>
      </c>
    </row>
    <row r="185" spans="1:7" x14ac:dyDescent="0.2">
      <c r="A185" s="173" t="s">
        <v>12732</v>
      </c>
      <c r="B185" s="174" t="s">
        <v>12733</v>
      </c>
      <c r="C185" s="175" t="s">
        <v>12441</v>
      </c>
      <c r="D185" s="176">
        <v>0.56999999999999995</v>
      </c>
      <c r="E185" s="176">
        <v>2.14</v>
      </c>
      <c r="F185" s="176">
        <v>2.71</v>
      </c>
      <c r="G185" s="169">
        <v>9</v>
      </c>
    </row>
    <row r="186" spans="1:7" x14ac:dyDescent="0.2">
      <c r="A186" s="173" t="s">
        <v>12734</v>
      </c>
      <c r="B186" s="174" t="s">
        <v>12735</v>
      </c>
      <c r="C186" s="175" t="s">
        <v>12441</v>
      </c>
      <c r="D186" s="176">
        <v>5.73</v>
      </c>
      <c r="E186" s="176">
        <v>21.16</v>
      </c>
      <c r="F186" s="176">
        <v>26.89</v>
      </c>
      <c r="G186" s="169">
        <v>9</v>
      </c>
    </row>
    <row r="187" spans="1:7" x14ac:dyDescent="0.2">
      <c r="A187" s="173" t="s">
        <v>12736</v>
      </c>
      <c r="B187" s="174" t="s">
        <v>12737</v>
      </c>
      <c r="C187" s="175" t="s">
        <v>12441</v>
      </c>
      <c r="D187" s="176">
        <v>16.16</v>
      </c>
      <c r="E187" s="176">
        <v>31.52</v>
      </c>
      <c r="F187" s="176">
        <v>47.68</v>
      </c>
      <c r="G187" s="169">
        <v>9</v>
      </c>
    </row>
    <row r="188" spans="1:7" x14ac:dyDescent="0.2">
      <c r="A188" s="173" t="s">
        <v>12738</v>
      </c>
      <c r="B188" s="174" t="s">
        <v>12739</v>
      </c>
      <c r="C188" s="175" t="s">
        <v>12441</v>
      </c>
      <c r="D188" s="176">
        <v>54.94</v>
      </c>
      <c r="E188" s="176">
        <v>57.15</v>
      </c>
      <c r="F188" s="176">
        <v>112.09</v>
      </c>
      <c r="G188" s="169">
        <v>9</v>
      </c>
    </row>
    <row r="189" spans="1:7" x14ac:dyDescent="0.2">
      <c r="A189" s="173" t="s">
        <v>12740</v>
      </c>
      <c r="B189" s="174" t="s">
        <v>12741</v>
      </c>
      <c r="C189" s="175" t="s">
        <v>12441</v>
      </c>
      <c r="D189" s="176">
        <v>54.94</v>
      </c>
      <c r="E189" s="176">
        <v>56.77</v>
      </c>
      <c r="F189" s="176">
        <v>111.71</v>
      </c>
      <c r="G189" s="169">
        <v>9</v>
      </c>
    </row>
    <row r="190" spans="1:7" ht="25.5" x14ac:dyDescent="0.2">
      <c r="A190" s="173" t="s">
        <v>12742</v>
      </c>
      <c r="B190" s="174" t="s">
        <v>12743</v>
      </c>
      <c r="C190" s="175" t="s">
        <v>12744</v>
      </c>
      <c r="D190" s="176">
        <v>46.25</v>
      </c>
      <c r="E190" s="176">
        <v>1.07</v>
      </c>
      <c r="F190" s="176">
        <v>47.32</v>
      </c>
      <c r="G190" s="169">
        <v>9</v>
      </c>
    </row>
    <row r="191" spans="1:7" x14ac:dyDescent="0.2">
      <c r="A191" s="173" t="s">
        <v>12745</v>
      </c>
      <c r="B191" s="174" t="s">
        <v>12746</v>
      </c>
      <c r="C191" s="175" t="s">
        <v>12441</v>
      </c>
      <c r="D191" s="176">
        <v>13.67</v>
      </c>
      <c r="E191" s="176">
        <v>4.29</v>
      </c>
      <c r="F191" s="176">
        <v>17.96</v>
      </c>
      <c r="G191" s="169">
        <v>9</v>
      </c>
    </row>
    <row r="192" spans="1:7" x14ac:dyDescent="0.2">
      <c r="A192" s="173" t="s">
        <v>12747</v>
      </c>
      <c r="B192" s="174" t="s">
        <v>12748</v>
      </c>
      <c r="C192" s="175" t="s">
        <v>12441</v>
      </c>
      <c r="D192" s="176">
        <v>91.59</v>
      </c>
      <c r="E192" s="176">
        <v>40.880000000000003</v>
      </c>
      <c r="F192" s="176">
        <v>132.47</v>
      </c>
      <c r="G192" s="169">
        <v>9</v>
      </c>
    </row>
    <row r="193" spans="1:7" x14ac:dyDescent="0.2">
      <c r="A193" s="173" t="s">
        <v>12749</v>
      </c>
      <c r="B193" s="174" t="s">
        <v>12750</v>
      </c>
      <c r="C193" s="175" t="s">
        <v>12441</v>
      </c>
      <c r="D193" s="176">
        <v>100.44</v>
      </c>
      <c r="E193" s="176">
        <v>40.880000000000003</v>
      </c>
      <c r="F193" s="176">
        <v>141.32</v>
      </c>
      <c r="G193" s="169">
        <v>9</v>
      </c>
    </row>
    <row r="194" spans="1:7" ht="25.5" x14ac:dyDescent="0.2">
      <c r="A194" s="173" t="s">
        <v>12751</v>
      </c>
      <c r="B194" s="174" t="s">
        <v>12752</v>
      </c>
      <c r="C194" s="175" t="s">
        <v>12522</v>
      </c>
      <c r="D194" s="176">
        <v>52.21</v>
      </c>
      <c r="E194" s="176">
        <v>47.17</v>
      </c>
      <c r="F194" s="176">
        <v>99.38</v>
      </c>
      <c r="G194" s="169">
        <v>9</v>
      </c>
    </row>
    <row r="195" spans="1:7" x14ac:dyDescent="0.2">
      <c r="A195" s="173" t="s">
        <v>12753</v>
      </c>
      <c r="B195" s="174" t="s">
        <v>12754</v>
      </c>
      <c r="C195" s="175"/>
      <c r="D195" s="176"/>
      <c r="E195" s="176"/>
      <c r="F195" s="176"/>
      <c r="G195" s="169">
        <v>5</v>
      </c>
    </row>
    <row r="196" spans="1:7" ht="25.5" x14ac:dyDescent="0.2">
      <c r="A196" s="173" t="s">
        <v>12755</v>
      </c>
      <c r="B196" s="174" t="s">
        <v>12756</v>
      </c>
      <c r="C196" s="175" t="s">
        <v>12497</v>
      </c>
      <c r="D196" s="176"/>
      <c r="E196" s="176">
        <v>13.04</v>
      </c>
      <c r="F196" s="176">
        <v>13.04</v>
      </c>
      <c r="G196" s="169">
        <v>9</v>
      </c>
    </row>
    <row r="197" spans="1:7" ht="25.5" x14ac:dyDescent="0.2">
      <c r="A197" s="173" t="s">
        <v>12757</v>
      </c>
      <c r="B197" s="174" t="s">
        <v>12758</v>
      </c>
      <c r="C197" s="175" t="s">
        <v>12497</v>
      </c>
      <c r="D197" s="176"/>
      <c r="E197" s="176">
        <v>32.93</v>
      </c>
      <c r="F197" s="176">
        <v>32.93</v>
      </c>
      <c r="G197" s="169">
        <v>9</v>
      </c>
    </row>
    <row r="198" spans="1:7" ht="25.5" x14ac:dyDescent="0.2">
      <c r="A198" s="173" t="s">
        <v>12759</v>
      </c>
      <c r="B198" s="174" t="s">
        <v>12760</v>
      </c>
      <c r="C198" s="175" t="s">
        <v>12441</v>
      </c>
      <c r="D198" s="176"/>
      <c r="E198" s="176">
        <v>13.04</v>
      </c>
      <c r="F198" s="176">
        <v>13.04</v>
      </c>
      <c r="G198" s="169">
        <v>9</v>
      </c>
    </row>
    <row r="199" spans="1:7" ht="25.5" x14ac:dyDescent="0.2">
      <c r="A199" s="173" t="s">
        <v>12761</v>
      </c>
      <c r="B199" s="174" t="s">
        <v>12762</v>
      </c>
      <c r="C199" s="175" t="s">
        <v>12441</v>
      </c>
      <c r="D199" s="176"/>
      <c r="E199" s="176">
        <v>32.93</v>
      </c>
      <c r="F199" s="176">
        <v>32.93</v>
      </c>
      <c r="G199" s="169">
        <v>9</v>
      </c>
    </row>
    <row r="200" spans="1:7" ht="25.5" x14ac:dyDescent="0.2">
      <c r="A200" s="173" t="s">
        <v>12763</v>
      </c>
      <c r="B200" s="174" t="s">
        <v>12764</v>
      </c>
      <c r="C200" s="175" t="s">
        <v>12715</v>
      </c>
      <c r="D200" s="176">
        <v>2269.88</v>
      </c>
      <c r="E200" s="176"/>
      <c r="F200" s="176">
        <v>2269.88</v>
      </c>
      <c r="G200" s="169">
        <v>9</v>
      </c>
    </row>
    <row r="201" spans="1:7" x14ac:dyDescent="0.2">
      <c r="A201" s="173" t="s">
        <v>12765</v>
      </c>
      <c r="B201" s="174" t="s">
        <v>12766</v>
      </c>
      <c r="C201" s="175" t="s">
        <v>12767</v>
      </c>
      <c r="D201" s="176">
        <v>23.53</v>
      </c>
      <c r="E201" s="176">
        <v>5.14</v>
      </c>
      <c r="F201" s="176">
        <v>28.67</v>
      </c>
      <c r="G201" s="169">
        <v>9</v>
      </c>
    </row>
    <row r="202" spans="1:7" ht="25.5" x14ac:dyDescent="0.2">
      <c r="A202" s="173" t="s">
        <v>12768</v>
      </c>
      <c r="B202" s="174" t="s">
        <v>12769</v>
      </c>
      <c r="C202" s="175" t="s">
        <v>12744</v>
      </c>
      <c r="D202" s="176">
        <v>19.559999999999999</v>
      </c>
      <c r="E202" s="176">
        <v>5.14</v>
      </c>
      <c r="F202" s="176">
        <v>24.7</v>
      </c>
      <c r="G202" s="169">
        <v>9</v>
      </c>
    </row>
    <row r="203" spans="1:7" x14ac:dyDescent="0.2">
      <c r="A203" s="173" t="s">
        <v>12770</v>
      </c>
      <c r="B203" s="174" t="s">
        <v>12771</v>
      </c>
      <c r="C203" s="175"/>
      <c r="D203" s="176"/>
      <c r="E203" s="176"/>
      <c r="F203" s="176"/>
      <c r="G203" s="169">
        <v>5</v>
      </c>
    </row>
    <row r="204" spans="1:7" ht="25.5" x14ac:dyDescent="0.2">
      <c r="A204" s="173" t="s">
        <v>12772</v>
      </c>
      <c r="B204" s="174" t="s">
        <v>12773</v>
      </c>
      <c r="C204" s="175" t="s">
        <v>12715</v>
      </c>
      <c r="D204" s="176">
        <v>11973.6</v>
      </c>
      <c r="E204" s="176">
        <v>3644.1</v>
      </c>
      <c r="F204" s="176">
        <v>15617.7</v>
      </c>
      <c r="G204" s="169">
        <v>9</v>
      </c>
    </row>
    <row r="205" spans="1:7" ht="25.5" x14ac:dyDescent="0.2">
      <c r="A205" s="173" t="s">
        <v>12774</v>
      </c>
      <c r="B205" s="174" t="s">
        <v>12775</v>
      </c>
      <c r="C205" s="175" t="s">
        <v>12715</v>
      </c>
      <c r="D205" s="176">
        <v>20931.490000000002</v>
      </c>
      <c r="E205" s="176">
        <v>3644.1</v>
      </c>
      <c r="F205" s="176">
        <v>24575.59</v>
      </c>
      <c r="G205" s="169">
        <v>9</v>
      </c>
    </row>
    <row r="206" spans="1:7" x14ac:dyDescent="0.2">
      <c r="A206" s="173" t="s">
        <v>12776</v>
      </c>
      <c r="B206" s="174" t="s">
        <v>12777</v>
      </c>
      <c r="C206" s="175"/>
      <c r="D206" s="176"/>
      <c r="E206" s="176"/>
      <c r="F206" s="176"/>
      <c r="G206" s="169">
        <v>5</v>
      </c>
    </row>
    <row r="207" spans="1:7" x14ac:dyDescent="0.2">
      <c r="A207" s="173" t="s">
        <v>12349</v>
      </c>
      <c r="B207" s="174" t="s">
        <v>12778</v>
      </c>
      <c r="C207" s="175" t="s">
        <v>12441</v>
      </c>
      <c r="D207" s="176">
        <v>794.11</v>
      </c>
      <c r="E207" s="176">
        <v>98.48</v>
      </c>
      <c r="F207" s="176">
        <v>892.59</v>
      </c>
      <c r="G207" s="169">
        <v>9</v>
      </c>
    </row>
    <row r="208" spans="1:7" x14ac:dyDescent="0.2">
      <c r="A208" s="173" t="s">
        <v>11</v>
      </c>
      <c r="B208" s="174" t="s">
        <v>12779</v>
      </c>
      <c r="C208" s="175" t="s">
        <v>12441</v>
      </c>
      <c r="D208" s="176">
        <v>360.3</v>
      </c>
      <c r="E208" s="176">
        <v>27.74</v>
      </c>
      <c r="F208" s="176">
        <v>388.04</v>
      </c>
      <c r="G208" s="169">
        <v>9</v>
      </c>
    </row>
    <row r="209" spans="1:7" x14ac:dyDescent="0.2">
      <c r="A209" s="173" t="s">
        <v>12780</v>
      </c>
      <c r="B209" s="174" t="s">
        <v>12781</v>
      </c>
      <c r="C209" s="175" t="s">
        <v>12441</v>
      </c>
      <c r="D209" s="176">
        <v>151.01</v>
      </c>
      <c r="E209" s="176">
        <v>56.21</v>
      </c>
      <c r="F209" s="176">
        <v>207.22</v>
      </c>
      <c r="G209" s="169">
        <v>9</v>
      </c>
    </row>
    <row r="210" spans="1:7" x14ac:dyDescent="0.2">
      <c r="A210" s="173" t="s">
        <v>12782</v>
      </c>
      <c r="B210" s="174" t="s">
        <v>12783</v>
      </c>
      <c r="C210" s="175"/>
      <c r="D210" s="176"/>
      <c r="E210" s="176"/>
      <c r="F210" s="176"/>
      <c r="G210" s="169">
        <v>5</v>
      </c>
    </row>
    <row r="211" spans="1:7" ht="38.25" x14ac:dyDescent="0.2">
      <c r="A211" s="173" t="s">
        <v>12370</v>
      </c>
      <c r="B211" s="174" t="s">
        <v>12784</v>
      </c>
      <c r="C211" s="175" t="s">
        <v>12441</v>
      </c>
      <c r="D211" s="176">
        <v>2.78</v>
      </c>
      <c r="E211" s="176">
        <v>5.36</v>
      </c>
      <c r="F211" s="176">
        <v>8.14</v>
      </c>
      <c r="G211" s="169">
        <v>9</v>
      </c>
    </row>
    <row r="212" spans="1:7" ht="38.25" x14ac:dyDescent="0.2">
      <c r="A212" s="173" t="s">
        <v>12785</v>
      </c>
      <c r="B212" s="174" t="s">
        <v>12786</v>
      </c>
      <c r="C212" s="175" t="s">
        <v>12441</v>
      </c>
      <c r="D212" s="176">
        <v>5.2</v>
      </c>
      <c r="E212" s="176">
        <v>0.17</v>
      </c>
      <c r="F212" s="176">
        <v>5.37</v>
      </c>
      <c r="G212" s="169">
        <v>9</v>
      </c>
    </row>
    <row r="213" spans="1:7" ht="38.25" x14ac:dyDescent="0.2">
      <c r="A213" s="173" t="s">
        <v>12787</v>
      </c>
      <c r="B213" s="174" t="s">
        <v>12788</v>
      </c>
      <c r="C213" s="175" t="s">
        <v>12441</v>
      </c>
      <c r="D213" s="176">
        <v>5.7</v>
      </c>
      <c r="E213" s="176">
        <v>0.17</v>
      </c>
      <c r="F213" s="176">
        <v>5.87</v>
      </c>
      <c r="G213" s="169">
        <v>9</v>
      </c>
    </row>
    <row r="214" spans="1:7" x14ac:dyDescent="0.2">
      <c r="A214" s="173" t="s">
        <v>12789</v>
      </c>
      <c r="B214" s="174" t="s">
        <v>12790</v>
      </c>
      <c r="C214" s="175" t="s">
        <v>12522</v>
      </c>
      <c r="D214" s="176">
        <v>63.06</v>
      </c>
      <c r="E214" s="176">
        <v>9.64</v>
      </c>
      <c r="F214" s="176">
        <v>72.7</v>
      </c>
      <c r="G214" s="169">
        <v>9</v>
      </c>
    </row>
    <row r="215" spans="1:7" x14ac:dyDescent="0.2">
      <c r="A215" s="173" t="s">
        <v>12791</v>
      </c>
      <c r="B215" s="174" t="s">
        <v>12792</v>
      </c>
      <c r="C215" s="175" t="s">
        <v>12522</v>
      </c>
      <c r="D215" s="176">
        <v>74.27</v>
      </c>
      <c r="E215" s="176">
        <v>11.36</v>
      </c>
      <c r="F215" s="176">
        <v>85.63</v>
      </c>
      <c r="G215" s="169">
        <v>9</v>
      </c>
    </row>
    <row r="216" spans="1:7" x14ac:dyDescent="0.2">
      <c r="A216" s="173" t="s">
        <v>12793</v>
      </c>
      <c r="B216" s="174" t="s">
        <v>12794</v>
      </c>
      <c r="C216" s="175"/>
      <c r="D216" s="176"/>
      <c r="E216" s="176"/>
      <c r="F216" s="176"/>
      <c r="G216" s="169">
        <v>5</v>
      </c>
    </row>
    <row r="217" spans="1:7" x14ac:dyDescent="0.2">
      <c r="A217" s="173" t="s">
        <v>12795</v>
      </c>
      <c r="B217" s="174" t="s">
        <v>12796</v>
      </c>
      <c r="C217" s="175" t="s">
        <v>12441</v>
      </c>
      <c r="D217" s="176">
        <v>11.64</v>
      </c>
      <c r="E217" s="176">
        <v>6.18</v>
      </c>
      <c r="F217" s="176">
        <v>17.82</v>
      </c>
      <c r="G217" s="169">
        <v>9</v>
      </c>
    </row>
    <row r="218" spans="1:7" x14ac:dyDescent="0.2">
      <c r="A218" s="173" t="s">
        <v>12797</v>
      </c>
      <c r="B218" s="174" t="s">
        <v>12798</v>
      </c>
      <c r="C218" s="175" t="s">
        <v>12497</v>
      </c>
      <c r="D218" s="176">
        <v>1.02</v>
      </c>
      <c r="E218" s="176">
        <v>0.44</v>
      </c>
      <c r="F218" s="176">
        <v>1.46</v>
      </c>
      <c r="G218" s="169">
        <v>9</v>
      </c>
    </row>
    <row r="219" spans="1:7" x14ac:dyDescent="0.2">
      <c r="A219" s="173" t="s">
        <v>12799</v>
      </c>
      <c r="B219" s="174" t="s">
        <v>12800</v>
      </c>
      <c r="C219" s="175" t="s">
        <v>12497</v>
      </c>
      <c r="D219" s="176">
        <v>1.02</v>
      </c>
      <c r="E219" s="176">
        <v>0.44</v>
      </c>
      <c r="F219" s="176">
        <v>1.46</v>
      </c>
      <c r="G219" s="169">
        <v>9</v>
      </c>
    </row>
    <row r="220" spans="1:7" x14ac:dyDescent="0.2">
      <c r="A220" s="173" t="s">
        <v>12801</v>
      </c>
      <c r="B220" s="174" t="s">
        <v>12802</v>
      </c>
      <c r="C220" s="175" t="s">
        <v>12441</v>
      </c>
      <c r="D220" s="176">
        <v>0.94</v>
      </c>
      <c r="E220" s="176">
        <v>0.87</v>
      </c>
      <c r="F220" s="176">
        <v>1.81</v>
      </c>
      <c r="G220" s="169">
        <v>9</v>
      </c>
    </row>
    <row r="221" spans="1:7" x14ac:dyDescent="0.2">
      <c r="A221" s="173" t="s">
        <v>12803</v>
      </c>
      <c r="B221" s="174" t="s">
        <v>12804</v>
      </c>
      <c r="C221" s="175"/>
      <c r="D221" s="176"/>
      <c r="E221" s="176"/>
      <c r="F221" s="176"/>
      <c r="G221" s="169">
        <v>2</v>
      </c>
    </row>
    <row r="222" spans="1:7" x14ac:dyDescent="0.2">
      <c r="A222" s="173" t="s">
        <v>12805</v>
      </c>
      <c r="B222" s="174" t="s">
        <v>12806</v>
      </c>
      <c r="C222" s="175"/>
      <c r="D222" s="176"/>
      <c r="E222" s="176"/>
      <c r="F222" s="176"/>
      <c r="G222" s="169">
        <v>5</v>
      </c>
    </row>
    <row r="223" spans="1:7" x14ac:dyDescent="0.2">
      <c r="A223" s="173" t="s">
        <v>12807</v>
      </c>
      <c r="B223" s="174" t="s">
        <v>12808</v>
      </c>
      <c r="C223" s="175" t="s">
        <v>12522</v>
      </c>
      <c r="D223" s="176"/>
      <c r="E223" s="176">
        <v>235.73</v>
      </c>
      <c r="F223" s="176">
        <v>235.73</v>
      </c>
      <c r="G223" s="169">
        <v>9</v>
      </c>
    </row>
    <row r="224" spans="1:7" x14ac:dyDescent="0.2">
      <c r="A224" s="173" t="s">
        <v>12809</v>
      </c>
      <c r="B224" s="174" t="s">
        <v>12810</v>
      </c>
      <c r="C224" s="175" t="s">
        <v>12522</v>
      </c>
      <c r="D224" s="176"/>
      <c r="E224" s="176">
        <v>428.6</v>
      </c>
      <c r="F224" s="176">
        <v>428.6</v>
      </c>
      <c r="G224" s="169">
        <v>9</v>
      </c>
    </row>
    <row r="225" spans="1:7" x14ac:dyDescent="0.2">
      <c r="A225" s="173" t="s">
        <v>12811</v>
      </c>
      <c r="B225" s="174" t="s">
        <v>12812</v>
      </c>
      <c r="C225" s="175" t="s">
        <v>12441</v>
      </c>
      <c r="D225" s="176"/>
      <c r="E225" s="176">
        <v>32.15</v>
      </c>
      <c r="F225" s="176">
        <v>32.15</v>
      </c>
      <c r="G225" s="169">
        <v>9</v>
      </c>
    </row>
    <row r="226" spans="1:7" ht="38.25" x14ac:dyDescent="0.2">
      <c r="A226" s="173" t="s">
        <v>12813</v>
      </c>
      <c r="B226" s="174" t="s">
        <v>12814</v>
      </c>
      <c r="C226" s="175" t="s">
        <v>12522</v>
      </c>
      <c r="D226" s="176">
        <v>456.9</v>
      </c>
      <c r="E226" s="176">
        <v>128.58000000000001</v>
      </c>
      <c r="F226" s="176">
        <v>585.48</v>
      </c>
      <c r="G226" s="169">
        <v>9</v>
      </c>
    </row>
    <row r="227" spans="1:7" ht="25.5" x14ac:dyDescent="0.2">
      <c r="A227" s="173" t="s">
        <v>12815</v>
      </c>
      <c r="B227" s="174" t="s">
        <v>12816</v>
      </c>
      <c r="C227" s="175" t="s">
        <v>12522</v>
      </c>
      <c r="D227" s="176">
        <v>436.06</v>
      </c>
      <c r="E227" s="176">
        <v>128.58000000000001</v>
      </c>
      <c r="F227" s="176">
        <v>564.64</v>
      </c>
      <c r="G227" s="169">
        <v>9</v>
      </c>
    </row>
    <row r="228" spans="1:7" ht="38.25" x14ac:dyDescent="0.2">
      <c r="A228" s="173" t="s">
        <v>12817</v>
      </c>
      <c r="B228" s="174" t="s">
        <v>12818</v>
      </c>
      <c r="C228" s="175" t="s">
        <v>12522</v>
      </c>
      <c r="D228" s="176">
        <v>238.87</v>
      </c>
      <c r="E228" s="176">
        <v>85.72</v>
      </c>
      <c r="F228" s="176">
        <v>324.58999999999997</v>
      </c>
      <c r="G228" s="169">
        <v>9</v>
      </c>
    </row>
    <row r="229" spans="1:7" ht="25.5" x14ac:dyDescent="0.2">
      <c r="A229" s="173" t="s">
        <v>12819</v>
      </c>
      <c r="B229" s="174" t="s">
        <v>12820</v>
      </c>
      <c r="C229" s="175" t="s">
        <v>12522</v>
      </c>
      <c r="D229" s="176">
        <v>218.03</v>
      </c>
      <c r="E229" s="176">
        <v>85.72</v>
      </c>
      <c r="F229" s="176">
        <v>303.75</v>
      </c>
      <c r="G229" s="169">
        <v>9</v>
      </c>
    </row>
    <row r="230" spans="1:7" ht="38.25" x14ac:dyDescent="0.2">
      <c r="A230" s="173" t="s">
        <v>12821</v>
      </c>
      <c r="B230" s="174" t="s">
        <v>12822</v>
      </c>
      <c r="C230" s="175" t="s">
        <v>12441</v>
      </c>
      <c r="D230" s="176">
        <v>23.43</v>
      </c>
      <c r="E230" s="176">
        <v>8.57</v>
      </c>
      <c r="F230" s="176">
        <v>32</v>
      </c>
      <c r="G230" s="169">
        <v>9</v>
      </c>
    </row>
    <row r="231" spans="1:7" ht="25.5" x14ac:dyDescent="0.2">
      <c r="A231" s="173" t="s">
        <v>12823</v>
      </c>
      <c r="B231" s="174" t="s">
        <v>12824</v>
      </c>
      <c r="C231" s="175" t="s">
        <v>12441</v>
      </c>
      <c r="D231" s="176">
        <v>21.81</v>
      </c>
      <c r="E231" s="176">
        <v>8.57</v>
      </c>
      <c r="F231" s="176">
        <v>30.38</v>
      </c>
      <c r="G231" s="169">
        <v>9</v>
      </c>
    </row>
    <row r="232" spans="1:7" ht="38.25" x14ac:dyDescent="0.2">
      <c r="A232" s="173" t="s">
        <v>12825</v>
      </c>
      <c r="B232" s="174" t="s">
        <v>12826</v>
      </c>
      <c r="C232" s="175" t="s">
        <v>12522</v>
      </c>
      <c r="D232" s="176">
        <v>234.22</v>
      </c>
      <c r="E232" s="176">
        <v>85.72</v>
      </c>
      <c r="F232" s="176">
        <v>319.94</v>
      </c>
      <c r="G232" s="169">
        <v>9</v>
      </c>
    </row>
    <row r="233" spans="1:7" ht="25.5" x14ac:dyDescent="0.2">
      <c r="A233" s="173" t="s">
        <v>12827</v>
      </c>
      <c r="B233" s="174" t="s">
        <v>12828</v>
      </c>
      <c r="C233" s="175" t="s">
        <v>12522</v>
      </c>
      <c r="D233" s="176">
        <v>218.03</v>
      </c>
      <c r="E233" s="176">
        <v>85.72</v>
      </c>
      <c r="F233" s="176">
        <v>303.75</v>
      </c>
      <c r="G233" s="169">
        <v>9</v>
      </c>
    </row>
    <row r="234" spans="1:7" x14ac:dyDescent="0.2">
      <c r="A234" s="173" t="s">
        <v>12829</v>
      </c>
      <c r="B234" s="174" t="s">
        <v>12830</v>
      </c>
      <c r="C234" s="175"/>
      <c r="D234" s="176"/>
      <c r="E234" s="176"/>
      <c r="F234" s="176"/>
      <c r="G234" s="169">
        <v>5</v>
      </c>
    </row>
    <row r="235" spans="1:7" x14ac:dyDescent="0.2">
      <c r="A235" s="173" t="s">
        <v>12831</v>
      </c>
      <c r="B235" s="174" t="s">
        <v>12832</v>
      </c>
      <c r="C235" s="175" t="s">
        <v>12522</v>
      </c>
      <c r="D235" s="176"/>
      <c r="E235" s="176">
        <v>128.58000000000001</v>
      </c>
      <c r="F235" s="176">
        <v>128.58000000000001</v>
      </c>
      <c r="G235" s="169">
        <v>9</v>
      </c>
    </row>
    <row r="236" spans="1:7" ht="25.5" x14ac:dyDescent="0.2">
      <c r="A236" s="173" t="s">
        <v>12833</v>
      </c>
      <c r="B236" s="174" t="s">
        <v>12834</v>
      </c>
      <c r="C236" s="175" t="s">
        <v>12522</v>
      </c>
      <c r="D236" s="176"/>
      <c r="E236" s="176">
        <v>85.72</v>
      </c>
      <c r="F236" s="176">
        <v>85.72</v>
      </c>
      <c r="G236" s="169">
        <v>9</v>
      </c>
    </row>
    <row r="237" spans="1:7" x14ac:dyDescent="0.2">
      <c r="A237" s="173" t="s">
        <v>12835</v>
      </c>
      <c r="B237" s="174" t="s">
        <v>12836</v>
      </c>
      <c r="C237" s="175"/>
      <c r="D237" s="176"/>
      <c r="E237" s="176"/>
      <c r="F237" s="176"/>
      <c r="G237" s="169">
        <v>5</v>
      </c>
    </row>
    <row r="238" spans="1:7" x14ac:dyDescent="0.2">
      <c r="A238" s="173" t="s">
        <v>12837</v>
      </c>
      <c r="B238" s="174" t="s">
        <v>12838</v>
      </c>
      <c r="C238" s="175" t="s">
        <v>12441</v>
      </c>
      <c r="D238" s="176"/>
      <c r="E238" s="176">
        <v>3.21</v>
      </c>
      <c r="F238" s="176">
        <v>3.21</v>
      </c>
      <c r="G238" s="169">
        <v>9</v>
      </c>
    </row>
    <row r="239" spans="1:7" x14ac:dyDescent="0.2">
      <c r="A239" s="173" t="s">
        <v>12839</v>
      </c>
      <c r="B239" s="174" t="s">
        <v>12840</v>
      </c>
      <c r="C239" s="175" t="s">
        <v>12441</v>
      </c>
      <c r="D239" s="176"/>
      <c r="E239" s="176">
        <v>6.43</v>
      </c>
      <c r="F239" s="176">
        <v>6.43</v>
      </c>
      <c r="G239" s="169">
        <v>9</v>
      </c>
    </row>
    <row r="240" spans="1:7" x14ac:dyDescent="0.2">
      <c r="A240" s="173" t="s">
        <v>12841</v>
      </c>
      <c r="B240" s="174" t="s">
        <v>12842</v>
      </c>
      <c r="C240" s="175" t="s">
        <v>12441</v>
      </c>
      <c r="D240" s="176"/>
      <c r="E240" s="176">
        <v>10.72</v>
      </c>
      <c r="F240" s="176">
        <v>10.72</v>
      </c>
      <c r="G240" s="169">
        <v>9</v>
      </c>
    </row>
    <row r="241" spans="1:7" x14ac:dyDescent="0.2">
      <c r="A241" s="173" t="s">
        <v>12843</v>
      </c>
      <c r="B241" s="174" t="s">
        <v>12844</v>
      </c>
      <c r="C241" s="175"/>
      <c r="D241" s="176"/>
      <c r="E241" s="176"/>
      <c r="F241" s="176"/>
      <c r="G241" s="169">
        <v>5</v>
      </c>
    </row>
    <row r="242" spans="1:7" x14ac:dyDescent="0.2">
      <c r="A242" s="173" t="s">
        <v>12845</v>
      </c>
      <c r="B242" s="174" t="s">
        <v>12846</v>
      </c>
      <c r="C242" s="175" t="s">
        <v>12441</v>
      </c>
      <c r="D242" s="176"/>
      <c r="E242" s="176">
        <v>12.86</v>
      </c>
      <c r="F242" s="176">
        <v>12.86</v>
      </c>
      <c r="G242" s="169">
        <v>9</v>
      </c>
    </row>
    <row r="243" spans="1:7" ht="25.5" x14ac:dyDescent="0.2">
      <c r="A243" s="173" t="s">
        <v>12847</v>
      </c>
      <c r="B243" s="174" t="s">
        <v>12848</v>
      </c>
      <c r="C243" s="175" t="s">
        <v>12441</v>
      </c>
      <c r="D243" s="176"/>
      <c r="E243" s="176">
        <v>10.72</v>
      </c>
      <c r="F243" s="176">
        <v>10.72</v>
      </c>
      <c r="G243" s="169">
        <v>9</v>
      </c>
    </row>
    <row r="244" spans="1:7" ht="25.5" x14ac:dyDescent="0.2">
      <c r="A244" s="173" t="s">
        <v>12849</v>
      </c>
      <c r="B244" s="174" t="s">
        <v>12850</v>
      </c>
      <c r="C244" s="175" t="s">
        <v>12497</v>
      </c>
      <c r="D244" s="176"/>
      <c r="E244" s="176">
        <v>3.21</v>
      </c>
      <c r="F244" s="176">
        <v>3.21</v>
      </c>
      <c r="G244" s="169">
        <v>9</v>
      </c>
    </row>
    <row r="245" spans="1:7" x14ac:dyDescent="0.2">
      <c r="A245" s="173" t="s">
        <v>12851</v>
      </c>
      <c r="B245" s="174" t="s">
        <v>12852</v>
      </c>
      <c r="C245" s="175"/>
      <c r="D245" s="176"/>
      <c r="E245" s="176"/>
      <c r="F245" s="176"/>
      <c r="G245" s="169">
        <v>5</v>
      </c>
    </row>
    <row r="246" spans="1:7" x14ac:dyDescent="0.2">
      <c r="A246" s="173" t="s">
        <v>12853</v>
      </c>
      <c r="B246" s="174" t="s">
        <v>12854</v>
      </c>
      <c r="C246" s="175" t="s">
        <v>12441</v>
      </c>
      <c r="D246" s="176"/>
      <c r="E246" s="176">
        <v>8.57</v>
      </c>
      <c r="F246" s="176">
        <v>8.57</v>
      </c>
      <c r="G246" s="169">
        <v>9</v>
      </c>
    </row>
    <row r="247" spans="1:7" x14ac:dyDescent="0.2">
      <c r="A247" s="173" t="s">
        <v>12855</v>
      </c>
      <c r="B247" s="174" t="s">
        <v>12856</v>
      </c>
      <c r="C247" s="175"/>
      <c r="D247" s="176"/>
      <c r="E247" s="176"/>
      <c r="F247" s="176"/>
      <c r="G247" s="169">
        <v>5</v>
      </c>
    </row>
    <row r="248" spans="1:7" ht="38.25" x14ac:dyDescent="0.2">
      <c r="A248" s="173" t="s">
        <v>12857</v>
      </c>
      <c r="B248" s="174" t="s">
        <v>12858</v>
      </c>
      <c r="C248" s="175" t="s">
        <v>12441</v>
      </c>
      <c r="D248" s="176">
        <v>16.71</v>
      </c>
      <c r="E248" s="176">
        <v>10.72</v>
      </c>
      <c r="F248" s="176">
        <v>27.43</v>
      </c>
      <c r="G248" s="169">
        <v>9</v>
      </c>
    </row>
    <row r="249" spans="1:7" ht="38.25" x14ac:dyDescent="0.2">
      <c r="A249" s="173" t="s">
        <v>12859</v>
      </c>
      <c r="B249" s="174" t="s">
        <v>12860</v>
      </c>
      <c r="C249" s="175" t="s">
        <v>12441</v>
      </c>
      <c r="D249" s="176">
        <v>1.51</v>
      </c>
      <c r="E249" s="176">
        <v>10.72</v>
      </c>
      <c r="F249" s="176">
        <v>12.23</v>
      </c>
      <c r="G249" s="169">
        <v>9</v>
      </c>
    </row>
    <row r="250" spans="1:7" x14ac:dyDescent="0.2">
      <c r="A250" s="173" t="s">
        <v>12861</v>
      </c>
      <c r="B250" s="174" t="s">
        <v>12862</v>
      </c>
      <c r="C250" s="175"/>
      <c r="D250" s="176"/>
      <c r="E250" s="176"/>
      <c r="F250" s="176"/>
      <c r="G250" s="169">
        <v>5</v>
      </c>
    </row>
    <row r="251" spans="1:7" ht="38.25" x14ac:dyDescent="0.2">
      <c r="A251" s="173" t="s">
        <v>12863</v>
      </c>
      <c r="B251" s="174" t="s">
        <v>12864</v>
      </c>
      <c r="C251" s="175" t="s">
        <v>12441</v>
      </c>
      <c r="D251" s="176">
        <v>24.03</v>
      </c>
      <c r="E251" s="176">
        <v>4.29</v>
      </c>
      <c r="F251" s="176">
        <v>28.32</v>
      </c>
      <c r="G251" s="169">
        <v>9</v>
      </c>
    </row>
    <row r="252" spans="1:7" ht="25.5" x14ac:dyDescent="0.2">
      <c r="A252" s="173" t="s">
        <v>12865</v>
      </c>
      <c r="B252" s="174" t="s">
        <v>12866</v>
      </c>
      <c r="C252" s="175" t="s">
        <v>12441</v>
      </c>
      <c r="D252" s="176">
        <v>21.81</v>
      </c>
      <c r="E252" s="176">
        <v>4.29</v>
      </c>
      <c r="F252" s="176">
        <v>26.1</v>
      </c>
      <c r="G252" s="169">
        <v>9</v>
      </c>
    </row>
    <row r="253" spans="1:7" ht="38.25" x14ac:dyDescent="0.2">
      <c r="A253" s="173" t="s">
        <v>12867</v>
      </c>
      <c r="B253" s="174" t="s">
        <v>12868</v>
      </c>
      <c r="C253" s="175" t="s">
        <v>12441</v>
      </c>
      <c r="D253" s="176">
        <v>10.37</v>
      </c>
      <c r="E253" s="176">
        <v>1.5</v>
      </c>
      <c r="F253" s="176">
        <v>11.87</v>
      </c>
      <c r="G253" s="169">
        <v>9</v>
      </c>
    </row>
    <row r="254" spans="1:7" ht="25.5" x14ac:dyDescent="0.2">
      <c r="A254" s="173" t="s">
        <v>12869</v>
      </c>
      <c r="B254" s="174" t="s">
        <v>12870</v>
      </c>
      <c r="C254" s="175" t="s">
        <v>12441</v>
      </c>
      <c r="D254" s="176">
        <v>7.84</v>
      </c>
      <c r="E254" s="176">
        <v>1.5</v>
      </c>
      <c r="F254" s="176">
        <v>9.34</v>
      </c>
      <c r="G254" s="169">
        <v>9</v>
      </c>
    </row>
    <row r="255" spans="1:7" ht="38.25" x14ac:dyDescent="0.2">
      <c r="A255" s="173" t="s">
        <v>12871</v>
      </c>
      <c r="B255" s="174" t="s">
        <v>12872</v>
      </c>
      <c r="C255" s="175" t="s">
        <v>12441</v>
      </c>
      <c r="D255" s="176">
        <v>13.64</v>
      </c>
      <c r="E255" s="176">
        <v>0.64</v>
      </c>
      <c r="F255" s="176">
        <v>14.28</v>
      </c>
      <c r="G255" s="169">
        <v>9</v>
      </c>
    </row>
    <row r="256" spans="1:7" x14ac:dyDescent="0.2">
      <c r="A256" s="173" t="s">
        <v>12873</v>
      </c>
      <c r="B256" s="174" t="s">
        <v>12874</v>
      </c>
      <c r="C256" s="175"/>
      <c r="D256" s="176"/>
      <c r="E256" s="176"/>
      <c r="F256" s="176"/>
      <c r="G256" s="169">
        <v>5</v>
      </c>
    </row>
    <row r="257" spans="1:7" ht="25.5" x14ac:dyDescent="0.2">
      <c r="A257" s="173" t="s">
        <v>12875</v>
      </c>
      <c r="B257" s="174" t="s">
        <v>12876</v>
      </c>
      <c r="C257" s="175" t="s">
        <v>12441</v>
      </c>
      <c r="D257" s="176"/>
      <c r="E257" s="176">
        <v>11.14</v>
      </c>
      <c r="F257" s="176">
        <v>11.14</v>
      </c>
      <c r="G257" s="169">
        <v>9</v>
      </c>
    </row>
    <row r="258" spans="1:7" ht="25.5" x14ac:dyDescent="0.2">
      <c r="A258" s="173" t="s">
        <v>12877</v>
      </c>
      <c r="B258" s="174" t="s">
        <v>12878</v>
      </c>
      <c r="C258" s="175" t="s">
        <v>12441</v>
      </c>
      <c r="D258" s="176"/>
      <c r="E258" s="176">
        <v>6.43</v>
      </c>
      <c r="F258" s="176">
        <v>6.43</v>
      </c>
      <c r="G258" s="169">
        <v>9</v>
      </c>
    </row>
    <row r="259" spans="1:7" x14ac:dyDescent="0.2">
      <c r="A259" s="173" t="s">
        <v>12879</v>
      </c>
      <c r="B259" s="174" t="s">
        <v>12880</v>
      </c>
      <c r="C259" s="175" t="s">
        <v>12441</v>
      </c>
      <c r="D259" s="176"/>
      <c r="E259" s="176">
        <v>6.43</v>
      </c>
      <c r="F259" s="176">
        <v>6.43</v>
      </c>
      <c r="G259" s="169">
        <v>9</v>
      </c>
    </row>
    <row r="260" spans="1:7" ht="25.5" x14ac:dyDescent="0.2">
      <c r="A260" s="173" t="s">
        <v>12881</v>
      </c>
      <c r="B260" s="174" t="s">
        <v>12882</v>
      </c>
      <c r="C260" s="175" t="s">
        <v>12441</v>
      </c>
      <c r="D260" s="176"/>
      <c r="E260" s="176">
        <v>7.07</v>
      </c>
      <c r="F260" s="176">
        <v>7.07</v>
      </c>
      <c r="G260" s="169">
        <v>9</v>
      </c>
    </row>
    <row r="261" spans="1:7" x14ac:dyDescent="0.2">
      <c r="A261" s="173" t="s">
        <v>12883</v>
      </c>
      <c r="B261" s="174" t="s">
        <v>12884</v>
      </c>
      <c r="C261" s="175"/>
      <c r="D261" s="176"/>
      <c r="E261" s="176"/>
      <c r="F261" s="176"/>
      <c r="G261" s="169">
        <v>5</v>
      </c>
    </row>
    <row r="262" spans="1:7" x14ac:dyDescent="0.2">
      <c r="A262" s="173" t="s">
        <v>12885</v>
      </c>
      <c r="B262" s="174" t="s">
        <v>12886</v>
      </c>
      <c r="C262" s="175" t="s">
        <v>12441</v>
      </c>
      <c r="D262" s="176"/>
      <c r="E262" s="176">
        <v>17.239999999999998</v>
      </c>
      <c r="F262" s="176">
        <v>17.239999999999998</v>
      </c>
      <c r="G262" s="169">
        <v>9</v>
      </c>
    </row>
    <row r="263" spans="1:7" ht="25.5" x14ac:dyDescent="0.2">
      <c r="A263" s="173" t="s">
        <v>12887</v>
      </c>
      <c r="B263" s="174" t="s">
        <v>12888</v>
      </c>
      <c r="C263" s="175" t="s">
        <v>12441</v>
      </c>
      <c r="D263" s="176"/>
      <c r="E263" s="176">
        <v>20.69</v>
      </c>
      <c r="F263" s="176">
        <v>20.69</v>
      </c>
      <c r="G263" s="169">
        <v>9</v>
      </c>
    </row>
    <row r="264" spans="1:7" x14ac:dyDescent="0.2">
      <c r="A264" s="173" t="s">
        <v>12889</v>
      </c>
      <c r="B264" s="174" t="s">
        <v>12890</v>
      </c>
      <c r="C264" s="175" t="s">
        <v>12497</v>
      </c>
      <c r="D264" s="176"/>
      <c r="E264" s="176">
        <v>6.9</v>
      </c>
      <c r="F264" s="176">
        <v>6.9</v>
      </c>
      <c r="G264" s="169">
        <v>9</v>
      </c>
    </row>
    <row r="265" spans="1:7" x14ac:dyDescent="0.2">
      <c r="A265" s="173" t="s">
        <v>12891</v>
      </c>
      <c r="B265" s="174" t="s">
        <v>12892</v>
      </c>
      <c r="C265" s="175"/>
      <c r="D265" s="176"/>
      <c r="E265" s="176"/>
      <c r="F265" s="176"/>
      <c r="G265" s="169">
        <v>5</v>
      </c>
    </row>
    <row r="266" spans="1:7" x14ac:dyDescent="0.2">
      <c r="A266" s="173" t="s">
        <v>12893</v>
      </c>
      <c r="B266" s="174" t="s">
        <v>12894</v>
      </c>
      <c r="C266" s="175" t="s">
        <v>12497</v>
      </c>
      <c r="D266" s="176">
        <v>7.0000000000000007E-2</v>
      </c>
      <c r="E266" s="176">
        <v>1.56</v>
      </c>
      <c r="F266" s="176">
        <v>1.63</v>
      </c>
      <c r="G266" s="169">
        <v>9</v>
      </c>
    </row>
    <row r="267" spans="1:7" ht="25.5" x14ac:dyDescent="0.2">
      <c r="A267" s="173" t="s">
        <v>12895</v>
      </c>
      <c r="B267" s="174" t="s">
        <v>12896</v>
      </c>
      <c r="C267" s="175" t="s">
        <v>12497</v>
      </c>
      <c r="D267" s="176">
        <v>0.89</v>
      </c>
      <c r="E267" s="176">
        <v>1.56</v>
      </c>
      <c r="F267" s="176">
        <v>2.4500000000000002</v>
      </c>
      <c r="G267" s="169">
        <v>9</v>
      </c>
    </row>
    <row r="268" spans="1:7" ht="25.5" x14ac:dyDescent="0.2">
      <c r="A268" s="173" t="s">
        <v>12897</v>
      </c>
      <c r="B268" s="174" t="s">
        <v>12898</v>
      </c>
      <c r="C268" s="175" t="s">
        <v>12441</v>
      </c>
      <c r="D268" s="176">
        <v>4.47</v>
      </c>
      <c r="E268" s="176">
        <v>12.5</v>
      </c>
      <c r="F268" s="176">
        <v>16.97</v>
      </c>
      <c r="G268" s="169">
        <v>9</v>
      </c>
    </row>
    <row r="269" spans="1:7" ht="25.5" x14ac:dyDescent="0.2">
      <c r="A269" s="173" t="s">
        <v>12899</v>
      </c>
      <c r="B269" s="174" t="s">
        <v>12900</v>
      </c>
      <c r="C269" s="175" t="s">
        <v>12441</v>
      </c>
      <c r="D269" s="176">
        <v>0.36</v>
      </c>
      <c r="E269" s="176">
        <v>9.3699999999999992</v>
      </c>
      <c r="F269" s="176">
        <v>9.73</v>
      </c>
      <c r="G269" s="169">
        <v>9</v>
      </c>
    </row>
    <row r="270" spans="1:7" x14ac:dyDescent="0.2">
      <c r="A270" s="173" t="s">
        <v>12901</v>
      </c>
      <c r="B270" s="174" t="s">
        <v>12902</v>
      </c>
      <c r="C270" s="175" t="s">
        <v>12441</v>
      </c>
      <c r="D270" s="176">
        <v>4.47</v>
      </c>
      <c r="E270" s="176">
        <v>9.3699999999999992</v>
      </c>
      <c r="F270" s="176">
        <v>13.84</v>
      </c>
      <c r="G270" s="169">
        <v>9</v>
      </c>
    </row>
    <row r="271" spans="1:7" x14ac:dyDescent="0.2">
      <c r="A271" s="173" t="s">
        <v>12903</v>
      </c>
      <c r="B271" s="174" t="s">
        <v>12904</v>
      </c>
      <c r="C271" s="175" t="s">
        <v>12441</v>
      </c>
      <c r="D271" s="176">
        <v>0.36</v>
      </c>
      <c r="E271" s="176">
        <v>6.25</v>
      </c>
      <c r="F271" s="176">
        <v>6.61</v>
      </c>
      <c r="G271" s="169">
        <v>9</v>
      </c>
    </row>
    <row r="272" spans="1:7" x14ac:dyDescent="0.2">
      <c r="A272" s="173" t="s">
        <v>12905</v>
      </c>
      <c r="B272" s="174" t="s">
        <v>12906</v>
      </c>
      <c r="C272" s="175"/>
      <c r="D272" s="176"/>
      <c r="E272" s="176"/>
      <c r="F272" s="176"/>
      <c r="G272" s="169">
        <v>5</v>
      </c>
    </row>
    <row r="273" spans="1:7" x14ac:dyDescent="0.2">
      <c r="A273" s="173" t="s">
        <v>12907</v>
      </c>
      <c r="B273" s="174" t="s">
        <v>12908</v>
      </c>
      <c r="C273" s="175" t="s">
        <v>12441</v>
      </c>
      <c r="D273" s="176">
        <v>91.66</v>
      </c>
      <c r="E273" s="176"/>
      <c r="F273" s="176">
        <v>91.66</v>
      </c>
      <c r="G273" s="169">
        <v>9</v>
      </c>
    </row>
    <row r="274" spans="1:7" x14ac:dyDescent="0.2">
      <c r="A274" s="173" t="s">
        <v>12909</v>
      </c>
      <c r="B274" s="174" t="s">
        <v>12910</v>
      </c>
      <c r="C274" s="175" t="s">
        <v>12389</v>
      </c>
      <c r="D274" s="176">
        <v>3.86</v>
      </c>
      <c r="E274" s="176">
        <v>9.51</v>
      </c>
      <c r="F274" s="176">
        <v>13.37</v>
      </c>
      <c r="G274" s="169">
        <v>9</v>
      </c>
    </row>
    <row r="275" spans="1:7" x14ac:dyDescent="0.2">
      <c r="A275" s="173" t="s">
        <v>12911</v>
      </c>
      <c r="B275" s="174" t="s">
        <v>12912</v>
      </c>
      <c r="C275" s="175"/>
      <c r="D275" s="176"/>
      <c r="E275" s="176"/>
      <c r="F275" s="176"/>
      <c r="G275" s="169">
        <v>2</v>
      </c>
    </row>
    <row r="276" spans="1:7" x14ac:dyDescent="0.2">
      <c r="A276" s="173" t="s">
        <v>12913</v>
      </c>
      <c r="B276" s="174" t="s">
        <v>12914</v>
      </c>
      <c r="C276" s="175"/>
      <c r="D276" s="176"/>
      <c r="E276" s="176"/>
      <c r="F276" s="176"/>
      <c r="G276" s="169">
        <v>5</v>
      </c>
    </row>
    <row r="277" spans="1:7" ht="25.5" x14ac:dyDescent="0.2">
      <c r="A277" s="173" t="s">
        <v>12915</v>
      </c>
      <c r="B277" s="174" t="s">
        <v>12916</v>
      </c>
      <c r="C277" s="175" t="s">
        <v>12441</v>
      </c>
      <c r="D277" s="176"/>
      <c r="E277" s="176">
        <v>39.14</v>
      </c>
      <c r="F277" s="176">
        <v>39.14</v>
      </c>
      <c r="G277" s="169">
        <v>9</v>
      </c>
    </row>
    <row r="278" spans="1:7" ht="25.5" x14ac:dyDescent="0.2">
      <c r="A278" s="173" t="s">
        <v>12917</v>
      </c>
      <c r="B278" s="174" t="s">
        <v>12918</v>
      </c>
      <c r="C278" s="175" t="s">
        <v>12441</v>
      </c>
      <c r="D278" s="176"/>
      <c r="E278" s="176">
        <v>33.92</v>
      </c>
      <c r="F278" s="176">
        <v>33.92</v>
      </c>
      <c r="G278" s="169">
        <v>9</v>
      </c>
    </row>
    <row r="279" spans="1:7" ht="25.5" x14ac:dyDescent="0.2">
      <c r="A279" s="173" t="s">
        <v>12919</v>
      </c>
      <c r="B279" s="174" t="s">
        <v>12920</v>
      </c>
      <c r="C279" s="175" t="s">
        <v>12441</v>
      </c>
      <c r="D279" s="176"/>
      <c r="E279" s="176">
        <v>20.87</v>
      </c>
      <c r="F279" s="176">
        <v>20.87</v>
      </c>
      <c r="G279" s="169">
        <v>9</v>
      </c>
    </row>
    <row r="280" spans="1:7" x14ac:dyDescent="0.2">
      <c r="A280" s="173" t="s">
        <v>12921</v>
      </c>
      <c r="B280" s="174" t="s">
        <v>12922</v>
      </c>
      <c r="C280" s="175" t="s">
        <v>12441</v>
      </c>
      <c r="D280" s="176">
        <v>2.57</v>
      </c>
      <c r="E280" s="176">
        <v>0.73</v>
      </c>
      <c r="F280" s="176">
        <v>3.3</v>
      </c>
      <c r="G280" s="169">
        <v>9</v>
      </c>
    </row>
    <row r="281" spans="1:7" ht="25.5" x14ac:dyDescent="0.2">
      <c r="A281" s="173" t="s">
        <v>12923</v>
      </c>
      <c r="B281" s="174" t="s">
        <v>12924</v>
      </c>
      <c r="C281" s="175" t="s">
        <v>12497</v>
      </c>
      <c r="D281" s="176"/>
      <c r="E281" s="176">
        <v>4.51</v>
      </c>
      <c r="F281" s="176">
        <v>4.51</v>
      </c>
      <c r="G281" s="169">
        <v>9</v>
      </c>
    </row>
    <row r="282" spans="1:7" x14ac:dyDescent="0.2">
      <c r="A282" s="173" t="s">
        <v>12925</v>
      </c>
      <c r="B282" s="174" t="s">
        <v>12926</v>
      </c>
      <c r="C282" s="175" t="s">
        <v>12497</v>
      </c>
      <c r="D282" s="176"/>
      <c r="E282" s="176">
        <v>13.29</v>
      </c>
      <c r="F282" s="176">
        <v>13.29</v>
      </c>
      <c r="G282" s="169">
        <v>9</v>
      </c>
    </row>
    <row r="283" spans="1:7" ht="25.5" x14ac:dyDescent="0.2">
      <c r="A283" s="173" t="s">
        <v>12927</v>
      </c>
      <c r="B283" s="174" t="s">
        <v>12928</v>
      </c>
      <c r="C283" s="175"/>
      <c r="D283" s="176"/>
      <c r="E283" s="176"/>
      <c r="F283" s="176"/>
      <c r="G283" s="169">
        <v>5</v>
      </c>
    </row>
    <row r="284" spans="1:7" x14ac:dyDescent="0.2">
      <c r="A284" s="173" t="s">
        <v>12929</v>
      </c>
      <c r="B284" s="174" t="s">
        <v>12930</v>
      </c>
      <c r="C284" s="175" t="s">
        <v>12497</v>
      </c>
      <c r="D284" s="176"/>
      <c r="E284" s="176">
        <v>1.42</v>
      </c>
      <c r="F284" s="176">
        <v>1.42</v>
      </c>
      <c r="G284" s="169">
        <v>9</v>
      </c>
    </row>
    <row r="285" spans="1:7" ht="25.5" x14ac:dyDescent="0.2">
      <c r="A285" s="173" t="s">
        <v>12931</v>
      </c>
      <c r="B285" s="174" t="s">
        <v>12932</v>
      </c>
      <c r="C285" s="175" t="s">
        <v>12497</v>
      </c>
      <c r="D285" s="176"/>
      <c r="E285" s="176">
        <v>4.75</v>
      </c>
      <c r="F285" s="176">
        <v>4.75</v>
      </c>
      <c r="G285" s="169">
        <v>9</v>
      </c>
    </row>
    <row r="286" spans="1:7" x14ac:dyDescent="0.2">
      <c r="A286" s="173" t="s">
        <v>12933</v>
      </c>
      <c r="B286" s="174" t="s">
        <v>12934</v>
      </c>
      <c r="C286" s="175" t="s">
        <v>12441</v>
      </c>
      <c r="D286" s="176"/>
      <c r="E286" s="176">
        <v>26.14</v>
      </c>
      <c r="F286" s="176">
        <v>26.14</v>
      </c>
      <c r="G286" s="169">
        <v>9</v>
      </c>
    </row>
    <row r="287" spans="1:7" x14ac:dyDescent="0.2">
      <c r="A287" s="173" t="s">
        <v>12935</v>
      </c>
      <c r="B287" s="174" t="s">
        <v>12936</v>
      </c>
      <c r="C287" s="175" t="s">
        <v>12441</v>
      </c>
      <c r="D287" s="176"/>
      <c r="E287" s="176">
        <v>21.38</v>
      </c>
      <c r="F287" s="176">
        <v>21.38</v>
      </c>
      <c r="G287" s="169">
        <v>9</v>
      </c>
    </row>
    <row r="288" spans="1:7" x14ac:dyDescent="0.2">
      <c r="A288" s="173" t="s">
        <v>12937</v>
      </c>
      <c r="B288" s="174" t="s">
        <v>12938</v>
      </c>
      <c r="C288" s="175" t="s">
        <v>12441</v>
      </c>
      <c r="D288" s="176"/>
      <c r="E288" s="176">
        <v>19.010000000000002</v>
      </c>
      <c r="F288" s="176">
        <v>19.010000000000002</v>
      </c>
      <c r="G288" s="169">
        <v>9</v>
      </c>
    </row>
    <row r="289" spans="1:7" ht="25.5" x14ac:dyDescent="0.2">
      <c r="A289" s="173" t="s">
        <v>12939</v>
      </c>
      <c r="B289" s="174" t="s">
        <v>12940</v>
      </c>
      <c r="C289" s="175" t="s">
        <v>12441</v>
      </c>
      <c r="D289" s="176"/>
      <c r="E289" s="176">
        <v>14.26</v>
      </c>
      <c r="F289" s="176">
        <v>14.26</v>
      </c>
      <c r="G289" s="169">
        <v>9</v>
      </c>
    </row>
    <row r="290" spans="1:7" x14ac:dyDescent="0.2">
      <c r="A290" s="173" t="s">
        <v>12941</v>
      </c>
      <c r="B290" s="174" t="s">
        <v>12942</v>
      </c>
      <c r="C290" s="175" t="s">
        <v>12943</v>
      </c>
      <c r="D290" s="176">
        <v>2.3199999999999998</v>
      </c>
      <c r="E290" s="176"/>
      <c r="F290" s="176">
        <v>2.3199999999999998</v>
      </c>
      <c r="G290" s="169">
        <v>9</v>
      </c>
    </row>
    <row r="291" spans="1:7" x14ac:dyDescent="0.2">
      <c r="A291" s="173" t="s">
        <v>12944</v>
      </c>
      <c r="B291" s="174" t="s">
        <v>12945</v>
      </c>
      <c r="C291" s="175"/>
      <c r="D291" s="176"/>
      <c r="E291" s="176"/>
      <c r="F291" s="176"/>
      <c r="G291" s="169">
        <v>5</v>
      </c>
    </row>
    <row r="292" spans="1:7" x14ac:dyDescent="0.2">
      <c r="A292" s="173" t="s">
        <v>12946</v>
      </c>
      <c r="B292" s="174" t="s">
        <v>12947</v>
      </c>
      <c r="C292" s="175" t="s">
        <v>12441</v>
      </c>
      <c r="D292" s="176"/>
      <c r="E292" s="176">
        <v>17.14</v>
      </c>
      <c r="F292" s="176">
        <v>17.14</v>
      </c>
      <c r="G292" s="169">
        <v>9</v>
      </c>
    </row>
    <row r="293" spans="1:7" x14ac:dyDescent="0.2">
      <c r="A293" s="173" t="s">
        <v>12948</v>
      </c>
      <c r="B293" s="174" t="s">
        <v>12949</v>
      </c>
      <c r="C293" s="175" t="s">
        <v>12441</v>
      </c>
      <c r="D293" s="176"/>
      <c r="E293" s="176">
        <v>8.57</v>
      </c>
      <c r="F293" s="176">
        <v>8.57</v>
      </c>
      <c r="G293" s="169">
        <v>9</v>
      </c>
    </row>
    <row r="294" spans="1:7" x14ac:dyDescent="0.2">
      <c r="A294" s="173" t="s">
        <v>12950</v>
      </c>
      <c r="B294" s="174" t="s">
        <v>12951</v>
      </c>
      <c r="C294" s="175" t="s">
        <v>12497</v>
      </c>
      <c r="D294" s="176"/>
      <c r="E294" s="176">
        <v>6.43</v>
      </c>
      <c r="F294" s="176">
        <v>6.43</v>
      </c>
      <c r="G294" s="169">
        <v>9</v>
      </c>
    </row>
    <row r="295" spans="1:7" x14ac:dyDescent="0.2">
      <c r="A295" s="173" t="s">
        <v>12952</v>
      </c>
      <c r="B295" s="174" t="s">
        <v>12953</v>
      </c>
      <c r="C295" s="175" t="s">
        <v>12497</v>
      </c>
      <c r="D295" s="176"/>
      <c r="E295" s="176">
        <v>10.72</v>
      </c>
      <c r="F295" s="176">
        <v>10.72</v>
      </c>
      <c r="G295" s="169">
        <v>9</v>
      </c>
    </row>
    <row r="296" spans="1:7" x14ac:dyDescent="0.2">
      <c r="A296" s="173" t="s">
        <v>12954</v>
      </c>
      <c r="B296" s="174" t="s">
        <v>12955</v>
      </c>
      <c r="C296" s="175" t="s">
        <v>12441</v>
      </c>
      <c r="D296" s="176"/>
      <c r="E296" s="176">
        <v>13.05</v>
      </c>
      <c r="F296" s="176">
        <v>13.05</v>
      </c>
      <c r="G296" s="169">
        <v>9</v>
      </c>
    </row>
    <row r="297" spans="1:7" x14ac:dyDescent="0.2">
      <c r="A297" s="173" t="s">
        <v>12956</v>
      </c>
      <c r="B297" s="174" t="s">
        <v>12957</v>
      </c>
      <c r="C297" s="175"/>
      <c r="D297" s="176"/>
      <c r="E297" s="176"/>
      <c r="F297" s="176"/>
      <c r="G297" s="169">
        <v>5</v>
      </c>
    </row>
    <row r="298" spans="1:7" ht="25.5" x14ac:dyDescent="0.2">
      <c r="A298" s="173" t="s">
        <v>12958</v>
      </c>
      <c r="B298" s="174" t="s">
        <v>12959</v>
      </c>
      <c r="C298" s="175" t="s">
        <v>12441</v>
      </c>
      <c r="D298" s="176"/>
      <c r="E298" s="176">
        <v>45.85</v>
      </c>
      <c r="F298" s="176">
        <v>45.85</v>
      </c>
      <c r="G298" s="169">
        <v>9</v>
      </c>
    </row>
    <row r="299" spans="1:7" x14ac:dyDescent="0.2">
      <c r="A299" s="173" t="s">
        <v>12960</v>
      </c>
      <c r="B299" s="174" t="s">
        <v>12961</v>
      </c>
      <c r="C299" s="175" t="s">
        <v>12441</v>
      </c>
      <c r="D299" s="176"/>
      <c r="E299" s="176">
        <v>27.86</v>
      </c>
      <c r="F299" s="176">
        <v>27.86</v>
      </c>
      <c r="G299" s="169">
        <v>9</v>
      </c>
    </row>
    <row r="300" spans="1:7" x14ac:dyDescent="0.2">
      <c r="A300" s="173" t="s">
        <v>12962</v>
      </c>
      <c r="B300" s="174" t="s">
        <v>12963</v>
      </c>
      <c r="C300" s="175" t="s">
        <v>12497</v>
      </c>
      <c r="D300" s="176"/>
      <c r="E300" s="176">
        <v>19.29</v>
      </c>
      <c r="F300" s="176">
        <v>19.29</v>
      </c>
      <c r="G300" s="169">
        <v>9</v>
      </c>
    </row>
    <row r="301" spans="1:7" x14ac:dyDescent="0.2">
      <c r="A301" s="173" t="s">
        <v>12964</v>
      </c>
      <c r="B301" s="174" t="s">
        <v>12965</v>
      </c>
      <c r="C301" s="175" t="s">
        <v>12497</v>
      </c>
      <c r="D301" s="176"/>
      <c r="E301" s="176">
        <v>21.43</v>
      </c>
      <c r="F301" s="176">
        <v>21.43</v>
      </c>
      <c r="G301" s="169">
        <v>9</v>
      </c>
    </row>
    <row r="302" spans="1:7" x14ac:dyDescent="0.2">
      <c r="A302" s="173" t="s">
        <v>12966</v>
      </c>
      <c r="B302" s="174" t="s">
        <v>12967</v>
      </c>
      <c r="C302" s="175" t="s">
        <v>12497</v>
      </c>
      <c r="D302" s="176"/>
      <c r="E302" s="176">
        <v>17.14</v>
      </c>
      <c r="F302" s="176">
        <v>17.14</v>
      </c>
      <c r="G302" s="169">
        <v>9</v>
      </c>
    </row>
    <row r="303" spans="1:7" x14ac:dyDescent="0.2">
      <c r="A303" s="173" t="s">
        <v>12968</v>
      </c>
      <c r="B303" s="174" t="s">
        <v>12969</v>
      </c>
      <c r="C303" s="175"/>
      <c r="D303" s="176"/>
      <c r="E303" s="176"/>
      <c r="F303" s="176"/>
      <c r="G303" s="169">
        <v>5</v>
      </c>
    </row>
    <row r="304" spans="1:7" x14ac:dyDescent="0.2">
      <c r="A304" s="173" t="s">
        <v>12970</v>
      </c>
      <c r="B304" s="174" t="s">
        <v>12971</v>
      </c>
      <c r="C304" s="175" t="s">
        <v>12441</v>
      </c>
      <c r="D304" s="176"/>
      <c r="E304" s="176">
        <v>60.1</v>
      </c>
      <c r="F304" s="176">
        <v>60.1</v>
      </c>
      <c r="G304" s="169">
        <v>9</v>
      </c>
    </row>
    <row r="305" spans="1:7" x14ac:dyDescent="0.2">
      <c r="A305" s="173" t="s">
        <v>12972</v>
      </c>
      <c r="B305" s="174" t="s">
        <v>12973</v>
      </c>
      <c r="C305" s="175" t="s">
        <v>12441</v>
      </c>
      <c r="D305" s="176"/>
      <c r="E305" s="176">
        <v>12.86</v>
      </c>
      <c r="F305" s="176">
        <v>12.86</v>
      </c>
      <c r="G305" s="169">
        <v>9</v>
      </c>
    </row>
    <row r="306" spans="1:7" x14ac:dyDescent="0.2">
      <c r="A306" s="173" t="s">
        <v>12974</v>
      </c>
      <c r="B306" s="174" t="s">
        <v>12975</v>
      </c>
      <c r="C306" s="175" t="s">
        <v>12441</v>
      </c>
      <c r="D306" s="176"/>
      <c r="E306" s="176">
        <v>16.63</v>
      </c>
      <c r="F306" s="176">
        <v>16.63</v>
      </c>
      <c r="G306" s="169">
        <v>9</v>
      </c>
    </row>
    <row r="307" spans="1:7" x14ac:dyDescent="0.2">
      <c r="A307" s="173" t="s">
        <v>12976</v>
      </c>
      <c r="B307" s="174" t="s">
        <v>12977</v>
      </c>
      <c r="C307" s="175" t="s">
        <v>12441</v>
      </c>
      <c r="D307" s="176"/>
      <c r="E307" s="176">
        <v>28.51</v>
      </c>
      <c r="F307" s="176">
        <v>28.51</v>
      </c>
      <c r="G307" s="169">
        <v>9</v>
      </c>
    </row>
    <row r="308" spans="1:7" x14ac:dyDescent="0.2">
      <c r="A308" s="173" t="s">
        <v>12978</v>
      </c>
      <c r="B308" s="174" t="s">
        <v>12979</v>
      </c>
      <c r="C308" s="175" t="s">
        <v>12497</v>
      </c>
      <c r="D308" s="176"/>
      <c r="E308" s="176">
        <v>14.26</v>
      </c>
      <c r="F308" s="176">
        <v>14.26</v>
      </c>
      <c r="G308" s="169">
        <v>9</v>
      </c>
    </row>
    <row r="309" spans="1:7" x14ac:dyDescent="0.2">
      <c r="A309" s="173" t="s">
        <v>12980</v>
      </c>
      <c r="B309" s="174" t="s">
        <v>12981</v>
      </c>
      <c r="C309" s="175" t="s">
        <v>12497</v>
      </c>
      <c r="D309" s="176"/>
      <c r="E309" s="176">
        <v>3.21</v>
      </c>
      <c r="F309" s="176">
        <v>3.21</v>
      </c>
      <c r="G309" s="169">
        <v>9</v>
      </c>
    </row>
    <row r="310" spans="1:7" x14ac:dyDescent="0.2">
      <c r="A310" s="173" t="s">
        <v>12982</v>
      </c>
      <c r="B310" s="174" t="s">
        <v>12983</v>
      </c>
      <c r="C310" s="175"/>
      <c r="D310" s="176"/>
      <c r="E310" s="176"/>
      <c r="F310" s="176"/>
      <c r="G310" s="169">
        <v>5</v>
      </c>
    </row>
    <row r="311" spans="1:7" x14ac:dyDescent="0.2">
      <c r="A311" s="173" t="s">
        <v>12984</v>
      </c>
      <c r="B311" s="174" t="s">
        <v>12985</v>
      </c>
      <c r="C311" s="175" t="s">
        <v>12441</v>
      </c>
      <c r="D311" s="176"/>
      <c r="E311" s="176">
        <v>60.1</v>
      </c>
      <c r="F311" s="176">
        <v>60.1</v>
      </c>
      <c r="G311" s="169">
        <v>9</v>
      </c>
    </row>
    <row r="312" spans="1:7" x14ac:dyDescent="0.2">
      <c r="A312" s="173" t="s">
        <v>12986</v>
      </c>
      <c r="B312" s="174" t="s">
        <v>12987</v>
      </c>
      <c r="C312" s="175" t="s">
        <v>12441</v>
      </c>
      <c r="D312" s="176"/>
      <c r="E312" s="176">
        <v>4.75</v>
      </c>
      <c r="F312" s="176">
        <v>4.75</v>
      </c>
      <c r="G312" s="169">
        <v>9</v>
      </c>
    </row>
    <row r="313" spans="1:7" x14ac:dyDescent="0.2">
      <c r="A313" s="173" t="s">
        <v>12988</v>
      </c>
      <c r="B313" s="174" t="s">
        <v>12989</v>
      </c>
      <c r="C313" s="175" t="s">
        <v>12497</v>
      </c>
      <c r="D313" s="176"/>
      <c r="E313" s="176">
        <v>4.42</v>
      </c>
      <c r="F313" s="176">
        <v>4.42</v>
      </c>
      <c r="G313" s="169">
        <v>9</v>
      </c>
    </row>
    <row r="314" spans="1:7" x14ac:dyDescent="0.2">
      <c r="A314" s="173" t="s">
        <v>12990</v>
      </c>
      <c r="B314" s="174" t="s">
        <v>12991</v>
      </c>
      <c r="C314" s="175" t="s">
        <v>12497</v>
      </c>
      <c r="D314" s="176"/>
      <c r="E314" s="176">
        <v>1.07</v>
      </c>
      <c r="F314" s="176">
        <v>1.07</v>
      </c>
      <c r="G314" s="169">
        <v>9</v>
      </c>
    </row>
    <row r="315" spans="1:7" ht="25.5" x14ac:dyDescent="0.2">
      <c r="A315" s="173" t="s">
        <v>12992</v>
      </c>
      <c r="B315" s="174" t="s">
        <v>12993</v>
      </c>
      <c r="C315" s="175" t="s">
        <v>12441</v>
      </c>
      <c r="D315" s="176"/>
      <c r="E315" s="176">
        <v>52.06</v>
      </c>
      <c r="F315" s="176">
        <v>52.06</v>
      </c>
      <c r="G315" s="169">
        <v>9</v>
      </c>
    </row>
    <row r="316" spans="1:7" x14ac:dyDescent="0.2">
      <c r="A316" s="173" t="s">
        <v>12994</v>
      </c>
      <c r="B316" s="174" t="s">
        <v>12995</v>
      </c>
      <c r="C316" s="175"/>
      <c r="D316" s="176"/>
      <c r="E316" s="176"/>
      <c r="F316" s="176"/>
      <c r="G316" s="169">
        <v>5</v>
      </c>
    </row>
    <row r="317" spans="1:7" x14ac:dyDescent="0.2">
      <c r="A317" s="173" t="s">
        <v>12996</v>
      </c>
      <c r="B317" s="174" t="s">
        <v>12997</v>
      </c>
      <c r="C317" s="175" t="s">
        <v>12441</v>
      </c>
      <c r="D317" s="176"/>
      <c r="E317" s="176">
        <v>13.31</v>
      </c>
      <c r="F317" s="176">
        <v>13.31</v>
      </c>
      <c r="G317" s="169">
        <v>9</v>
      </c>
    </row>
    <row r="318" spans="1:7" x14ac:dyDescent="0.2">
      <c r="A318" s="173" t="s">
        <v>12998</v>
      </c>
      <c r="B318" s="174" t="s">
        <v>12999</v>
      </c>
      <c r="C318" s="175" t="s">
        <v>12441</v>
      </c>
      <c r="D318" s="176"/>
      <c r="E318" s="176">
        <v>7.12</v>
      </c>
      <c r="F318" s="176">
        <v>7.12</v>
      </c>
      <c r="G318" s="169">
        <v>9</v>
      </c>
    </row>
    <row r="319" spans="1:7" x14ac:dyDescent="0.2">
      <c r="A319" s="173" t="s">
        <v>13000</v>
      </c>
      <c r="B319" s="174" t="s">
        <v>13001</v>
      </c>
      <c r="C319" s="175" t="s">
        <v>12441</v>
      </c>
      <c r="D319" s="176"/>
      <c r="E319" s="176">
        <v>5.36</v>
      </c>
      <c r="F319" s="176">
        <v>5.36</v>
      </c>
      <c r="G319" s="169">
        <v>9</v>
      </c>
    </row>
    <row r="320" spans="1:7" x14ac:dyDescent="0.2">
      <c r="A320" s="173" t="s">
        <v>13002</v>
      </c>
      <c r="B320" s="174" t="s">
        <v>13003</v>
      </c>
      <c r="C320" s="175"/>
      <c r="D320" s="176"/>
      <c r="E320" s="176"/>
      <c r="F320" s="176"/>
      <c r="G320" s="169">
        <v>5</v>
      </c>
    </row>
    <row r="321" spans="1:7" x14ac:dyDescent="0.2">
      <c r="A321" s="173" t="s">
        <v>13004</v>
      </c>
      <c r="B321" s="174" t="s">
        <v>13005</v>
      </c>
      <c r="C321" s="175" t="s">
        <v>12389</v>
      </c>
      <c r="D321" s="176"/>
      <c r="E321" s="176">
        <v>23.77</v>
      </c>
      <c r="F321" s="176">
        <v>23.77</v>
      </c>
      <c r="G321" s="169">
        <v>9</v>
      </c>
    </row>
    <row r="322" spans="1:7" ht="25.5" x14ac:dyDescent="0.2">
      <c r="A322" s="173" t="s">
        <v>13006</v>
      </c>
      <c r="B322" s="174" t="s">
        <v>13007</v>
      </c>
      <c r="C322" s="175" t="s">
        <v>12497</v>
      </c>
      <c r="D322" s="176"/>
      <c r="E322" s="176">
        <v>1.83</v>
      </c>
      <c r="F322" s="176">
        <v>1.83</v>
      </c>
      <c r="G322" s="169">
        <v>9</v>
      </c>
    </row>
    <row r="323" spans="1:7" ht="25.5" x14ac:dyDescent="0.2">
      <c r="A323" s="173" t="s">
        <v>13008</v>
      </c>
      <c r="B323" s="174" t="s">
        <v>13009</v>
      </c>
      <c r="C323" s="175" t="s">
        <v>12497</v>
      </c>
      <c r="D323" s="176"/>
      <c r="E323" s="176">
        <v>14.26</v>
      </c>
      <c r="F323" s="176">
        <v>14.26</v>
      </c>
      <c r="G323" s="169">
        <v>9</v>
      </c>
    </row>
    <row r="324" spans="1:7" ht="25.5" x14ac:dyDescent="0.2">
      <c r="A324" s="173" t="s">
        <v>13010</v>
      </c>
      <c r="B324" s="174" t="s">
        <v>13011</v>
      </c>
      <c r="C324" s="175" t="s">
        <v>12441</v>
      </c>
      <c r="D324" s="176"/>
      <c r="E324" s="176">
        <v>6.43</v>
      </c>
      <c r="F324" s="176">
        <v>6.43</v>
      </c>
      <c r="G324" s="169">
        <v>9</v>
      </c>
    </row>
    <row r="325" spans="1:7" x14ac:dyDescent="0.2">
      <c r="A325" s="173" t="s">
        <v>13012</v>
      </c>
      <c r="B325" s="174" t="s">
        <v>13013</v>
      </c>
      <c r="C325" s="175" t="s">
        <v>12441</v>
      </c>
      <c r="D325" s="176"/>
      <c r="E325" s="176">
        <v>21.38</v>
      </c>
      <c r="F325" s="176">
        <v>21.38</v>
      </c>
      <c r="G325" s="169">
        <v>9</v>
      </c>
    </row>
    <row r="326" spans="1:7" x14ac:dyDescent="0.2">
      <c r="A326" s="173" t="s">
        <v>13014</v>
      </c>
      <c r="B326" s="174" t="s">
        <v>13015</v>
      </c>
      <c r="C326" s="175"/>
      <c r="D326" s="176"/>
      <c r="E326" s="176"/>
      <c r="F326" s="176"/>
      <c r="G326" s="169">
        <v>5</v>
      </c>
    </row>
    <row r="327" spans="1:7" x14ac:dyDescent="0.2">
      <c r="A327" s="173" t="s">
        <v>13016</v>
      </c>
      <c r="B327" s="174" t="s">
        <v>13017</v>
      </c>
      <c r="C327" s="175" t="s">
        <v>12441</v>
      </c>
      <c r="D327" s="176"/>
      <c r="E327" s="176">
        <v>33.26</v>
      </c>
      <c r="F327" s="176">
        <v>33.26</v>
      </c>
      <c r="G327" s="169">
        <v>9</v>
      </c>
    </row>
    <row r="328" spans="1:7" x14ac:dyDescent="0.2">
      <c r="A328" s="173" t="s">
        <v>13018</v>
      </c>
      <c r="B328" s="174" t="s">
        <v>13019</v>
      </c>
      <c r="C328" s="175" t="s">
        <v>12389</v>
      </c>
      <c r="D328" s="176"/>
      <c r="E328" s="176">
        <v>27.74</v>
      </c>
      <c r="F328" s="176">
        <v>27.74</v>
      </c>
      <c r="G328" s="169">
        <v>9</v>
      </c>
    </row>
    <row r="329" spans="1:7" ht="25.5" x14ac:dyDescent="0.2">
      <c r="A329" s="173" t="s">
        <v>13020</v>
      </c>
      <c r="B329" s="174" t="s">
        <v>13021</v>
      </c>
      <c r="C329" s="175" t="s">
        <v>12497</v>
      </c>
      <c r="D329" s="176"/>
      <c r="E329" s="176">
        <v>11.4</v>
      </c>
      <c r="F329" s="176">
        <v>11.4</v>
      </c>
      <c r="G329" s="169">
        <v>9</v>
      </c>
    </row>
    <row r="330" spans="1:7" x14ac:dyDescent="0.2">
      <c r="A330" s="173" t="s">
        <v>13022</v>
      </c>
      <c r="B330" s="174" t="s">
        <v>13023</v>
      </c>
      <c r="C330" s="175" t="s">
        <v>12497</v>
      </c>
      <c r="D330" s="176"/>
      <c r="E330" s="176">
        <v>7.83</v>
      </c>
      <c r="F330" s="176">
        <v>7.83</v>
      </c>
      <c r="G330" s="169">
        <v>9</v>
      </c>
    </row>
    <row r="331" spans="1:7" x14ac:dyDescent="0.2">
      <c r="A331" s="173" t="s">
        <v>13024</v>
      </c>
      <c r="B331" s="174" t="s">
        <v>13025</v>
      </c>
      <c r="C331" s="175" t="s">
        <v>12441</v>
      </c>
      <c r="D331" s="176"/>
      <c r="E331" s="176">
        <v>33.26</v>
      </c>
      <c r="F331" s="176">
        <v>33.26</v>
      </c>
      <c r="G331" s="169">
        <v>9</v>
      </c>
    </row>
    <row r="332" spans="1:7" x14ac:dyDescent="0.2">
      <c r="A332" s="173" t="s">
        <v>13026</v>
      </c>
      <c r="B332" s="174" t="s">
        <v>13027</v>
      </c>
      <c r="C332" s="175" t="s">
        <v>12497</v>
      </c>
      <c r="D332" s="176"/>
      <c r="E332" s="176">
        <v>38.01</v>
      </c>
      <c r="F332" s="176">
        <v>38.01</v>
      </c>
      <c r="G332" s="169">
        <v>9</v>
      </c>
    </row>
    <row r="333" spans="1:7" ht="25.5" x14ac:dyDescent="0.2">
      <c r="A333" s="173" t="s">
        <v>13028</v>
      </c>
      <c r="B333" s="174" t="s">
        <v>13029</v>
      </c>
      <c r="C333" s="175" t="s">
        <v>12389</v>
      </c>
      <c r="D333" s="176"/>
      <c r="E333" s="176">
        <v>27.86</v>
      </c>
      <c r="F333" s="176">
        <v>27.86</v>
      </c>
      <c r="G333" s="169">
        <v>9</v>
      </c>
    </row>
    <row r="334" spans="1:7" x14ac:dyDescent="0.2">
      <c r="A334" s="173" t="s">
        <v>13030</v>
      </c>
      <c r="B334" s="174" t="s">
        <v>13031</v>
      </c>
      <c r="C334" s="175" t="s">
        <v>12441</v>
      </c>
      <c r="D334" s="176"/>
      <c r="E334" s="176">
        <v>4.51</v>
      </c>
      <c r="F334" s="176">
        <v>4.51</v>
      </c>
      <c r="G334" s="169">
        <v>9</v>
      </c>
    </row>
    <row r="335" spans="1:7" x14ac:dyDescent="0.2">
      <c r="A335" s="173" t="s">
        <v>13032</v>
      </c>
      <c r="B335" s="174" t="s">
        <v>13033</v>
      </c>
      <c r="C335" s="175"/>
      <c r="D335" s="176"/>
      <c r="E335" s="176"/>
      <c r="F335" s="176"/>
      <c r="G335" s="169">
        <v>5</v>
      </c>
    </row>
    <row r="336" spans="1:7" x14ac:dyDescent="0.2">
      <c r="A336" s="173" t="s">
        <v>13034</v>
      </c>
      <c r="B336" s="174" t="s">
        <v>13035</v>
      </c>
      <c r="C336" s="175" t="s">
        <v>12389</v>
      </c>
      <c r="D336" s="176"/>
      <c r="E336" s="176">
        <v>13.05</v>
      </c>
      <c r="F336" s="176">
        <v>13.05</v>
      </c>
      <c r="G336" s="169">
        <v>9</v>
      </c>
    </row>
    <row r="337" spans="1:7" x14ac:dyDescent="0.2">
      <c r="A337" s="173" t="s">
        <v>13036</v>
      </c>
      <c r="B337" s="174" t="s">
        <v>13037</v>
      </c>
      <c r="C337" s="175" t="s">
        <v>12389</v>
      </c>
      <c r="D337" s="176"/>
      <c r="E337" s="176">
        <v>5.22</v>
      </c>
      <c r="F337" s="176">
        <v>5.22</v>
      </c>
      <c r="G337" s="169">
        <v>9</v>
      </c>
    </row>
    <row r="338" spans="1:7" x14ac:dyDescent="0.2">
      <c r="A338" s="173" t="s">
        <v>13038</v>
      </c>
      <c r="B338" s="174" t="s">
        <v>13039</v>
      </c>
      <c r="C338" s="175" t="s">
        <v>12389</v>
      </c>
      <c r="D338" s="176"/>
      <c r="E338" s="176">
        <v>2.61</v>
      </c>
      <c r="F338" s="176">
        <v>2.61</v>
      </c>
      <c r="G338" s="169">
        <v>9</v>
      </c>
    </row>
    <row r="339" spans="1:7" ht="25.5" x14ac:dyDescent="0.2">
      <c r="A339" s="173" t="s">
        <v>13040</v>
      </c>
      <c r="B339" s="174" t="s">
        <v>13041</v>
      </c>
      <c r="C339" s="175" t="s">
        <v>12389</v>
      </c>
      <c r="D339" s="176"/>
      <c r="E339" s="176">
        <v>20.420000000000002</v>
      </c>
      <c r="F339" s="176">
        <v>20.420000000000002</v>
      </c>
      <c r="G339" s="169">
        <v>9</v>
      </c>
    </row>
    <row r="340" spans="1:7" x14ac:dyDescent="0.2">
      <c r="A340" s="173" t="s">
        <v>13042</v>
      </c>
      <c r="B340" s="174" t="s">
        <v>13043</v>
      </c>
      <c r="C340" s="175"/>
      <c r="D340" s="176"/>
      <c r="E340" s="176"/>
      <c r="F340" s="176"/>
      <c r="G340" s="169">
        <v>5</v>
      </c>
    </row>
    <row r="341" spans="1:7" x14ac:dyDescent="0.2">
      <c r="A341" s="173" t="s">
        <v>13044</v>
      </c>
      <c r="B341" s="174" t="s">
        <v>13045</v>
      </c>
      <c r="C341" s="175" t="s">
        <v>12389</v>
      </c>
      <c r="D341" s="176"/>
      <c r="E341" s="176">
        <v>46.86</v>
      </c>
      <c r="F341" s="176">
        <v>46.86</v>
      </c>
      <c r="G341" s="169">
        <v>9</v>
      </c>
    </row>
    <row r="342" spans="1:7" x14ac:dyDescent="0.2">
      <c r="A342" s="173" t="s">
        <v>13046</v>
      </c>
      <c r="B342" s="174" t="s">
        <v>13047</v>
      </c>
      <c r="C342" s="175" t="s">
        <v>12441</v>
      </c>
      <c r="D342" s="176"/>
      <c r="E342" s="176">
        <v>66.53</v>
      </c>
      <c r="F342" s="176">
        <v>66.53</v>
      </c>
      <c r="G342" s="169">
        <v>9</v>
      </c>
    </row>
    <row r="343" spans="1:7" x14ac:dyDescent="0.2">
      <c r="A343" s="173" t="s">
        <v>13048</v>
      </c>
      <c r="B343" s="174" t="s">
        <v>13049</v>
      </c>
      <c r="C343" s="175" t="s">
        <v>12389</v>
      </c>
      <c r="D343" s="176"/>
      <c r="E343" s="176">
        <v>15.65</v>
      </c>
      <c r="F343" s="176">
        <v>15.65</v>
      </c>
      <c r="G343" s="169">
        <v>9</v>
      </c>
    </row>
    <row r="344" spans="1:7" x14ac:dyDescent="0.2">
      <c r="A344" s="173" t="s">
        <v>13050</v>
      </c>
      <c r="B344" s="174" t="s">
        <v>13051</v>
      </c>
      <c r="C344" s="175" t="s">
        <v>12389</v>
      </c>
      <c r="D344" s="176"/>
      <c r="E344" s="176">
        <v>6.52</v>
      </c>
      <c r="F344" s="176">
        <v>6.52</v>
      </c>
      <c r="G344" s="169">
        <v>9</v>
      </c>
    </row>
    <row r="345" spans="1:7" x14ac:dyDescent="0.2">
      <c r="A345" s="173" t="s">
        <v>13052</v>
      </c>
      <c r="B345" s="174" t="s">
        <v>13053</v>
      </c>
      <c r="C345" s="175" t="s">
        <v>12389</v>
      </c>
      <c r="D345" s="176"/>
      <c r="E345" s="176">
        <v>59.91</v>
      </c>
      <c r="F345" s="176">
        <v>59.91</v>
      </c>
      <c r="G345" s="169">
        <v>9</v>
      </c>
    </row>
    <row r="346" spans="1:7" x14ac:dyDescent="0.2">
      <c r="A346" s="173" t="s">
        <v>13054</v>
      </c>
      <c r="B346" s="174" t="s">
        <v>13055</v>
      </c>
      <c r="C346" s="175" t="s">
        <v>12389</v>
      </c>
      <c r="D346" s="176"/>
      <c r="E346" s="176">
        <v>34.36</v>
      </c>
      <c r="F346" s="176">
        <v>34.36</v>
      </c>
      <c r="G346" s="169">
        <v>9</v>
      </c>
    </row>
    <row r="347" spans="1:7" x14ac:dyDescent="0.2">
      <c r="A347" s="173" t="s">
        <v>13056</v>
      </c>
      <c r="B347" s="174" t="s">
        <v>13057</v>
      </c>
      <c r="C347" s="175" t="s">
        <v>12389</v>
      </c>
      <c r="D347" s="176"/>
      <c r="E347" s="176">
        <v>34.36</v>
      </c>
      <c r="F347" s="176">
        <v>34.36</v>
      </c>
      <c r="G347" s="169">
        <v>9</v>
      </c>
    </row>
    <row r="348" spans="1:7" x14ac:dyDescent="0.2">
      <c r="A348" s="173" t="s">
        <v>13058</v>
      </c>
      <c r="B348" s="174" t="s">
        <v>13059</v>
      </c>
      <c r="C348" s="175" t="s">
        <v>12389</v>
      </c>
      <c r="D348" s="176"/>
      <c r="E348" s="176">
        <v>8.1199999999999992</v>
      </c>
      <c r="F348" s="176">
        <v>8.1199999999999992</v>
      </c>
      <c r="G348" s="169">
        <v>9</v>
      </c>
    </row>
    <row r="349" spans="1:7" x14ac:dyDescent="0.2">
      <c r="A349" s="173" t="s">
        <v>13060</v>
      </c>
      <c r="B349" s="174" t="s">
        <v>13061</v>
      </c>
      <c r="C349" s="175" t="s">
        <v>12389</v>
      </c>
      <c r="D349" s="176"/>
      <c r="E349" s="176">
        <v>12.5</v>
      </c>
      <c r="F349" s="176">
        <v>12.5</v>
      </c>
      <c r="G349" s="169">
        <v>9</v>
      </c>
    </row>
    <row r="350" spans="1:7" x14ac:dyDescent="0.2">
      <c r="A350" s="173" t="s">
        <v>13062</v>
      </c>
      <c r="B350" s="174" t="s">
        <v>13063</v>
      </c>
      <c r="C350" s="175" t="s">
        <v>12389</v>
      </c>
      <c r="D350" s="176"/>
      <c r="E350" s="176">
        <v>23.74</v>
      </c>
      <c r="F350" s="176">
        <v>23.74</v>
      </c>
      <c r="G350" s="169">
        <v>9</v>
      </c>
    </row>
    <row r="351" spans="1:7" x14ac:dyDescent="0.2">
      <c r="A351" s="173" t="s">
        <v>13064</v>
      </c>
      <c r="B351" s="174" t="s">
        <v>13065</v>
      </c>
      <c r="C351" s="175"/>
      <c r="D351" s="176"/>
      <c r="E351" s="176"/>
      <c r="F351" s="176"/>
      <c r="G351" s="169">
        <v>5</v>
      </c>
    </row>
    <row r="352" spans="1:7" x14ac:dyDescent="0.2">
      <c r="A352" s="173" t="s">
        <v>13066</v>
      </c>
      <c r="B352" s="174" t="s">
        <v>13067</v>
      </c>
      <c r="C352" s="175" t="s">
        <v>12389</v>
      </c>
      <c r="D352" s="176"/>
      <c r="E352" s="176">
        <v>99.53</v>
      </c>
      <c r="F352" s="176">
        <v>99.53</v>
      </c>
      <c r="G352" s="169">
        <v>9</v>
      </c>
    </row>
    <row r="353" spans="1:7" x14ac:dyDescent="0.2">
      <c r="A353" s="173" t="s">
        <v>13068</v>
      </c>
      <c r="B353" s="174" t="s">
        <v>13069</v>
      </c>
      <c r="C353" s="175" t="s">
        <v>12389</v>
      </c>
      <c r="D353" s="176"/>
      <c r="E353" s="176">
        <v>79.010000000000005</v>
      </c>
      <c r="F353" s="176">
        <v>79.010000000000005</v>
      </c>
      <c r="G353" s="169">
        <v>9</v>
      </c>
    </row>
    <row r="354" spans="1:7" x14ac:dyDescent="0.2">
      <c r="A354" s="173" t="s">
        <v>13070</v>
      </c>
      <c r="B354" s="174" t="s">
        <v>13071</v>
      </c>
      <c r="C354" s="175"/>
      <c r="D354" s="176"/>
      <c r="E354" s="176"/>
      <c r="F354" s="176"/>
      <c r="G354" s="169">
        <v>5</v>
      </c>
    </row>
    <row r="355" spans="1:7" x14ac:dyDescent="0.2">
      <c r="A355" s="173" t="s">
        <v>13072</v>
      </c>
      <c r="B355" s="174" t="s">
        <v>13073</v>
      </c>
      <c r="C355" s="175" t="s">
        <v>12441</v>
      </c>
      <c r="D355" s="176"/>
      <c r="E355" s="176">
        <v>6.43</v>
      </c>
      <c r="F355" s="176">
        <v>6.43</v>
      </c>
      <c r="G355" s="169">
        <v>9</v>
      </c>
    </row>
    <row r="356" spans="1:7" x14ac:dyDescent="0.2">
      <c r="A356" s="173" t="s">
        <v>13074</v>
      </c>
      <c r="B356" s="174" t="s">
        <v>13075</v>
      </c>
      <c r="C356" s="175" t="s">
        <v>12441</v>
      </c>
      <c r="D356" s="176"/>
      <c r="E356" s="176">
        <v>1.07</v>
      </c>
      <c r="F356" s="176">
        <v>1.07</v>
      </c>
      <c r="G356" s="169">
        <v>9</v>
      </c>
    </row>
    <row r="357" spans="1:7" x14ac:dyDescent="0.2">
      <c r="A357" s="173" t="s">
        <v>13076</v>
      </c>
      <c r="B357" s="174" t="s">
        <v>13077</v>
      </c>
      <c r="C357" s="175"/>
      <c r="D357" s="176"/>
      <c r="E357" s="176"/>
      <c r="F357" s="176"/>
      <c r="G357" s="169">
        <v>5</v>
      </c>
    </row>
    <row r="358" spans="1:7" ht="25.5" x14ac:dyDescent="0.2">
      <c r="A358" s="173" t="s">
        <v>13078</v>
      </c>
      <c r="B358" s="174" t="s">
        <v>13079</v>
      </c>
      <c r="C358" s="175" t="s">
        <v>12441</v>
      </c>
      <c r="D358" s="176"/>
      <c r="E358" s="176">
        <v>15.62</v>
      </c>
      <c r="F358" s="176">
        <v>15.62</v>
      </c>
      <c r="G358" s="169">
        <v>9</v>
      </c>
    </row>
    <row r="359" spans="1:7" x14ac:dyDescent="0.2">
      <c r="A359" s="173" t="s">
        <v>13080</v>
      </c>
      <c r="B359" s="174" t="s">
        <v>13081</v>
      </c>
      <c r="C359" s="175" t="s">
        <v>12441</v>
      </c>
      <c r="D359" s="176"/>
      <c r="E359" s="176">
        <v>47.52</v>
      </c>
      <c r="F359" s="176">
        <v>47.52</v>
      </c>
      <c r="G359" s="169">
        <v>9</v>
      </c>
    </row>
    <row r="360" spans="1:7" x14ac:dyDescent="0.2">
      <c r="A360" s="173" t="s">
        <v>13082</v>
      </c>
      <c r="B360" s="174" t="s">
        <v>13083</v>
      </c>
      <c r="C360" s="175"/>
      <c r="D360" s="176"/>
      <c r="E360" s="176"/>
      <c r="F360" s="176"/>
      <c r="G360" s="169">
        <v>5</v>
      </c>
    </row>
    <row r="361" spans="1:7" ht="25.5" x14ac:dyDescent="0.2">
      <c r="A361" s="173" t="s">
        <v>13084</v>
      </c>
      <c r="B361" s="174" t="s">
        <v>13085</v>
      </c>
      <c r="C361" s="175" t="s">
        <v>12389</v>
      </c>
      <c r="D361" s="176"/>
      <c r="E361" s="176">
        <v>21.07</v>
      </c>
      <c r="F361" s="176">
        <v>21.07</v>
      </c>
      <c r="G361" s="169">
        <v>9</v>
      </c>
    </row>
    <row r="362" spans="1:7" ht="25.5" x14ac:dyDescent="0.2">
      <c r="A362" s="173" t="s">
        <v>13086</v>
      </c>
      <c r="B362" s="174" t="s">
        <v>13087</v>
      </c>
      <c r="C362" s="175" t="s">
        <v>12389</v>
      </c>
      <c r="D362" s="176"/>
      <c r="E362" s="176">
        <v>79.010000000000005</v>
      </c>
      <c r="F362" s="176">
        <v>79.010000000000005</v>
      </c>
      <c r="G362" s="169">
        <v>9</v>
      </c>
    </row>
    <row r="363" spans="1:7" x14ac:dyDescent="0.2">
      <c r="A363" s="173" t="s">
        <v>13088</v>
      </c>
      <c r="B363" s="174" t="s">
        <v>13089</v>
      </c>
      <c r="C363" s="175" t="s">
        <v>12389</v>
      </c>
      <c r="D363" s="176"/>
      <c r="E363" s="176">
        <v>26.34</v>
      </c>
      <c r="F363" s="176">
        <v>26.34</v>
      </c>
      <c r="G363" s="169">
        <v>9</v>
      </c>
    </row>
    <row r="364" spans="1:7" x14ac:dyDescent="0.2">
      <c r="A364" s="173" t="s">
        <v>13090</v>
      </c>
      <c r="B364" s="174" t="s">
        <v>13091</v>
      </c>
      <c r="C364" s="175" t="s">
        <v>12497</v>
      </c>
      <c r="D364" s="176"/>
      <c r="E364" s="176">
        <v>21.07</v>
      </c>
      <c r="F364" s="176">
        <v>21.07</v>
      </c>
      <c r="G364" s="169">
        <v>9</v>
      </c>
    </row>
    <row r="365" spans="1:7" x14ac:dyDescent="0.2">
      <c r="A365" s="173" t="s">
        <v>13092</v>
      </c>
      <c r="B365" s="174" t="s">
        <v>13093</v>
      </c>
      <c r="C365" s="175" t="s">
        <v>12389</v>
      </c>
      <c r="D365" s="176"/>
      <c r="E365" s="176">
        <v>7.9</v>
      </c>
      <c r="F365" s="176">
        <v>7.9</v>
      </c>
      <c r="G365" s="169">
        <v>9</v>
      </c>
    </row>
    <row r="366" spans="1:7" x14ac:dyDescent="0.2">
      <c r="A366" s="173" t="s">
        <v>13094</v>
      </c>
      <c r="B366" s="174" t="s">
        <v>13095</v>
      </c>
      <c r="C366" s="175" t="s">
        <v>12389</v>
      </c>
      <c r="D366" s="176"/>
      <c r="E366" s="176">
        <v>7.9</v>
      </c>
      <c r="F366" s="176">
        <v>7.9</v>
      </c>
      <c r="G366" s="169">
        <v>9</v>
      </c>
    </row>
    <row r="367" spans="1:7" x14ac:dyDescent="0.2">
      <c r="A367" s="173" t="s">
        <v>13096</v>
      </c>
      <c r="B367" s="174" t="s">
        <v>13097</v>
      </c>
      <c r="C367" s="175" t="s">
        <v>12389</v>
      </c>
      <c r="D367" s="176"/>
      <c r="E367" s="176">
        <v>52.67</v>
      </c>
      <c r="F367" s="176">
        <v>52.67</v>
      </c>
      <c r="G367" s="169">
        <v>9</v>
      </c>
    </row>
    <row r="368" spans="1:7" x14ac:dyDescent="0.2">
      <c r="A368" s="173" t="s">
        <v>13098</v>
      </c>
      <c r="B368" s="174" t="s">
        <v>13099</v>
      </c>
      <c r="C368" s="175" t="s">
        <v>12389</v>
      </c>
      <c r="D368" s="176"/>
      <c r="E368" s="176">
        <v>26.34</v>
      </c>
      <c r="F368" s="176">
        <v>26.34</v>
      </c>
      <c r="G368" s="169">
        <v>9</v>
      </c>
    </row>
    <row r="369" spans="1:7" x14ac:dyDescent="0.2">
      <c r="A369" s="173" t="s">
        <v>13100</v>
      </c>
      <c r="B369" s="174" t="s">
        <v>13101</v>
      </c>
      <c r="C369" s="175" t="s">
        <v>12389</v>
      </c>
      <c r="D369" s="176"/>
      <c r="E369" s="176">
        <v>23.7</v>
      </c>
      <c r="F369" s="176">
        <v>23.7</v>
      </c>
      <c r="G369" s="169">
        <v>9</v>
      </c>
    </row>
    <row r="370" spans="1:7" x14ac:dyDescent="0.2">
      <c r="A370" s="173" t="s">
        <v>13102</v>
      </c>
      <c r="B370" s="174" t="s">
        <v>13103</v>
      </c>
      <c r="C370" s="175" t="s">
        <v>12389</v>
      </c>
      <c r="D370" s="176"/>
      <c r="E370" s="176">
        <v>21.07</v>
      </c>
      <c r="F370" s="176">
        <v>21.07</v>
      </c>
      <c r="G370" s="169">
        <v>9</v>
      </c>
    </row>
    <row r="371" spans="1:7" x14ac:dyDescent="0.2">
      <c r="A371" s="173" t="s">
        <v>13104</v>
      </c>
      <c r="B371" s="174" t="s">
        <v>13105</v>
      </c>
      <c r="C371" s="175" t="s">
        <v>12389</v>
      </c>
      <c r="D371" s="176"/>
      <c r="E371" s="176">
        <v>21.07</v>
      </c>
      <c r="F371" s="176">
        <v>21.07</v>
      </c>
      <c r="G371" s="169">
        <v>9</v>
      </c>
    </row>
    <row r="372" spans="1:7" x14ac:dyDescent="0.2">
      <c r="A372" s="173" t="s">
        <v>13106</v>
      </c>
      <c r="B372" s="174" t="s">
        <v>13107</v>
      </c>
      <c r="C372" s="175" t="s">
        <v>12389</v>
      </c>
      <c r="D372" s="176"/>
      <c r="E372" s="176">
        <v>15.8</v>
      </c>
      <c r="F372" s="176">
        <v>15.8</v>
      </c>
      <c r="G372" s="169">
        <v>9</v>
      </c>
    </row>
    <row r="373" spans="1:7" x14ac:dyDescent="0.2">
      <c r="A373" s="173" t="s">
        <v>13108</v>
      </c>
      <c r="B373" s="174" t="s">
        <v>13109</v>
      </c>
      <c r="C373" s="175"/>
      <c r="D373" s="176"/>
      <c r="E373" s="176"/>
      <c r="F373" s="176"/>
      <c r="G373" s="169">
        <v>5</v>
      </c>
    </row>
    <row r="374" spans="1:7" x14ac:dyDescent="0.2">
      <c r="A374" s="173" t="s">
        <v>13110</v>
      </c>
      <c r="B374" s="174" t="s">
        <v>13111</v>
      </c>
      <c r="C374" s="175" t="s">
        <v>12389</v>
      </c>
      <c r="D374" s="176"/>
      <c r="E374" s="176">
        <v>13.17</v>
      </c>
      <c r="F374" s="176">
        <v>13.17</v>
      </c>
      <c r="G374" s="169">
        <v>9</v>
      </c>
    </row>
    <row r="375" spans="1:7" x14ac:dyDescent="0.2">
      <c r="A375" s="173" t="s">
        <v>13112</v>
      </c>
      <c r="B375" s="174" t="s">
        <v>13113</v>
      </c>
      <c r="C375" s="175" t="s">
        <v>12497</v>
      </c>
      <c r="D375" s="176"/>
      <c r="E375" s="176">
        <v>18.43</v>
      </c>
      <c r="F375" s="176">
        <v>18.43</v>
      </c>
      <c r="G375" s="169">
        <v>9</v>
      </c>
    </row>
    <row r="376" spans="1:7" ht="25.5" x14ac:dyDescent="0.2">
      <c r="A376" s="173" t="s">
        <v>13114</v>
      </c>
      <c r="B376" s="174" t="s">
        <v>13115</v>
      </c>
      <c r="C376" s="175" t="s">
        <v>12389</v>
      </c>
      <c r="D376" s="176"/>
      <c r="E376" s="176">
        <v>263.35000000000002</v>
      </c>
      <c r="F376" s="176">
        <v>263.35000000000002</v>
      </c>
      <c r="G376" s="169">
        <v>9</v>
      </c>
    </row>
    <row r="377" spans="1:7" ht="25.5" x14ac:dyDescent="0.2">
      <c r="A377" s="173" t="s">
        <v>13116</v>
      </c>
      <c r="B377" s="174" t="s">
        <v>13117</v>
      </c>
      <c r="C377" s="175" t="s">
        <v>12389</v>
      </c>
      <c r="D377" s="176"/>
      <c r="E377" s="176">
        <v>210.68</v>
      </c>
      <c r="F377" s="176">
        <v>210.68</v>
      </c>
      <c r="G377" s="169">
        <v>9</v>
      </c>
    </row>
    <row r="378" spans="1:7" x14ac:dyDescent="0.2">
      <c r="A378" s="173" t="s">
        <v>13118</v>
      </c>
      <c r="B378" s="174" t="s">
        <v>13119</v>
      </c>
      <c r="C378" s="175" t="s">
        <v>12389</v>
      </c>
      <c r="D378" s="176"/>
      <c r="E378" s="176">
        <v>105.34</v>
      </c>
      <c r="F378" s="176">
        <v>105.34</v>
      </c>
      <c r="G378" s="169">
        <v>9</v>
      </c>
    </row>
    <row r="379" spans="1:7" x14ac:dyDescent="0.2">
      <c r="A379" s="173" t="s">
        <v>13120</v>
      </c>
      <c r="B379" s="174" t="s">
        <v>13121</v>
      </c>
      <c r="C379" s="175" t="s">
        <v>12389</v>
      </c>
      <c r="D379" s="176"/>
      <c r="E379" s="176">
        <v>58.48</v>
      </c>
      <c r="F379" s="176">
        <v>58.48</v>
      </c>
      <c r="G379" s="169">
        <v>9</v>
      </c>
    </row>
    <row r="380" spans="1:7" x14ac:dyDescent="0.2">
      <c r="A380" s="173" t="s">
        <v>13122</v>
      </c>
      <c r="B380" s="174" t="s">
        <v>13123</v>
      </c>
      <c r="C380" s="175" t="s">
        <v>12389</v>
      </c>
      <c r="D380" s="176"/>
      <c r="E380" s="176">
        <v>7.81</v>
      </c>
      <c r="F380" s="176">
        <v>7.81</v>
      </c>
      <c r="G380" s="169">
        <v>9</v>
      </c>
    </row>
    <row r="381" spans="1:7" x14ac:dyDescent="0.2">
      <c r="A381" s="173" t="s">
        <v>13124</v>
      </c>
      <c r="B381" s="174" t="s">
        <v>13125</v>
      </c>
      <c r="C381" s="175" t="s">
        <v>12389</v>
      </c>
      <c r="D381" s="176"/>
      <c r="E381" s="176">
        <v>9.3699999999999992</v>
      </c>
      <c r="F381" s="176">
        <v>9.3699999999999992</v>
      </c>
      <c r="G381" s="169">
        <v>9</v>
      </c>
    </row>
    <row r="382" spans="1:7" x14ac:dyDescent="0.2">
      <c r="A382" s="173" t="s">
        <v>13126</v>
      </c>
      <c r="B382" s="174" t="s">
        <v>13127</v>
      </c>
      <c r="C382" s="175" t="s">
        <v>12389</v>
      </c>
      <c r="D382" s="176"/>
      <c r="E382" s="176">
        <v>58.48</v>
      </c>
      <c r="F382" s="176">
        <v>58.48</v>
      </c>
      <c r="G382" s="169">
        <v>9</v>
      </c>
    </row>
    <row r="383" spans="1:7" x14ac:dyDescent="0.2">
      <c r="A383" s="173" t="s">
        <v>13128</v>
      </c>
      <c r="B383" s="174" t="s">
        <v>13129</v>
      </c>
      <c r="C383" s="175" t="s">
        <v>12497</v>
      </c>
      <c r="D383" s="176"/>
      <c r="E383" s="176">
        <v>13.17</v>
      </c>
      <c r="F383" s="176">
        <v>13.17</v>
      </c>
      <c r="G383" s="169">
        <v>9</v>
      </c>
    </row>
    <row r="384" spans="1:7" x14ac:dyDescent="0.2">
      <c r="A384" s="173" t="s">
        <v>13130</v>
      </c>
      <c r="B384" s="174" t="s">
        <v>13131</v>
      </c>
      <c r="C384" s="175" t="s">
        <v>12389</v>
      </c>
      <c r="D384" s="176"/>
      <c r="E384" s="176">
        <v>26.34</v>
      </c>
      <c r="F384" s="176">
        <v>26.34</v>
      </c>
      <c r="G384" s="169">
        <v>9</v>
      </c>
    </row>
    <row r="385" spans="1:7" x14ac:dyDescent="0.2">
      <c r="A385" s="173" t="s">
        <v>13132</v>
      </c>
      <c r="B385" s="174" t="s">
        <v>13133</v>
      </c>
      <c r="C385" s="175" t="s">
        <v>12389</v>
      </c>
      <c r="D385" s="176"/>
      <c r="E385" s="176">
        <v>21.07</v>
      </c>
      <c r="F385" s="176">
        <v>21.07</v>
      </c>
      <c r="G385" s="169">
        <v>9</v>
      </c>
    </row>
    <row r="386" spans="1:7" x14ac:dyDescent="0.2">
      <c r="A386" s="173" t="s">
        <v>13134</v>
      </c>
      <c r="B386" s="174" t="s">
        <v>13135</v>
      </c>
      <c r="C386" s="175" t="s">
        <v>12389</v>
      </c>
      <c r="D386" s="176"/>
      <c r="E386" s="176">
        <v>31.6</v>
      </c>
      <c r="F386" s="176">
        <v>31.6</v>
      </c>
      <c r="G386" s="169">
        <v>9</v>
      </c>
    </row>
    <row r="387" spans="1:7" x14ac:dyDescent="0.2">
      <c r="A387" s="173" t="s">
        <v>13136</v>
      </c>
      <c r="B387" s="174" t="s">
        <v>13137</v>
      </c>
      <c r="C387" s="175" t="s">
        <v>12389</v>
      </c>
      <c r="D387" s="176"/>
      <c r="E387" s="176">
        <v>26.34</v>
      </c>
      <c r="F387" s="176">
        <v>26.34</v>
      </c>
      <c r="G387" s="169">
        <v>9</v>
      </c>
    </row>
    <row r="388" spans="1:7" ht="25.5" x14ac:dyDescent="0.2">
      <c r="A388" s="173" t="s">
        <v>13138</v>
      </c>
      <c r="B388" s="174" t="s">
        <v>13139</v>
      </c>
      <c r="C388" s="175" t="s">
        <v>12389</v>
      </c>
      <c r="D388" s="176"/>
      <c r="E388" s="176">
        <v>52.67</v>
      </c>
      <c r="F388" s="176">
        <v>52.67</v>
      </c>
      <c r="G388" s="169">
        <v>9</v>
      </c>
    </row>
    <row r="389" spans="1:7" x14ac:dyDescent="0.2">
      <c r="A389" s="173" t="s">
        <v>13140</v>
      </c>
      <c r="B389" s="174" t="s">
        <v>13141</v>
      </c>
      <c r="C389" s="175" t="s">
        <v>12389</v>
      </c>
      <c r="D389" s="176"/>
      <c r="E389" s="176">
        <v>79.010000000000005</v>
      </c>
      <c r="F389" s="176">
        <v>79.010000000000005</v>
      </c>
      <c r="G389" s="169">
        <v>9</v>
      </c>
    </row>
    <row r="390" spans="1:7" ht="25.5" x14ac:dyDescent="0.2">
      <c r="A390" s="173" t="s">
        <v>13142</v>
      </c>
      <c r="B390" s="174" t="s">
        <v>13143</v>
      </c>
      <c r="C390" s="175" t="s">
        <v>12389</v>
      </c>
      <c r="D390" s="176"/>
      <c r="E390" s="176">
        <v>148.19999999999999</v>
      </c>
      <c r="F390" s="176">
        <v>148.19999999999999</v>
      </c>
      <c r="G390" s="169">
        <v>9</v>
      </c>
    </row>
    <row r="391" spans="1:7" x14ac:dyDescent="0.2">
      <c r="A391" s="173" t="s">
        <v>13144</v>
      </c>
      <c r="B391" s="174" t="s">
        <v>13145</v>
      </c>
      <c r="C391" s="175" t="s">
        <v>12389</v>
      </c>
      <c r="D391" s="176"/>
      <c r="E391" s="176">
        <v>39.5</v>
      </c>
      <c r="F391" s="176">
        <v>39.5</v>
      </c>
      <c r="G391" s="169">
        <v>9</v>
      </c>
    </row>
    <row r="392" spans="1:7" ht="25.5" x14ac:dyDescent="0.2">
      <c r="A392" s="173" t="s">
        <v>13146</v>
      </c>
      <c r="B392" s="174" t="s">
        <v>13147</v>
      </c>
      <c r="C392" s="175" t="s">
        <v>12389</v>
      </c>
      <c r="D392" s="176"/>
      <c r="E392" s="176">
        <v>10.72</v>
      </c>
      <c r="F392" s="176">
        <v>10.72</v>
      </c>
      <c r="G392" s="169">
        <v>9</v>
      </c>
    </row>
    <row r="393" spans="1:7" x14ac:dyDescent="0.2">
      <c r="A393" s="173" t="s">
        <v>13148</v>
      </c>
      <c r="B393" s="174" t="s">
        <v>13149</v>
      </c>
      <c r="C393" s="175" t="s">
        <v>12389</v>
      </c>
      <c r="D393" s="176"/>
      <c r="E393" s="176">
        <v>20.98</v>
      </c>
      <c r="F393" s="176">
        <v>20.98</v>
      </c>
      <c r="G393" s="169">
        <v>9</v>
      </c>
    </row>
    <row r="394" spans="1:7" ht="25.5" x14ac:dyDescent="0.2">
      <c r="A394" s="173" t="s">
        <v>13150</v>
      </c>
      <c r="B394" s="174" t="s">
        <v>13151</v>
      </c>
      <c r="C394" s="175" t="s">
        <v>12497</v>
      </c>
      <c r="D394" s="176"/>
      <c r="E394" s="176">
        <v>6.32</v>
      </c>
      <c r="F394" s="176">
        <v>6.32</v>
      </c>
      <c r="G394" s="169">
        <v>9</v>
      </c>
    </row>
    <row r="395" spans="1:7" x14ac:dyDescent="0.2">
      <c r="A395" s="173" t="s">
        <v>13152</v>
      </c>
      <c r="B395" s="174" t="s">
        <v>13153</v>
      </c>
      <c r="C395" s="175" t="s">
        <v>12497</v>
      </c>
      <c r="D395" s="176"/>
      <c r="E395" s="176">
        <v>3.16</v>
      </c>
      <c r="F395" s="176">
        <v>3.16</v>
      </c>
      <c r="G395" s="169">
        <v>9</v>
      </c>
    </row>
    <row r="396" spans="1:7" ht="25.5" x14ac:dyDescent="0.2">
      <c r="A396" s="173" t="s">
        <v>13154</v>
      </c>
      <c r="B396" s="174" t="s">
        <v>13155</v>
      </c>
      <c r="C396" s="175" t="s">
        <v>12497</v>
      </c>
      <c r="D396" s="176"/>
      <c r="E396" s="176">
        <v>5.26</v>
      </c>
      <c r="F396" s="176">
        <v>5.26</v>
      </c>
      <c r="G396" s="169">
        <v>9</v>
      </c>
    </row>
    <row r="397" spans="1:7" x14ac:dyDescent="0.2">
      <c r="A397" s="173" t="s">
        <v>13156</v>
      </c>
      <c r="B397" s="174" t="s">
        <v>13157</v>
      </c>
      <c r="C397" s="175" t="s">
        <v>12497</v>
      </c>
      <c r="D397" s="176"/>
      <c r="E397" s="176">
        <v>2.63</v>
      </c>
      <c r="F397" s="176">
        <v>2.63</v>
      </c>
      <c r="G397" s="169">
        <v>9</v>
      </c>
    </row>
    <row r="398" spans="1:7" x14ac:dyDescent="0.2">
      <c r="A398" s="173" t="s">
        <v>13158</v>
      </c>
      <c r="B398" s="174" t="s">
        <v>13159</v>
      </c>
      <c r="C398" s="175" t="s">
        <v>12497</v>
      </c>
      <c r="D398" s="176"/>
      <c r="E398" s="176">
        <v>37.049999999999997</v>
      </c>
      <c r="F398" s="176">
        <v>37.049999999999997</v>
      </c>
      <c r="G398" s="169">
        <v>9</v>
      </c>
    </row>
    <row r="399" spans="1:7" x14ac:dyDescent="0.2">
      <c r="A399" s="173" t="s">
        <v>13160</v>
      </c>
      <c r="B399" s="174" t="s">
        <v>13161</v>
      </c>
      <c r="C399" s="175" t="s">
        <v>12497</v>
      </c>
      <c r="D399" s="176"/>
      <c r="E399" s="176">
        <v>10.54</v>
      </c>
      <c r="F399" s="176">
        <v>10.54</v>
      </c>
      <c r="G399" s="169">
        <v>9</v>
      </c>
    </row>
    <row r="400" spans="1:7" x14ac:dyDescent="0.2">
      <c r="A400" s="173" t="s">
        <v>13162</v>
      </c>
      <c r="B400" s="174" t="s">
        <v>13163</v>
      </c>
      <c r="C400" s="175" t="s">
        <v>12389</v>
      </c>
      <c r="D400" s="176"/>
      <c r="E400" s="176">
        <v>52.67</v>
      </c>
      <c r="F400" s="176">
        <v>52.67</v>
      </c>
      <c r="G400" s="169">
        <v>9</v>
      </c>
    </row>
    <row r="401" spans="1:7" x14ac:dyDescent="0.2">
      <c r="A401" s="173" t="s">
        <v>13164</v>
      </c>
      <c r="B401" s="174" t="s">
        <v>13165</v>
      </c>
      <c r="C401" s="175" t="s">
        <v>12389</v>
      </c>
      <c r="D401" s="176"/>
      <c r="E401" s="176">
        <v>10.54</v>
      </c>
      <c r="F401" s="176">
        <v>10.54</v>
      </c>
      <c r="G401" s="169">
        <v>9</v>
      </c>
    </row>
    <row r="402" spans="1:7" x14ac:dyDescent="0.2">
      <c r="A402" s="173" t="s">
        <v>13166</v>
      </c>
      <c r="B402" s="174" t="s">
        <v>13167</v>
      </c>
      <c r="C402" s="175" t="s">
        <v>12389</v>
      </c>
      <c r="D402" s="176"/>
      <c r="E402" s="176">
        <v>79.010000000000005</v>
      </c>
      <c r="F402" s="176">
        <v>79.010000000000005</v>
      </c>
      <c r="G402" s="169">
        <v>9</v>
      </c>
    </row>
    <row r="403" spans="1:7" x14ac:dyDescent="0.2">
      <c r="A403" s="173" t="s">
        <v>13168</v>
      </c>
      <c r="B403" s="174" t="s">
        <v>13169</v>
      </c>
      <c r="C403" s="175" t="s">
        <v>12389</v>
      </c>
      <c r="D403" s="176"/>
      <c r="E403" s="176">
        <v>111.15</v>
      </c>
      <c r="F403" s="176">
        <v>111.15</v>
      </c>
      <c r="G403" s="169">
        <v>9</v>
      </c>
    </row>
    <row r="404" spans="1:7" x14ac:dyDescent="0.2">
      <c r="A404" s="173" t="s">
        <v>13170</v>
      </c>
      <c r="B404" s="174" t="s">
        <v>13171</v>
      </c>
      <c r="C404" s="175"/>
      <c r="D404" s="176"/>
      <c r="E404" s="176"/>
      <c r="F404" s="176"/>
      <c r="G404" s="169">
        <v>5</v>
      </c>
    </row>
    <row r="405" spans="1:7" x14ac:dyDescent="0.2">
      <c r="A405" s="173" t="s">
        <v>13172</v>
      </c>
      <c r="B405" s="174" t="s">
        <v>13173</v>
      </c>
      <c r="C405" s="175" t="s">
        <v>12389</v>
      </c>
      <c r="D405" s="176"/>
      <c r="E405" s="176">
        <v>216.37</v>
      </c>
      <c r="F405" s="176">
        <v>216.37</v>
      </c>
      <c r="G405" s="169">
        <v>9</v>
      </c>
    </row>
    <row r="406" spans="1:7" x14ac:dyDescent="0.2">
      <c r="A406" s="173" t="s">
        <v>13174</v>
      </c>
      <c r="B406" s="174" t="s">
        <v>13175</v>
      </c>
      <c r="C406" s="175" t="s">
        <v>12389</v>
      </c>
      <c r="D406" s="176"/>
      <c r="E406" s="176">
        <v>52.67</v>
      </c>
      <c r="F406" s="176">
        <v>52.67</v>
      </c>
      <c r="G406" s="169">
        <v>9</v>
      </c>
    </row>
    <row r="407" spans="1:7" x14ac:dyDescent="0.2">
      <c r="A407" s="173" t="s">
        <v>13176</v>
      </c>
      <c r="B407" s="174" t="s">
        <v>13177</v>
      </c>
      <c r="C407" s="175" t="s">
        <v>12389</v>
      </c>
      <c r="D407" s="176"/>
      <c r="E407" s="176">
        <v>13.17</v>
      </c>
      <c r="F407" s="176">
        <v>13.17</v>
      </c>
      <c r="G407" s="169">
        <v>9</v>
      </c>
    </row>
    <row r="408" spans="1:7" ht="25.5" x14ac:dyDescent="0.2">
      <c r="A408" s="173" t="s">
        <v>13178</v>
      </c>
      <c r="B408" s="174" t="s">
        <v>13179</v>
      </c>
      <c r="C408" s="175" t="s">
        <v>12441</v>
      </c>
      <c r="D408" s="176"/>
      <c r="E408" s="176">
        <v>52.67</v>
      </c>
      <c r="F408" s="176">
        <v>52.67</v>
      </c>
      <c r="G408" s="169">
        <v>9</v>
      </c>
    </row>
    <row r="409" spans="1:7" x14ac:dyDescent="0.2">
      <c r="A409" s="173" t="s">
        <v>13180</v>
      </c>
      <c r="B409" s="174" t="s">
        <v>13181</v>
      </c>
      <c r="C409" s="175" t="s">
        <v>12389</v>
      </c>
      <c r="D409" s="176"/>
      <c r="E409" s="176">
        <v>10.54</v>
      </c>
      <c r="F409" s="176">
        <v>10.54</v>
      </c>
      <c r="G409" s="169">
        <v>9</v>
      </c>
    </row>
    <row r="410" spans="1:7" ht="25.5" x14ac:dyDescent="0.2">
      <c r="A410" s="173" t="s">
        <v>13182</v>
      </c>
      <c r="B410" s="174" t="s">
        <v>13183</v>
      </c>
      <c r="C410" s="175" t="s">
        <v>12389</v>
      </c>
      <c r="D410" s="176"/>
      <c r="E410" s="176">
        <v>21.07</v>
      </c>
      <c r="F410" s="176">
        <v>21.07</v>
      </c>
      <c r="G410" s="169">
        <v>9</v>
      </c>
    </row>
    <row r="411" spans="1:7" x14ac:dyDescent="0.2">
      <c r="A411" s="173" t="s">
        <v>13184</v>
      </c>
      <c r="B411" s="174" t="s">
        <v>13185</v>
      </c>
      <c r="C411" s="175" t="s">
        <v>12389</v>
      </c>
      <c r="D411" s="176"/>
      <c r="E411" s="176">
        <v>5.26</v>
      </c>
      <c r="F411" s="176">
        <v>5.26</v>
      </c>
      <c r="G411" s="169">
        <v>9</v>
      </c>
    </row>
    <row r="412" spans="1:7" x14ac:dyDescent="0.2">
      <c r="A412" s="173" t="s">
        <v>13186</v>
      </c>
      <c r="B412" s="174" t="s">
        <v>13187</v>
      </c>
      <c r="C412" s="175" t="s">
        <v>12389</v>
      </c>
      <c r="D412" s="176"/>
      <c r="E412" s="176">
        <v>7.9</v>
      </c>
      <c r="F412" s="176">
        <v>7.9</v>
      </c>
      <c r="G412" s="169">
        <v>9</v>
      </c>
    </row>
    <row r="413" spans="1:7" x14ac:dyDescent="0.2">
      <c r="A413" s="173" t="s">
        <v>13188</v>
      </c>
      <c r="B413" s="174" t="s">
        <v>13189</v>
      </c>
      <c r="C413" s="175" t="s">
        <v>12389</v>
      </c>
      <c r="D413" s="176"/>
      <c r="E413" s="176">
        <v>13.17</v>
      </c>
      <c r="F413" s="176">
        <v>13.17</v>
      </c>
      <c r="G413" s="169">
        <v>9</v>
      </c>
    </row>
    <row r="414" spans="1:7" x14ac:dyDescent="0.2">
      <c r="A414" s="173" t="s">
        <v>13190</v>
      </c>
      <c r="B414" s="174" t="s">
        <v>13191</v>
      </c>
      <c r="C414" s="175" t="s">
        <v>12389</v>
      </c>
      <c r="D414" s="176"/>
      <c r="E414" s="176">
        <v>13.17</v>
      </c>
      <c r="F414" s="176">
        <v>13.17</v>
      </c>
      <c r="G414" s="169">
        <v>9</v>
      </c>
    </row>
    <row r="415" spans="1:7" x14ac:dyDescent="0.2">
      <c r="A415" s="173" t="s">
        <v>13192</v>
      </c>
      <c r="B415" s="174" t="s">
        <v>13193</v>
      </c>
      <c r="C415" s="175"/>
      <c r="D415" s="176"/>
      <c r="E415" s="176"/>
      <c r="F415" s="176"/>
      <c r="G415" s="169">
        <v>5</v>
      </c>
    </row>
    <row r="416" spans="1:7" ht="25.5" x14ac:dyDescent="0.2">
      <c r="A416" s="173" t="s">
        <v>13194</v>
      </c>
      <c r="B416" s="174" t="s">
        <v>13195</v>
      </c>
      <c r="C416" s="175" t="s">
        <v>12389</v>
      </c>
      <c r="D416" s="176"/>
      <c r="E416" s="176">
        <v>37.049999999999997</v>
      </c>
      <c r="F416" s="176">
        <v>37.049999999999997</v>
      </c>
      <c r="G416" s="169">
        <v>9</v>
      </c>
    </row>
    <row r="417" spans="1:7" x14ac:dyDescent="0.2">
      <c r="A417" s="173" t="s">
        <v>13196</v>
      </c>
      <c r="B417" s="174" t="s">
        <v>13197</v>
      </c>
      <c r="C417" s="175" t="s">
        <v>12389</v>
      </c>
      <c r="D417" s="176"/>
      <c r="E417" s="176">
        <v>4.29</v>
      </c>
      <c r="F417" s="176">
        <v>4.29</v>
      </c>
      <c r="G417" s="169">
        <v>9</v>
      </c>
    </row>
    <row r="418" spans="1:7" x14ac:dyDescent="0.2">
      <c r="A418" s="173" t="s">
        <v>13198</v>
      </c>
      <c r="B418" s="174" t="s">
        <v>13199</v>
      </c>
      <c r="C418" s="175" t="s">
        <v>12389</v>
      </c>
      <c r="D418" s="176"/>
      <c r="E418" s="176">
        <v>52.67</v>
      </c>
      <c r="F418" s="176">
        <v>52.67</v>
      </c>
      <c r="G418" s="169">
        <v>9</v>
      </c>
    </row>
    <row r="419" spans="1:7" x14ac:dyDescent="0.2">
      <c r="A419" s="173" t="s">
        <v>13200</v>
      </c>
      <c r="B419" s="174" t="s">
        <v>13201</v>
      </c>
      <c r="C419" s="175" t="s">
        <v>12389</v>
      </c>
      <c r="D419" s="176"/>
      <c r="E419" s="176">
        <v>26.34</v>
      </c>
      <c r="F419" s="176">
        <v>26.34</v>
      </c>
      <c r="G419" s="169">
        <v>9</v>
      </c>
    </row>
    <row r="420" spans="1:7" x14ac:dyDescent="0.2">
      <c r="A420" s="173" t="s">
        <v>13202</v>
      </c>
      <c r="B420" s="174" t="s">
        <v>13203</v>
      </c>
      <c r="C420" s="175" t="s">
        <v>12389</v>
      </c>
      <c r="D420" s="176"/>
      <c r="E420" s="176">
        <v>21.43</v>
      </c>
      <c r="F420" s="176">
        <v>21.43</v>
      </c>
      <c r="G420" s="169">
        <v>9</v>
      </c>
    </row>
    <row r="421" spans="1:7" x14ac:dyDescent="0.2">
      <c r="A421" s="173" t="s">
        <v>13204</v>
      </c>
      <c r="B421" s="174" t="s">
        <v>13205</v>
      </c>
      <c r="C421" s="175" t="s">
        <v>12389</v>
      </c>
      <c r="D421" s="176"/>
      <c r="E421" s="176">
        <v>74.099999999999994</v>
      </c>
      <c r="F421" s="176">
        <v>74.099999999999994</v>
      </c>
      <c r="G421" s="169">
        <v>9</v>
      </c>
    </row>
    <row r="422" spans="1:7" x14ac:dyDescent="0.2">
      <c r="A422" s="173" t="s">
        <v>13206</v>
      </c>
      <c r="B422" s="174" t="s">
        <v>13207</v>
      </c>
      <c r="C422" s="175"/>
      <c r="D422" s="176"/>
      <c r="E422" s="176"/>
      <c r="F422" s="176"/>
      <c r="G422" s="169">
        <v>5</v>
      </c>
    </row>
    <row r="423" spans="1:7" x14ac:dyDescent="0.2">
      <c r="A423" s="173" t="s">
        <v>13208</v>
      </c>
      <c r="B423" s="174" t="s">
        <v>13209</v>
      </c>
      <c r="C423" s="175" t="s">
        <v>63</v>
      </c>
      <c r="D423" s="176"/>
      <c r="E423" s="176">
        <v>0.86</v>
      </c>
      <c r="F423" s="176">
        <v>0.86</v>
      </c>
      <c r="G423" s="169">
        <v>9</v>
      </c>
    </row>
    <row r="424" spans="1:7" x14ac:dyDescent="0.2">
      <c r="A424" s="173" t="s">
        <v>13210</v>
      </c>
      <c r="B424" s="174" t="s">
        <v>13211</v>
      </c>
      <c r="C424" s="175" t="s">
        <v>12389</v>
      </c>
      <c r="D424" s="176"/>
      <c r="E424" s="176">
        <v>79.010000000000005</v>
      </c>
      <c r="F424" s="176">
        <v>79.010000000000005</v>
      </c>
      <c r="G424" s="169">
        <v>9</v>
      </c>
    </row>
    <row r="425" spans="1:7" ht="25.5" x14ac:dyDescent="0.2">
      <c r="A425" s="173" t="s">
        <v>13212</v>
      </c>
      <c r="B425" s="174" t="s">
        <v>13213</v>
      </c>
      <c r="C425" s="175" t="s">
        <v>12389</v>
      </c>
      <c r="D425" s="176"/>
      <c r="E425" s="176">
        <v>105.34</v>
      </c>
      <c r="F425" s="176">
        <v>105.34</v>
      </c>
      <c r="G425" s="169">
        <v>9</v>
      </c>
    </row>
    <row r="426" spans="1:7" x14ac:dyDescent="0.2">
      <c r="A426" s="173" t="s">
        <v>13214</v>
      </c>
      <c r="B426" s="174" t="s">
        <v>13215</v>
      </c>
      <c r="C426" s="175" t="s">
        <v>12497</v>
      </c>
      <c r="D426" s="176"/>
      <c r="E426" s="176">
        <v>21.07</v>
      </c>
      <c r="F426" s="176">
        <v>21.07</v>
      </c>
      <c r="G426" s="169">
        <v>9</v>
      </c>
    </row>
    <row r="427" spans="1:7" x14ac:dyDescent="0.2">
      <c r="A427" s="173" t="s">
        <v>13216</v>
      </c>
      <c r="B427" s="174" t="s">
        <v>13217</v>
      </c>
      <c r="C427" s="175" t="s">
        <v>12441</v>
      </c>
      <c r="D427" s="176"/>
      <c r="E427" s="176">
        <v>52.67</v>
      </c>
      <c r="F427" s="176">
        <v>52.67</v>
      </c>
      <c r="G427" s="169">
        <v>9</v>
      </c>
    </row>
    <row r="428" spans="1:7" x14ac:dyDescent="0.2">
      <c r="A428" s="173" t="s">
        <v>13218</v>
      </c>
      <c r="B428" s="174" t="s">
        <v>13219</v>
      </c>
      <c r="C428" s="175" t="s">
        <v>12389</v>
      </c>
      <c r="D428" s="176">
        <v>123.95</v>
      </c>
      <c r="E428" s="176">
        <v>148.19999999999999</v>
      </c>
      <c r="F428" s="176">
        <v>272.14999999999998</v>
      </c>
      <c r="G428" s="169">
        <v>9</v>
      </c>
    </row>
    <row r="429" spans="1:7" x14ac:dyDescent="0.2">
      <c r="A429" s="173" t="s">
        <v>13220</v>
      </c>
      <c r="B429" s="174" t="s">
        <v>13221</v>
      </c>
      <c r="C429" s="175" t="s">
        <v>12389</v>
      </c>
      <c r="D429" s="176">
        <v>123.95</v>
      </c>
      <c r="E429" s="176">
        <v>148.19999999999999</v>
      </c>
      <c r="F429" s="176">
        <v>272.14999999999998</v>
      </c>
      <c r="G429" s="169">
        <v>9</v>
      </c>
    </row>
    <row r="430" spans="1:7" x14ac:dyDescent="0.2">
      <c r="A430" s="173" t="s">
        <v>13222</v>
      </c>
      <c r="B430" s="174" t="s">
        <v>13223</v>
      </c>
      <c r="C430" s="175" t="s">
        <v>12389</v>
      </c>
      <c r="D430" s="176"/>
      <c r="E430" s="176">
        <v>165.96</v>
      </c>
      <c r="F430" s="176">
        <v>165.96</v>
      </c>
      <c r="G430" s="169">
        <v>9</v>
      </c>
    </row>
    <row r="431" spans="1:7" ht="25.5" x14ac:dyDescent="0.2">
      <c r="A431" s="173" t="s">
        <v>13224</v>
      </c>
      <c r="B431" s="174" t="s">
        <v>13225</v>
      </c>
      <c r="C431" s="175" t="s">
        <v>12441</v>
      </c>
      <c r="D431" s="176"/>
      <c r="E431" s="176">
        <v>105.34</v>
      </c>
      <c r="F431" s="176">
        <v>105.34</v>
      </c>
      <c r="G431" s="169">
        <v>9</v>
      </c>
    </row>
    <row r="432" spans="1:7" x14ac:dyDescent="0.2">
      <c r="A432" s="173" t="s">
        <v>13226</v>
      </c>
      <c r="B432" s="174" t="s">
        <v>13227</v>
      </c>
      <c r="C432" s="175" t="s">
        <v>12389</v>
      </c>
      <c r="D432" s="176"/>
      <c r="E432" s="176">
        <v>18.53</v>
      </c>
      <c r="F432" s="176">
        <v>18.53</v>
      </c>
      <c r="G432" s="169">
        <v>9</v>
      </c>
    </row>
    <row r="433" spans="1:7" x14ac:dyDescent="0.2">
      <c r="A433" s="173" t="s">
        <v>13228</v>
      </c>
      <c r="B433" s="174" t="s">
        <v>13229</v>
      </c>
      <c r="C433" s="175" t="s">
        <v>12389</v>
      </c>
      <c r="D433" s="176"/>
      <c r="E433" s="176">
        <v>105.34</v>
      </c>
      <c r="F433" s="176">
        <v>105.34</v>
      </c>
      <c r="G433" s="169">
        <v>9</v>
      </c>
    </row>
    <row r="434" spans="1:7" x14ac:dyDescent="0.2">
      <c r="A434" s="173" t="s">
        <v>13230</v>
      </c>
      <c r="B434" s="174" t="s">
        <v>13231</v>
      </c>
      <c r="C434" s="175" t="s">
        <v>12389</v>
      </c>
      <c r="D434" s="176"/>
      <c r="E434" s="176">
        <v>24.99</v>
      </c>
      <c r="F434" s="176">
        <v>24.99</v>
      </c>
      <c r="G434" s="169">
        <v>9</v>
      </c>
    </row>
    <row r="435" spans="1:7" x14ac:dyDescent="0.2">
      <c r="A435" s="173" t="s">
        <v>13232</v>
      </c>
      <c r="B435" s="174" t="s">
        <v>13233</v>
      </c>
      <c r="C435" s="175" t="s">
        <v>12389</v>
      </c>
      <c r="D435" s="176"/>
      <c r="E435" s="176">
        <v>4.29</v>
      </c>
      <c r="F435" s="176">
        <v>4.29</v>
      </c>
      <c r="G435" s="169">
        <v>9</v>
      </c>
    </row>
    <row r="436" spans="1:7" x14ac:dyDescent="0.2">
      <c r="A436" s="173" t="s">
        <v>13234</v>
      </c>
      <c r="B436" s="174" t="s">
        <v>13235</v>
      </c>
      <c r="C436" s="175" t="s">
        <v>12389</v>
      </c>
      <c r="D436" s="176"/>
      <c r="E436" s="176">
        <v>4.29</v>
      </c>
      <c r="F436" s="176">
        <v>4.29</v>
      </c>
      <c r="G436" s="169">
        <v>9</v>
      </c>
    </row>
    <row r="437" spans="1:7" ht="25.5" x14ac:dyDescent="0.2">
      <c r="A437" s="173" t="s">
        <v>13236</v>
      </c>
      <c r="B437" s="174" t="s">
        <v>13237</v>
      </c>
      <c r="C437" s="175" t="s">
        <v>12389</v>
      </c>
      <c r="D437" s="176"/>
      <c r="E437" s="176">
        <v>34.29</v>
      </c>
      <c r="F437" s="176">
        <v>34.29</v>
      </c>
      <c r="G437" s="169">
        <v>9</v>
      </c>
    </row>
    <row r="438" spans="1:7" x14ac:dyDescent="0.2">
      <c r="A438" s="173" t="s">
        <v>13238</v>
      </c>
      <c r="B438" s="174" t="s">
        <v>13239</v>
      </c>
      <c r="C438" s="175"/>
      <c r="D438" s="176"/>
      <c r="E438" s="176"/>
      <c r="F438" s="176"/>
      <c r="G438" s="169">
        <v>5</v>
      </c>
    </row>
    <row r="439" spans="1:7" x14ac:dyDescent="0.2">
      <c r="A439" s="173" t="s">
        <v>13240</v>
      </c>
      <c r="B439" s="174" t="s">
        <v>13241</v>
      </c>
      <c r="C439" s="175" t="s">
        <v>12389</v>
      </c>
      <c r="D439" s="176"/>
      <c r="E439" s="176">
        <v>5.36</v>
      </c>
      <c r="F439" s="176">
        <v>5.36</v>
      </c>
      <c r="G439" s="169">
        <v>9</v>
      </c>
    </row>
    <row r="440" spans="1:7" x14ac:dyDescent="0.2">
      <c r="A440" s="173" t="s">
        <v>13242</v>
      </c>
      <c r="B440" s="174" t="s">
        <v>13243</v>
      </c>
      <c r="C440" s="175" t="s">
        <v>12389</v>
      </c>
      <c r="D440" s="176"/>
      <c r="E440" s="176">
        <v>364.57</v>
      </c>
      <c r="F440" s="176">
        <v>364.57</v>
      </c>
      <c r="G440" s="169">
        <v>9</v>
      </c>
    </row>
    <row r="441" spans="1:7" x14ac:dyDescent="0.2">
      <c r="A441" s="173" t="s">
        <v>13244</v>
      </c>
      <c r="B441" s="174" t="s">
        <v>13245</v>
      </c>
      <c r="C441" s="175" t="s">
        <v>12389</v>
      </c>
      <c r="D441" s="176"/>
      <c r="E441" s="176">
        <v>34.24</v>
      </c>
      <c r="F441" s="176">
        <v>34.24</v>
      </c>
      <c r="G441" s="169">
        <v>9</v>
      </c>
    </row>
    <row r="442" spans="1:7" ht="25.5" x14ac:dyDescent="0.2">
      <c r="A442" s="173" t="s">
        <v>13246</v>
      </c>
      <c r="B442" s="174" t="s">
        <v>13247</v>
      </c>
      <c r="C442" s="175" t="s">
        <v>12389</v>
      </c>
      <c r="D442" s="176">
        <v>247.89</v>
      </c>
      <c r="E442" s="176">
        <v>421.36</v>
      </c>
      <c r="F442" s="176">
        <v>669.25</v>
      </c>
      <c r="G442" s="169">
        <v>9</v>
      </c>
    </row>
    <row r="443" spans="1:7" ht="25.5" x14ac:dyDescent="0.2">
      <c r="A443" s="173" t="s">
        <v>13248</v>
      </c>
      <c r="B443" s="174" t="s">
        <v>13249</v>
      </c>
      <c r="C443" s="175" t="s">
        <v>12497</v>
      </c>
      <c r="D443" s="176"/>
      <c r="E443" s="176">
        <v>26.34</v>
      </c>
      <c r="F443" s="176">
        <v>26.34</v>
      </c>
      <c r="G443" s="169">
        <v>9</v>
      </c>
    </row>
    <row r="444" spans="1:7" ht="25.5" x14ac:dyDescent="0.2">
      <c r="A444" s="173" t="s">
        <v>13250</v>
      </c>
      <c r="B444" s="174" t="s">
        <v>13251</v>
      </c>
      <c r="C444" s="175" t="s">
        <v>12497</v>
      </c>
      <c r="D444" s="176"/>
      <c r="E444" s="176">
        <v>13.17</v>
      </c>
      <c r="F444" s="176">
        <v>13.17</v>
      </c>
      <c r="G444" s="169">
        <v>9</v>
      </c>
    </row>
    <row r="445" spans="1:7" ht="25.5" x14ac:dyDescent="0.2">
      <c r="A445" s="173" t="s">
        <v>13252</v>
      </c>
      <c r="B445" s="174" t="s">
        <v>13253</v>
      </c>
      <c r="C445" s="175" t="s">
        <v>12497</v>
      </c>
      <c r="D445" s="176"/>
      <c r="E445" s="176">
        <v>52.67</v>
      </c>
      <c r="F445" s="176">
        <v>52.67</v>
      </c>
      <c r="G445" s="169">
        <v>9</v>
      </c>
    </row>
    <row r="446" spans="1:7" ht="25.5" x14ac:dyDescent="0.2">
      <c r="A446" s="173" t="s">
        <v>13254</v>
      </c>
      <c r="B446" s="174" t="s">
        <v>13255</v>
      </c>
      <c r="C446" s="175" t="s">
        <v>12497</v>
      </c>
      <c r="D446" s="176"/>
      <c r="E446" s="176">
        <v>26.34</v>
      </c>
      <c r="F446" s="176">
        <v>26.34</v>
      </c>
      <c r="G446" s="169">
        <v>9</v>
      </c>
    </row>
    <row r="447" spans="1:7" x14ac:dyDescent="0.2">
      <c r="A447" s="173" t="s">
        <v>13256</v>
      </c>
      <c r="B447" s="174" t="s">
        <v>13257</v>
      </c>
      <c r="C447" s="175" t="s">
        <v>12497</v>
      </c>
      <c r="D447" s="176"/>
      <c r="E447" s="176">
        <v>10.54</v>
      </c>
      <c r="F447" s="176">
        <v>10.54</v>
      </c>
      <c r="G447" s="169">
        <v>9</v>
      </c>
    </row>
    <row r="448" spans="1:7" x14ac:dyDescent="0.2">
      <c r="A448" s="173" t="s">
        <v>13258</v>
      </c>
      <c r="B448" s="174" t="s">
        <v>13259</v>
      </c>
      <c r="C448" s="175"/>
      <c r="D448" s="176"/>
      <c r="E448" s="176"/>
      <c r="F448" s="176"/>
      <c r="G448" s="169">
        <v>5</v>
      </c>
    </row>
    <row r="449" spans="1:7" x14ac:dyDescent="0.2">
      <c r="A449" s="173" t="s">
        <v>13260</v>
      </c>
      <c r="B449" s="174" t="s">
        <v>13261</v>
      </c>
      <c r="C449" s="175" t="s">
        <v>12497</v>
      </c>
      <c r="D449" s="176"/>
      <c r="E449" s="176">
        <v>4.93</v>
      </c>
      <c r="F449" s="176">
        <v>4.93</v>
      </c>
      <c r="G449" s="169">
        <v>9</v>
      </c>
    </row>
    <row r="450" spans="1:7" x14ac:dyDescent="0.2">
      <c r="A450" s="173" t="s">
        <v>13262</v>
      </c>
      <c r="B450" s="174" t="s">
        <v>13263</v>
      </c>
      <c r="C450" s="175" t="s">
        <v>12497</v>
      </c>
      <c r="D450" s="176"/>
      <c r="E450" s="176">
        <v>3.21</v>
      </c>
      <c r="F450" s="176">
        <v>3.21</v>
      </c>
      <c r="G450" s="169">
        <v>9</v>
      </c>
    </row>
    <row r="451" spans="1:7" ht="25.5" x14ac:dyDescent="0.2">
      <c r="A451" s="173" t="s">
        <v>13264</v>
      </c>
      <c r="B451" s="174" t="s">
        <v>13265</v>
      </c>
      <c r="C451" s="175" t="s">
        <v>12497</v>
      </c>
      <c r="D451" s="176"/>
      <c r="E451" s="176">
        <v>8.57</v>
      </c>
      <c r="F451" s="176">
        <v>8.57</v>
      </c>
      <c r="G451" s="169">
        <v>9</v>
      </c>
    </row>
    <row r="452" spans="1:7" x14ac:dyDescent="0.2">
      <c r="A452" s="173" t="s">
        <v>13266</v>
      </c>
      <c r="B452" s="174" t="s">
        <v>13267</v>
      </c>
      <c r="C452" s="175" t="s">
        <v>12389</v>
      </c>
      <c r="D452" s="176"/>
      <c r="E452" s="176">
        <v>93.72</v>
      </c>
      <c r="F452" s="176">
        <v>93.72</v>
      </c>
      <c r="G452" s="169">
        <v>9</v>
      </c>
    </row>
    <row r="453" spans="1:7" x14ac:dyDescent="0.2">
      <c r="A453" s="173" t="s">
        <v>13268</v>
      </c>
      <c r="B453" s="174" t="s">
        <v>13269</v>
      </c>
      <c r="C453" s="175" t="s">
        <v>12389</v>
      </c>
      <c r="D453" s="176"/>
      <c r="E453" s="176">
        <v>158.01</v>
      </c>
      <c r="F453" s="176">
        <v>158.01</v>
      </c>
      <c r="G453" s="169">
        <v>9</v>
      </c>
    </row>
    <row r="454" spans="1:7" x14ac:dyDescent="0.2">
      <c r="A454" s="173" t="s">
        <v>13270</v>
      </c>
      <c r="B454" s="174" t="s">
        <v>13271</v>
      </c>
      <c r="C454" s="175"/>
      <c r="D454" s="176"/>
      <c r="E454" s="176"/>
      <c r="F454" s="176"/>
      <c r="G454" s="169">
        <v>5</v>
      </c>
    </row>
    <row r="455" spans="1:7" x14ac:dyDescent="0.2">
      <c r="A455" s="173" t="s">
        <v>13272</v>
      </c>
      <c r="B455" s="174" t="s">
        <v>13273</v>
      </c>
      <c r="C455" s="175" t="s">
        <v>12389</v>
      </c>
      <c r="D455" s="176"/>
      <c r="E455" s="176">
        <v>14.82</v>
      </c>
      <c r="F455" s="176">
        <v>14.82</v>
      </c>
      <c r="G455" s="169">
        <v>9</v>
      </c>
    </row>
    <row r="456" spans="1:7" x14ac:dyDescent="0.2">
      <c r="A456" s="173" t="s">
        <v>13274</v>
      </c>
      <c r="B456" s="174" t="s">
        <v>13275</v>
      </c>
      <c r="C456" s="175"/>
      <c r="D456" s="176"/>
      <c r="E456" s="176"/>
      <c r="F456" s="176"/>
      <c r="G456" s="169">
        <v>5</v>
      </c>
    </row>
    <row r="457" spans="1:7" x14ac:dyDescent="0.2">
      <c r="A457" s="173" t="s">
        <v>13276</v>
      </c>
      <c r="B457" s="174" t="s">
        <v>13277</v>
      </c>
      <c r="C457" s="175" t="s">
        <v>12389</v>
      </c>
      <c r="D457" s="176"/>
      <c r="E457" s="176">
        <v>23.88</v>
      </c>
      <c r="F457" s="176">
        <v>23.88</v>
      </c>
      <c r="G457" s="169">
        <v>9</v>
      </c>
    </row>
    <row r="458" spans="1:7" x14ac:dyDescent="0.2">
      <c r="A458" s="173" t="s">
        <v>13278</v>
      </c>
      <c r="B458" s="174" t="s">
        <v>13279</v>
      </c>
      <c r="C458" s="175"/>
      <c r="D458" s="176"/>
      <c r="E458" s="176"/>
      <c r="F458" s="176"/>
      <c r="G458" s="169">
        <v>5</v>
      </c>
    </row>
    <row r="459" spans="1:7" ht="25.5" x14ac:dyDescent="0.2">
      <c r="A459" s="173" t="s">
        <v>12372</v>
      </c>
      <c r="B459" s="174" t="s">
        <v>13280</v>
      </c>
      <c r="C459" s="175" t="s">
        <v>12497</v>
      </c>
      <c r="D459" s="176">
        <v>0.89</v>
      </c>
      <c r="E459" s="176">
        <v>8.57</v>
      </c>
      <c r="F459" s="176">
        <v>9.4600000000000009</v>
      </c>
      <c r="G459" s="169">
        <v>9</v>
      </c>
    </row>
    <row r="460" spans="1:7" x14ac:dyDescent="0.2">
      <c r="A460" s="173" t="s">
        <v>13281</v>
      </c>
      <c r="B460" s="174" t="s">
        <v>13282</v>
      </c>
      <c r="C460" s="175" t="s">
        <v>12497</v>
      </c>
      <c r="D460" s="176"/>
      <c r="E460" s="176">
        <v>4.29</v>
      </c>
      <c r="F460" s="176">
        <v>4.29</v>
      </c>
      <c r="G460" s="169">
        <v>9</v>
      </c>
    </row>
    <row r="461" spans="1:7" ht="25.5" x14ac:dyDescent="0.2">
      <c r="A461" s="173" t="s">
        <v>13283</v>
      </c>
      <c r="B461" s="174" t="s">
        <v>13284</v>
      </c>
      <c r="C461" s="175" t="s">
        <v>12497</v>
      </c>
      <c r="D461" s="176"/>
      <c r="E461" s="176">
        <v>8.57</v>
      </c>
      <c r="F461" s="176">
        <v>8.57</v>
      </c>
      <c r="G461" s="169">
        <v>9</v>
      </c>
    </row>
    <row r="462" spans="1:7" ht="38.25" x14ac:dyDescent="0.2">
      <c r="A462" s="173" t="s">
        <v>12371</v>
      </c>
      <c r="B462" s="174" t="s">
        <v>13285</v>
      </c>
      <c r="C462" s="175" t="s">
        <v>12441</v>
      </c>
      <c r="D462" s="176">
        <v>7.15</v>
      </c>
      <c r="E462" s="176">
        <v>12.86</v>
      </c>
      <c r="F462" s="176">
        <v>20.010000000000002</v>
      </c>
      <c r="G462" s="169">
        <v>9</v>
      </c>
    </row>
    <row r="463" spans="1:7" ht="25.5" x14ac:dyDescent="0.2">
      <c r="A463" s="173" t="s">
        <v>13286</v>
      </c>
      <c r="B463" s="174" t="s">
        <v>13287</v>
      </c>
      <c r="C463" s="175" t="s">
        <v>12441</v>
      </c>
      <c r="D463" s="176"/>
      <c r="E463" s="176">
        <v>12.86</v>
      </c>
      <c r="F463" s="176">
        <v>12.86</v>
      </c>
      <c r="G463" s="169">
        <v>9</v>
      </c>
    </row>
    <row r="464" spans="1:7" x14ac:dyDescent="0.2">
      <c r="A464" s="173" t="s">
        <v>13288</v>
      </c>
      <c r="B464" s="174" t="s">
        <v>13289</v>
      </c>
      <c r="C464" s="175"/>
      <c r="D464" s="176"/>
      <c r="E464" s="176"/>
      <c r="F464" s="176"/>
      <c r="G464" s="169">
        <v>5</v>
      </c>
    </row>
    <row r="465" spans="1:7" x14ac:dyDescent="0.2">
      <c r="A465" s="173" t="s">
        <v>13290</v>
      </c>
      <c r="B465" s="174" t="s">
        <v>13291</v>
      </c>
      <c r="C465" s="175" t="s">
        <v>12441</v>
      </c>
      <c r="D465" s="176">
        <v>41.4</v>
      </c>
      <c r="E465" s="176">
        <v>19.010000000000002</v>
      </c>
      <c r="F465" s="176">
        <v>60.41</v>
      </c>
      <c r="G465" s="169">
        <v>9</v>
      </c>
    </row>
    <row r="466" spans="1:7" ht="25.5" x14ac:dyDescent="0.2">
      <c r="A466" s="173" t="s">
        <v>13292</v>
      </c>
      <c r="B466" s="174" t="s">
        <v>13293</v>
      </c>
      <c r="C466" s="175"/>
      <c r="D466" s="176"/>
      <c r="E466" s="176"/>
      <c r="F466" s="176"/>
      <c r="G466" s="169">
        <v>2</v>
      </c>
    </row>
    <row r="467" spans="1:7" x14ac:dyDescent="0.2">
      <c r="A467" s="173" t="s">
        <v>13294</v>
      </c>
      <c r="B467" s="174" t="s">
        <v>13295</v>
      </c>
      <c r="C467" s="175"/>
      <c r="D467" s="176"/>
      <c r="E467" s="176"/>
      <c r="F467" s="176"/>
      <c r="G467" s="169">
        <v>5</v>
      </c>
    </row>
    <row r="468" spans="1:7" ht="25.5" x14ac:dyDescent="0.2">
      <c r="A468" s="173" t="s">
        <v>13296</v>
      </c>
      <c r="B468" s="174" t="s">
        <v>13297</v>
      </c>
      <c r="C468" s="175" t="s">
        <v>12522</v>
      </c>
      <c r="D468" s="176">
        <v>28.35</v>
      </c>
      <c r="E468" s="176">
        <v>115.72</v>
      </c>
      <c r="F468" s="176">
        <v>144.07</v>
      </c>
      <c r="G468" s="169">
        <v>9</v>
      </c>
    </row>
    <row r="469" spans="1:7" x14ac:dyDescent="0.2">
      <c r="A469" s="173" t="s">
        <v>13298</v>
      </c>
      <c r="B469" s="174" t="s">
        <v>13299</v>
      </c>
      <c r="C469" s="175"/>
      <c r="D469" s="176"/>
      <c r="E469" s="176"/>
      <c r="F469" s="176"/>
      <c r="G469" s="169">
        <v>5</v>
      </c>
    </row>
    <row r="470" spans="1:7" ht="38.25" x14ac:dyDescent="0.2">
      <c r="A470" s="173" t="s">
        <v>13300</v>
      </c>
      <c r="B470" s="174" t="s">
        <v>13301</v>
      </c>
      <c r="C470" s="175" t="s">
        <v>12522</v>
      </c>
      <c r="D470" s="176">
        <v>97.67</v>
      </c>
      <c r="E470" s="176">
        <v>12.86</v>
      </c>
      <c r="F470" s="176">
        <v>110.53</v>
      </c>
      <c r="G470" s="169">
        <v>9</v>
      </c>
    </row>
    <row r="471" spans="1:7" ht="38.25" x14ac:dyDescent="0.2">
      <c r="A471" s="173" t="s">
        <v>13302</v>
      </c>
      <c r="B471" s="174" t="s">
        <v>13303</v>
      </c>
      <c r="C471" s="175" t="s">
        <v>12522</v>
      </c>
      <c r="D471" s="176">
        <v>114.36</v>
      </c>
      <c r="E471" s="176">
        <v>12.86</v>
      </c>
      <c r="F471" s="176">
        <v>127.22</v>
      </c>
      <c r="G471" s="169">
        <v>9</v>
      </c>
    </row>
    <row r="472" spans="1:7" ht="38.25" x14ac:dyDescent="0.2">
      <c r="A472" s="173" t="s">
        <v>13304</v>
      </c>
      <c r="B472" s="174" t="s">
        <v>13305</v>
      </c>
      <c r="C472" s="175" t="s">
        <v>12522</v>
      </c>
      <c r="D472" s="176">
        <v>117.16</v>
      </c>
      <c r="E472" s="176">
        <v>12.86</v>
      </c>
      <c r="F472" s="176">
        <v>130.02000000000001</v>
      </c>
      <c r="G472" s="169">
        <v>9</v>
      </c>
    </row>
    <row r="473" spans="1:7" ht="25.5" x14ac:dyDescent="0.2">
      <c r="A473" s="173" t="s">
        <v>13306</v>
      </c>
      <c r="B473" s="174" t="s">
        <v>13307</v>
      </c>
      <c r="C473" s="175" t="s">
        <v>12522</v>
      </c>
      <c r="D473" s="176">
        <v>113.02</v>
      </c>
      <c r="E473" s="176">
        <v>12.86</v>
      </c>
      <c r="F473" s="176">
        <v>125.88</v>
      </c>
      <c r="G473" s="169">
        <v>9</v>
      </c>
    </row>
    <row r="474" spans="1:7" ht="25.5" x14ac:dyDescent="0.2">
      <c r="A474" s="173" t="s">
        <v>20584</v>
      </c>
      <c r="B474" s="174" t="s">
        <v>20585</v>
      </c>
      <c r="C474" s="175" t="s">
        <v>13327</v>
      </c>
      <c r="D474" s="176">
        <v>264.54000000000002</v>
      </c>
      <c r="E474" s="176">
        <v>1.07</v>
      </c>
      <c r="F474" s="176">
        <v>265.61</v>
      </c>
      <c r="G474" s="169">
        <v>9</v>
      </c>
    </row>
    <row r="475" spans="1:7" x14ac:dyDescent="0.2">
      <c r="A475" s="173" t="s">
        <v>13308</v>
      </c>
      <c r="B475" s="174" t="s">
        <v>13309</v>
      </c>
      <c r="C475" s="175"/>
      <c r="D475" s="176"/>
      <c r="E475" s="176"/>
      <c r="F475" s="176"/>
      <c r="G475" s="169">
        <v>5</v>
      </c>
    </row>
    <row r="476" spans="1:7" ht="25.5" x14ac:dyDescent="0.2">
      <c r="A476" s="173" t="s">
        <v>13310</v>
      </c>
      <c r="B476" s="174" t="s">
        <v>13311</v>
      </c>
      <c r="C476" s="175" t="s">
        <v>12522</v>
      </c>
      <c r="D476" s="176">
        <v>20.85</v>
      </c>
      <c r="E476" s="176"/>
      <c r="F476" s="176">
        <v>20.85</v>
      </c>
      <c r="G476" s="169">
        <v>9</v>
      </c>
    </row>
    <row r="477" spans="1:7" ht="25.5" x14ac:dyDescent="0.2">
      <c r="A477" s="173" t="s">
        <v>13312</v>
      </c>
      <c r="B477" s="174" t="s">
        <v>13313</v>
      </c>
      <c r="C477" s="175" t="s">
        <v>12522</v>
      </c>
      <c r="D477" s="176">
        <v>39.08</v>
      </c>
      <c r="E477" s="176"/>
      <c r="F477" s="176">
        <v>39.08</v>
      </c>
      <c r="G477" s="169">
        <v>9</v>
      </c>
    </row>
    <row r="478" spans="1:7" ht="25.5" x14ac:dyDescent="0.2">
      <c r="A478" s="173" t="s">
        <v>13314</v>
      </c>
      <c r="B478" s="174" t="s">
        <v>13315</v>
      </c>
      <c r="C478" s="175" t="s">
        <v>12522</v>
      </c>
      <c r="D478" s="176">
        <v>48.53</v>
      </c>
      <c r="E478" s="176"/>
      <c r="F478" s="176">
        <v>48.53</v>
      </c>
      <c r="G478" s="169">
        <v>9</v>
      </c>
    </row>
    <row r="479" spans="1:7" ht="25.5" x14ac:dyDescent="0.2">
      <c r="A479" s="173" t="s">
        <v>13316</v>
      </c>
      <c r="B479" s="174" t="s">
        <v>13317</v>
      </c>
      <c r="C479" s="175" t="s">
        <v>12522</v>
      </c>
      <c r="D479" s="176">
        <v>55.19</v>
      </c>
      <c r="E479" s="176"/>
      <c r="F479" s="176">
        <v>55.19</v>
      </c>
      <c r="G479" s="169">
        <v>9</v>
      </c>
    </row>
    <row r="480" spans="1:7" x14ac:dyDescent="0.2">
      <c r="A480" s="173" t="s">
        <v>13318</v>
      </c>
      <c r="B480" s="174" t="s">
        <v>13319</v>
      </c>
      <c r="C480" s="175" t="s">
        <v>13320</v>
      </c>
      <c r="D480" s="176">
        <v>2.76</v>
      </c>
      <c r="E480" s="176"/>
      <c r="F480" s="176">
        <v>2.76</v>
      </c>
      <c r="G480" s="169">
        <v>9</v>
      </c>
    </row>
    <row r="481" spans="1:7" ht="25.5" x14ac:dyDescent="0.2">
      <c r="A481" s="173" t="s">
        <v>13321</v>
      </c>
      <c r="B481" s="174" t="s">
        <v>13322</v>
      </c>
      <c r="C481" s="175" t="s">
        <v>12522</v>
      </c>
      <c r="D481" s="176">
        <v>17.690000000000001</v>
      </c>
      <c r="E481" s="176"/>
      <c r="F481" s="176">
        <v>17.690000000000001</v>
      </c>
      <c r="G481" s="169">
        <v>9</v>
      </c>
    </row>
    <row r="482" spans="1:7" x14ac:dyDescent="0.2">
      <c r="A482" s="173" t="s">
        <v>13323</v>
      </c>
      <c r="B482" s="174" t="s">
        <v>13324</v>
      </c>
      <c r="C482" s="175"/>
      <c r="D482" s="176"/>
      <c r="E482" s="176"/>
      <c r="F482" s="176"/>
      <c r="G482" s="169">
        <v>5</v>
      </c>
    </row>
    <row r="483" spans="1:7" x14ac:dyDescent="0.2">
      <c r="A483" s="173" t="s">
        <v>13325</v>
      </c>
      <c r="B483" s="174" t="s">
        <v>13326</v>
      </c>
      <c r="C483" s="175" t="s">
        <v>13327</v>
      </c>
      <c r="D483" s="176">
        <v>47.39</v>
      </c>
      <c r="E483" s="176"/>
      <c r="F483" s="176">
        <v>47.39</v>
      </c>
      <c r="G483" s="169">
        <v>9</v>
      </c>
    </row>
    <row r="484" spans="1:7" x14ac:dyDescent="0.2">
      <c r="A484" s="173" t="s">
        <v>13328</v>
      </c>
      <c r="B484" s="174" t="s">
        <v>13329</v>
      </c>
      <c r="C484" s="175" t="s">
        <v>12522</v>
      </c>
      <c r="D484" s="176">
        <v>30.62</v>
      </c>
      <c r="E484" s="176"/>
      <c r="F484" s="176">
        <v>30.62</v>
      </c>
      <c r="G484" s="169">
        <v>9</v>
      </c>
    </row>
    <row r="485" spans="1:7" ht="25.5" x14ac:dyDescent="0.2">
      <c r="A485" s="173" t="s">
        <v>13330</v>
      </c>
      <c r="B485" s="174" t="s">
        <v>20586</v>
      </c>
      <c r="C485" s="175" t="s">
        <v>13327</v>
      </c>
      <c r="D485" s="176">
        <v>850</v>
      </c>
      <c r="E485" s="176"/>
      <c r="F485" s="176">
        <v>850</v>
      </c>
      <c r="G485" s="169">
        <v>9</v>
      </c>
    </row>
    <row r="486" spans="1:7" x14ac:dyDescent="0.2">
      <c r="A486" s="173" t="s">
        <v>13331</v>
      </c>
      <c r="B486" s="174" t="s">
        <v>13332</v>
      </c>
      <c r="C486" s="175"/>
      <c r="D486" s="176"/>
      <c r="E486" s="176"/>
      <c r="F486" s="176"/>
      <c r="G486" s="169">
        <v>5</v>
      </c>
    </row>
    <row r="487" spans="1:7" x14ac:dyDescent="0.2">
      <c r="A487" s="173" t="s">
        <v>13333</v>
      </c>
      <c r="B487" s="174" t="s">
        <v>13334</v>
      </c>
      <c r="C487" s="175" t="s">
        <v>12522</v>
      </c>
      <c r="D487" s="176">
        <v>6.4</v>
      </c>
      <c r="E487" s="176"/>
      <c r="F487" s="176">
        <v>6.4</v>
      </c>
      <c r="G487" s="169">
        <v>9</v>
      </c>
    </row>
    <row r="488" spans="1:7" x14ac:dyDescent="0.2">
      <c r="A488" s="173" t="s">
        <v>13335</v>
      </c>
      <c r="B488" s="174" t="s">
        <v>13336</v>
      </c>
      <c r="C488" s="175" t="s">
        <v>12522</v>
      </c>
      <c r="D488" s="176">
        <v>8.56</v>
      </c>
      <c r="E488" s="176"/>
      <c r="F488" s="176">
        <v>8.56</v>
      </c>
      <c r="G488" s="169">
        <v>9</v>
      </c>
    </row>
    <row r="489" spans="1:7" ht="25.5" x14ac:dyDescent="0.2">
      <c r="A489" s="173" t="s">
        <v>13337</v>
      </c>
      <c r="B489" s="174" t="s">
        <v>13338</v>
      </c>
      <c r="C489" s="175" t="s">
        <v>12522</v>
      </c>
      <c r="D489" s="176">
        <v>12.78</v>
      </c>
      <c r="E489" s="176"/>
      <c r="F489" s="176">
        <v>12.78</v>
      </c>
      <c r="G489" s="169">
        <v>9</v>
      </c>
    </row>
    <row r="490" spans="1:7" ht="25.5" x14ac:dyDescent="0.2">
      <c r="A490" s="173" t="s">
        <v>13339</v>
      </c>
      <c r="B490" s="174" t="s">
        <v>13340</v>
      </c>
      <c r="C490" s="175" t="s">
        <v>12522</v>
      </c>
      <c r="D490" s="176">
        <v>14.13</v>
      </c>
      <c r="E490" s="176"/>
      <c r="F490" s="176">
        <v>14.13</v>
      </c>
      <c r="G490" s="169">
        <v>9</v>
      </c>
    </row>
    <row r="491" spans="1:7" ht="25.5" x14ac:dyDescent="0.2">
      <c r="A491" s="173" t="s">
        <v>13341</v>
      </c>
      <c r="B491" s="174" t="s">
        <v>13342</v>
      </c>
      <c r="C491" s="175" t="s">
        <v>12522</v>
      </c>
      <c r="D491" s="176">
        <v>18.88</v>
      </c>
      <c r="E491" s="176"/>
      <c r="F491" s="176">
        <v>18.88</v>
      </c>
      <c r="G491" s="169">
        <v>9</v>
      </c>
    </row>
    <row r="492" spans="1:7" ht="25.5" x14ac:dyDescent="0.2">
      <c r="A492" s="173" t="s">
        <v>13343</v>
      </c>
      <c r="B492" s="174" t="s">
        <v>13344</v>
      </c>
      <c r="C492" s="175" t="s">
        <v>12522</v>
      </c>
      <c r="D492" s="176">
        <v>28.29</v>
      </c>
      <c r="E492" s="176"/>
      <c r="F492" s="176">
        <v>28.29</v>
      </c>
      <c r="G492" s="169">
        <v>9</v>
      </c>
    </row>
    <row r="493" spans="1:7" ht="25.5" x14ac:dyDescent="0.2">
      <c r="A493" s="173" t="s">
        <v>13345</v>
      </c>
      <c r="B493" s="174" t="s">
        <v>13346</v>
      </c>
      <c r="C493" s="175" t="s">
        <v>12522</v>
      </c>
      <c r="D493" s="176">
        <v>37.68</v>
      </c>
      <c r="E493" s="176"/>
      <c r="F493" s="176">
        <v>37.68</v>
      </c>
      <c r="G493" s="169">
        <v>9</v>
      </c>
    </row>
    <row r="494" spans="1:7" ht="25.5" x14ac:dyDescent="0.2">
      <c r="A494" s="173" t="s">
        <v>13347</v>
      </c>
      <c r="B494" s="174" t="s">
        <v>13348</v>
      </c>
      <c r="C494" s="175" t="s">
        <v>13320</v>
      </c>
      <c r="D494" s="176">
        <v>1.82</v>
      </c>
      <c r="E494" s="176"/>
      <c r="F494" s="176">
        <v>1.82</v>
      </c>
      <c r="G494" s="169">
        <v>9</v>
      </c>
    </row>
    <row r="495" spans="1:7" x14ac:dyDescent="0.2">
      <c r="A495" s="173" t="s">
        <v>13349</v>
      </c>
      <c r="B495" s="174" t="s">
        <v>13350</v>
      </c>
      <c r="C495" s="175" t="s">
        <v>12522</v>
      </c>
      <c r="D495" s="176">
        <v>14.73</v>
      </c>
      <c r="E495" s="176"/>
      <c r="F495" s="176">
        <v>14.73</v>
      </c>
      <c r="G495" s="169">
        <v>9</v>
      </c>
    </row>
    <row r="496" spans="1:7" ht="25.5" x14ac:dyDescent="0.2">
      <c r="A496" s="173" t="s">
        <v>13351</v>
      </c>
      <c r="B496" s="174" t="s">
        <v>13352</v>
      </c>
      <c r="C496" s="175" t="s">
        <v>12522</v>
      </c>
      <c r="D496" s="176">
        <v>20.309999999999999</v>
      </c>
      <c r="E496" s="176"/>
      <c r="F496" s="176">
        <v>20.309999999999999</v>
      </c>
      <c r="G496" s="169">
        <v>9</v>
      </c>
    </row>
    <row r="497" spans="1:7" ht="25.5" x14ac:dyDescent="0.2">
      <c r="A497" s="173" t="s">
        <v>13353</v>
      </c>
      <c r="B497" s="174" t="s">
        <v>13354</v>
      </c>
      <c r="C497" s="175" t="s">
        <v>12522</v>
      </c>
      <c r="D497" s="176">
        <v>21.2</v>
      </c>
      <c r="E497" s="176"/>
      <c r="F497" s="176">
        <v>21.2</v>
      </c>
      <c r="G497" s="169">
        <v>9</v>
      </c>
    </row>
    <row r="498" spans="1:7" ht="25.5" x14ac:dyDescent="0.2">
      <c r="A498" s="173" t="s">
        <v>13355</v>
      </c>
      <c r="B498" s="174" t="s">
        <v>13356</v>
      </c>
      <c r="C498" s="175" t="s">
        <v>12522</v>
      </c>
      <c r="D498" s="176">
        <v>27.09</v>
      </c>
      <c r="E498" s="176"/>
      <c r="F498" s="176">
        <v>27.09</v>
      </c>
      <c r="G498" s="169">
        <v>9</v>
      </c>
    </row>
    <row r="499" spans="1:7" ht="25.5" x14ac:dyDescent="0.2">
      <c r="A499" s="173" t="s">
        <v>13357</v>
      </c>
      <c r="B499" s="174" t="s">
        <v>13358</v>
      </c>
      <c r="C499" s="175" t="s">
        <v>12522</v>
      </c>
      <c r="D499" s="176">
        <v>40.619999999999997</v>
      </c>
      <c r="E499" s="176"/>
      <c r="F499" s="176">
        <v>40.619999999999997</v>
      </c>
      <c r="G499" s="169">
        <v>9</v>
      </c>
    </row>
    <row r="500" spans="1:7" ht="25.5" x14ac:dyDescent="0.2">
      <c r="A500" s="173" t="s">
        <v>13359</v>
      </c>
      <c r="B500" s="174" t="s">
        <v>13360</v>
      </c>
      <c r="C500" s="175" t="s">
        <v>12522</v>
      </c>
      <c r="D500" s="176">
        <v>54.15</v>
      </c>
      <c r="E500" s="176"/>
      <c r="F500" s="176">
        <v>54.15</v>
      </c>
      <c r="G500" s="169">
        <v>9</v>
      </c>
    </row>
    <row r="501" spans="1:7" ht="25.5" x14ac:dyDescent="0.2">
      <c r="A501" s="173" t="s">
        <v>13361</v>
      </c>
      <c r="B501" s="174" t="s">
        <v>13362</v>
      </c>
      <c r="C501" s="175" t="s">
        <v>13320</v>
      </c>
      <c r="D501" s="176">
        <v>2.63</v>
      </c>
      <c r="E501" s="176"/>
      <c r="F501" s="176">
        <v>2.63</v>
      </c>
      <c r="G501" s="169">
        <v>9</v>
      </c>
    </row>
    <row r="502" spans="1:7" x14ac:dyDescent="0.2">
      <c r="A502" s="173" t="s">
        <v>13363</v>
      </c>
      <c r="B502" s="174" t="s">
        <v>13364</v>
      </c>
      <c r="C502" s="175"/>
      <c r="D502" s="176"/>
      <c r="E502" s="176"/>
      <c r="F502" s="176"/>
      <c r="G502" s="169">
        <v>2</v>
      </c>
    </row>
    <row r="503" spans="1:7" x14ac:dyDescent="0.2">
      <c r="A503" s="173" t="s">
        <v>13365</v>
      </c>
      <c r="B503" s="174" t="s">
        <v>13366</v>
      </c>
      <c r="C503" s="175"/>
      <c r="D503" s="176"/>
      <c r="E503" s="176"/>
      <c r="F503" s="176"/>
      <c r="G503" s="169">
        <v>5</v>
      </c>
    </row>
    <row r="504" spans="1:7" x14ac:dyDescent="0.2">
      <c r="A504" s="173" t="s">
        <v>13367</v>
      </c>
      <c r="B504" s="174" t="s">
        <v>13368</v>
      </c>
      <c r="C504" s="175" t="s">
        <v>12522</v>
      </c>
      <c r="D504" s="176"/>
      <c r="E504" s="176">
        <v>53.58</v>
      </c>
      <c r="F504" s="176">
        <v>53.58</v>
      </c>
      <c r="G504" s="169">
        <v>9</v>
      </c>
    </row>
    <row r="505" spans="1:7" x14ac:dyDescent="0.2">
      <c r="A505" s="173" t="s">
        <v>13369</v>
      </c>
      <c r="B505" s="174" t="s">
        <v>13370</v>
      </c>
      <c r="C505" s="175" t="s">
        <v>12522</v>
      </c>
      <c r="D505" s="176"/>
      <c r="E505" s="176">
        <v>66.86</v>
      </c>
      <c r="F505" s="176">
        <v>66.86</v>
      </c>
      <c r="G505" s="169">
        <v>9</v>
      </c>
    </row>
    <row r="506" spans="1:7" x14ac:dyDescent="0.2">
      <c r="A506" s="173" t="s">
        <v>13371</v>
      </c>
      <c r="B506" s="174" t="s">
        <v>13372</v>
      </c>
      <c r="C506" s="175"/>
      <c r="D506" s="176"/>
      <c r="E506" s="176"/>
      <c r="F506" s="176"/>
      <c r="G506" s="169">
        <v>5</v>
      </c>
    </row>
    <row r="507" spans="1:7" ht="25.5" x14ac:dyDescent="0.2">
      <c r="A507" s="173" t="s">
        <v>13373</v>
      </c>
      <c r="B507" s="174" t="s">
        <v>13374</v>
      </c>
      <c r="C507" s="175" t="s">
        <v>12522</v>
      </c>
      <c r="D507" s="176"/>
      <c r="E507" s="176">
        <v>64.290000000000006</v>
      </c>
      <c r="F507" s="176">
        <v>64.290000000000006</v>
      </c>
      <c r="G507" s="169">
        <v>9</v>
      </c>
    </row>
    <row r="508" spans="1:7" ht="25.5" x14ac:dyDescent="0.2">
      <c r="A508" s="173" t="s">
        <v>13375</v>
      </c>
      <c r="B508" s="174" t="s">
        <v>13376</v>
      </c>
      <c r="C508" s="175" t="s">
        <v>12522</v>
      </c>
      <c r="D508" s="176"/>
      <c r="E508" s="176">
        <v>83.15</v>
      </c>
      <c r="F508" s="176">
        <v>83.15</v>
      </c>
      <c r="G508" s="169">
        <v>9</v>
      </c>
    </row>
    <row r="509" spans="1:7" x14ac:dyDescent="0.2">
      <c r="A509" s="173" t="s">
        <v>13377</v>
      </c>
      <c r="B509" s="174" t="s">
        <v>13378</v>
      </c>
      <c r="C509" s="175"/>
      <c r="D509" s="176"/>
      <c r="E509" s="176"/>
      <c r="F509" s="176"/>
      <c r="G509" s="169">
        <v>5</v>
      </c>
    </row>
    <row r="510" spans="1:7" x14ac:dyDescent="0.2">
      <c r="A510" s="173" t="s">
        <v>13379</v>
      </c>
      <c r="B510" s="174" t="s">
        <v>13380</v>
      </c>
      <c r="C510" s="175" t="s">
        <v>12522</v>
      </c>
      <c r="D510" s="176"/>
      <c r="E510" s="176">
        <v>9.2100000000000009</v>
      </c>
      <c r="F510" s="176">
        <v>9.2100000000000009</v>
      </c>
      <c r="G510" s="169">
        <v>9</v>
      </c>
    </row>
    <row r="511" spans="1:7" x14ac:dyDescent="0.2">
      <c r="A511" s="173" t="s">
        <v>13381</v>
      </c>
      <c r="B511" s="174" t="s">
        <v>13382</v>
      </c>
      <c r="C511" s="175" t="s">
        <v>12522</v>
      </c>
      <c r="D511" s="176"/>
      <c r="E511" s="176">
        <v>19.989999999999998</v>
      </c>
      <c r="F511" s="176">
        <v>19.989999999999998</v>
      </c>
      <c r="G511" s="169">
        <v>9</v>
      </c>
    </row>
    <row r="512" spans="1:7" x14ac:dyDescent="0.2">
      <c r="A512" s="173" t="s">
        <v>13383</v>
      </c>
      <c r="B512" s="174" t="s">
        <v>13384</v>
      </c>
      <c r="C512" s="175" t="s">
        <v>12522</v>
      </c>
      <c r="D512" s="176">
        <v>17.04</v>
      </c>
      <c r="E512" s="176">
        <v>72</v>
      </c>
      <c r="F512" s="176">
        <v>89.04</v>
      </c>
      <c r="G512" s="169">
        <v>9</v>
      </c>
    </row>
    <row r="513" spans="1:7" x14ac:dyDescent="0.2">
      <c r="A513" s="173" t="s">
        <v>13385</v>
      </c>
      <c r="B513" s="174" t="s">
        <v>13386</v>
      </c>
      <c r="C513" s="175"/>
      <c r="D513" s="176"/>
      <c r="E513" s="176"/>
      <c r="F513" s="176"/>
      <c r="G513" s="169">
        <v>5</v>
      </c>
    </row>
    <row r="514" spans="1:7" x14ac:dyDescent="0.2">
      <c r="A514" s="173" t="s">
        <v>13387</v>
      </c>
      <c r="B514" s="174" t="s">
        <v>13388</v>
      </c>
      <c r="C514" s="175" t="s">
        <v>12522</v>
      </c>
      <c r="D514" s="176"/>
      <c r="E514" s="176">
        <v>66.19</v>
      </c>
      <c r="F514" s="176">
        <v>66.19</v>
      </c>
      <c r="G514" s="169">
        <v>9</v>
      </c>
    </row>
    <row r="515" spans="1:7" x14ac:dyDescent="0.2">
      <c r="A515" s="173" t="s">
        <v>13389</v>
      </c>
      <c r="B515" s="174" t="s">
        <v>13390</v>
      </c>
      <c r="C515" s="175"/>
      <c r="D515" s="176"/>
      <c r="E515" s="176"/>
      <c r="F515" s="176"/>
      <c r="G515" s="169">
        <v>5</v>
      </c>
    </row>
    <row r="516" spans="1:7" x14ac:dyDescent="0.2">
      <c r="A516" s="173" t="s">
        <v>13391</v>
      </c>
      <c r="B516" s="174" t="s">
        <v>13392</v>
      </c>
      <c r="C516" s="175" t="s">
        <v>12522</v>
      </c>
      <c r="D516" s="176"/>
      <c r="E516" s="176">
        <v>12.86</v>
      </c>
      <c r="F516" s="176">
        <v>12.86</v>
      </c>
      <c r="G516" s="169">
        <v>9</v>
      </c>
    </row>
    <row r="517" spans="1:7" x14ac:dyDescent="0.2">
      <c r="A517" s="173" t="s">
        <v>13393</v>
      </c>
      <c r="B517" s="174" t="s">
        <v>13394</v>
      </c>
      <c r="C517" s="175"/>
      <c r="D517" s="176"/>
      <c r="E517" s="176"/>
      <c r="F517" s="176"/>
      <c r="G517" s="169">
        <v>2</v>
      </c>
    </row>
    <row r="518" spans="1:7" ht="25.5" x14ac:dyDescent="0.2">
      <c r="A518" s="173" t="s">
        <v>13395</v>
      </c>
      <c r="B518" s="174" t="s">
        <v>13396</v>
      </c>
      <c r="C518" s="175"/>
      <c r="D518" s="176"/>
      <c r="E518" s="176"/>
      <c r="F518" s="176"/>
      <c r="G518" s="169">
        <v>5</v>
      </c>
    </row>
    <row r="519" spans="1:7" x14ac:dyDescent="0.2">
      <c r="A519" s="173" t="s">
        <v>13397</v>
      </c>
      <c r="B519" s="174" t="s">
        <v>13398</v>
      </c>
      <c r="C519" s="175" t="s">
        <v>12522</v>
      </c>
      <c r="D519" s="176">
        <v>15.69</v>
      </c>
      <c r="E519" s="176">
        <v>0.3</v>
      </c>
      <c r="F519" s="176">
        <v>15.99</v>
      </c>
      <c r="G519" s="169">
        <v>9</v>
      </c>
    </row>
    <row r="520" spans="1:7" ht="25.5" x14ac:dyDescent="0.2">
      <c r="A520" s="173" t="s">
        <v>13399</v>
      </c>
      <c r="B520" s="174" t="s">
        <v>13400</v>
      </c>
      <c r="C520" s="175" t="s">
        <v>12522</v>
      </c>
      <c r="D520" s="176">
        <v>16.12</v>
      </c>
      <c r="E520" s="176">
        <v>0.3</v>
      </c>
      <c r="F520" s="176">
        <v>16.420000000000002</v>
      </c>
      <c r="G520" s="169">
        <v>9</v>
      </c>
    </row>
    <row r="521" spans="1:7" ht="25.5" x14ac:dyDescent="0.2">
      <c r="A521" s="173" t="s">
        <v>13401</v>
      </c>
      <c r="B521" s="174" t="s">
        <v>13402</v>
      </c>
      <c r="C521" s="175" t="s">
        <v>12522</v>
      </c>
      <c r="D521" s="176">
        <v>33.369999999999997</v>
      </c>
      <c r="E521" s="176">
        <v>1</v>
      </c>
      <c r="F521" s="176">
        <v>34.369999999999997</v>
      </c>
      <c r="G521" s="169">
        <v>9</v>
      </c>
    </row>
    <row r="522" spans="1:7" x14ac:dyDescent="0.2">
      <c r="A522" s="173" t="s">
        <v>13403</v>
      </c>
      <c r="B522" s="174" t="s">
        <v>13404</v>
      </c>
      <c r="C522" s="175" t="s">
        <v>12522</v>
      </c>
      <c r="D522" s="176">
        <v>15.77</v>
      </c>
      <c r="E522" s="176"/>
      <c r="F522" s="176">
        <v>15.77</v>
      </c>
      <c r="G522" s="169">
        <v>9</v>
      </c>
    </row>
    <row r="523" spans="1:7" x14ac:dyDescent="0.2">
      <c r="A523" s="173" t="s">
        <v>13405</v>
      </c>
      <c r="B523" s="174" t="s">
        <v>13406</v>
      </c>
      <c r="C523" s="175"/>
      <c r="D523" s="176"/>
      <c r="E523" s="176"/>
      <c r="F523" s="176"/>
      <c r="G523" s="169">
        <v>5</v>
      </c>
    </row>
    <row r="524" spans="1:7" ht="25.5" x14ac:dyDescent="0.2">
      <c r="A524" s="173" t="s">
        <v>13407</v>
      </c>
      <c r="B524" s="174" t="s">
        <v>13408</v>
      </c>
      <c r="C524" s="175" t="s">
        <v>12522</v>
      </c>
      <c r="D524" s="176">
        <v>9.75</v>
      </c>
      <c r="E524" s="176">
        <v>1.38</v>
      </c>
      <c r="F524" s="176">
        <v>11.13</v>
      </c>
      <c r="G524" s="169">
        <v>9</v>
      </c>
    </row>
    <row r="525" spans="1:7" ht="25.5" x14ac:dyDescent="0.2">
      <c r="A525" s="173" t="s">
        <v>13409</v>
      </c>
      <c r="B525" s="174" t="s">
        <v>13410</v>
      </c>
      <c r="C525" s="175" t="s">
        <v>12522</v>
      </c>
      <c r="D525" s="176">
        <v>10.99</v>
      </c>
      <c r="E525" s="176">
        <v>1.56</v>
      </c>
      <c r="F525" s="176">
        <v>12.55</v>
      </c>
      <c r="G525" s="169">
        <v>9</v>
      </c>
    </row>
    <row r="526" spans="1:7" ht="25.5" x14ac:dyDescent="0.2">
      <c r="A526" s="173" t="s">
        <v>13411</v>
      </c>
      <c r="B526" s="174" t="s">
        <v>13412</v>
      </c>
      <c r="C526" s="175" t="s">
        <v>12522</v>
      </c>
      <c r="D526" s="176">
        <v>19.79</v>
      </c>
      <c r="E526" s="176">
        <v>0.89</v>
      </c>
      <c r="F526" s="176">
        <v>20.68</v>
      </c>
      <c r="G526" s="169">
        <v>9</v>
      </c>
    </row>
    <row r="527" spans="1:7" ht="25.5" x14ac:dyDescent="0.2">
      <c r="A527" s="173" t="s">
        <v>13413</v>
      </c>
      <c r="B527" s="174" t="s">
        <v>130</v>
      </c>
      <c r="C527" s="175" t="s">
        <v>12522</v>
      </c>
      <c r="D527" s="176">
        <v>20.96</v>
      </c>
      <c r="E527" s="176">
        <v>0.85</v>
      </c>
      <c r="F527" s="176">
        <v>21.81</v>
      </c>
      <c r="G527" s="169">
        <v>9</v>
      </c>
    </row>
    <row r="528" spans="1:7" x14ac:dyDescent="0.2">
      <c r="A528" s="173" t="s">
        <v>13414</v>
      </c>
      <c r="B528" s="174" t="s">
        <v>13415</v>
      </c>
      <c r="C528" s="175"/>
      <c r="D528" s="176"/>
      <c r="E528" s="176"/>
      <c r="F528" s="176"/>
      <c r="G528" s="169">
        <v>5</v>
      </c>
    </row>
    <row r="529" spans="1:7" x14ac:dyDescent="0.2">
      <c r="A529" s="173" t="s">
        <v>13416</v>
      </c>
      <c r="B529" s="174" t="s">
        <v>13417</v>
      </c>
      <c r="C529" s="175" t="s">
        <v>12522</v>
      </c>
      <c r="D529" s="176">
        <v>36.590000000000003</v>
      </c>
      <c r="E529" s="176">
        <v>2</v>
      </c>
      <c r="F529" s="176">
        <v>38.590000000000003</v>
      </c>
      <c r="G529" s="169">
        <v>9</v>
      </c>
    </row>
    <row r="530" spans="1:7" x14ac:dyDescent="0.2">
      <c r="A530" s="173" t="s">
        <v>13418</v>
      </c>
      <c r="B530" s="174" t="s">
        <v>13419</v>
      </c>
      <c r="C530" s="175" t="s">
        <v>12522</v>
      </c>
      <c r="D530" s="176">
        <v>31.4</v>
      </c>
      <c r="E530" s="176">
        <v>1.61</v>
      </c>
      <c r="F530" s="176">
        <v>33.01</v>
      </c>
      <c r="G530" s="169">
        <v>9</v>
      </c>
    </row>
    <row r="531" spans="1:7" x14ac:dyDescent="0.2">
      <c r="A531" s="173" t="s">
        <v>13420</v>
      </c>
      <c r="B531" s="174" t="s">
        <v>13421</v>
      </c>
      <c r="C531" s="175"/>
      <c r="D531" s="176"/>
      <c r="E531" s="176"/>
      <c r="F531" s="176"/>
      <c r="G531" s="169">
        <v>5</v>
      </c>
    </row>
    <row r="532" spans="1:7" ht="25.5" x14ac:dyDescent="0.2">
      <c r="A532" s="173" t="s">
        <v>13422</v>
      </c>
      <c r="B532" s="174" t="s">
        <v>131</v>
      </c>
      <c r="C532" s="175" t="s">
        <v>12522</v>
      </c>
      <c r="D532" s="176">
        <v>291.17</v>
      </c>
      <c r="E532" s="176"/>
      <c r="F532" s="176">
        <v>291.17</v>
      </c>
      <c r="G532" s="169">
        <v>9</v>
      </c>
    </row>
    <row r="533" spans="1:7" x14ac:dyDescent="0.2">
      <c r="A533" s="173" t="s">
        <v>13423</v>
      </c>
      <c r="B533" s="174" t="s">
        <v>13424</v>
      </c>
      <c r="C533" s="175"/>
      <c r="D533" s="176"/>
      <c r="E533" s="176"/>
      <c r="F533" s="176"/>
      <c r="G533" s="169">
        <v>5</v>
      </c>
    </row>
    <row r="534" spans="1:7" ht="25.5" x14ac:dyDescent="0.2">
      <c r="A534" s="173" t="s">
        <v>13425</v>
      </c>
      <c r="B534" s="174" t="s">
        <v>13426</v>
      </c>
      <c r="C534" s="175" t="s">
        <v>12522</v>
      </c>
      <c r="D534" s="176">
        <v>5.35</v>
      </c>
      <c r="E534" s="176">
        <v>0.12</v>
      </c>
      <c r="F534" s="176">
        <v>5.47</v>
      </c>
      <c r="G534" s="169">
        <v>9</v>
      </c>
    </row>
    <row r="535" spans="1:7" x14ac:dyDescent="0.2">
      <c r="A535" s="173" t="s">
        <v>13427</v>
      </c>
      <c r="B535" s="174" t="s">
        <v>13428</v>
      </c>
      <c r="C535" s="175"/>
      <c r="D535" s="176"/>
      <c r="E535" s="176"/>
      <c r="F535" s="176"/>
      <c r="G535" s="169">
        <v>5</v>
      </c>
    </row>
    <row r="536" spans="1:7" ht="25.5" x14ac:dyDescent="0.2">
      <c r="A536" s="173" t="s">
        <v>13429</v>
      </c>
      <c r="B536" s="174" t="s">
        <v>13430</v>
      </c>
      <c r="C536" s="175" t="s">
        <v>12522</v>
      </c>
      <c r="D536" s="176">
        <v>4.0599999999999996</v>
      </c>
      <c r="E536" s="176">
        <v>2.99</v>
      </c>
      <c r="F536" s="176">
        <v>7.05</v>
      </c>
      <c r="G536" s="169">
        <v>9</v>
      </c>
    </row>
    <row r="537" spans="1:7" ht="25.5" x14ac:dyDescent="0.2">
      <c r="A537" s="173" t="s">
        <v>13431</v>
      </c>
      <c r="B537" s="174" t="s">
        <v>13432</v>
      </c>
      <c r="C537" s="175" t="s">
        <v>12522</v>
      </c>
      <c r="D537" s="176">
        <v>20.97</v>
      </c>
      <c r="E537" s="176">
        <v>2.75</v>
      </c>
      <c r="F537" s="176">
        <v>23.72</v>
      </c>
      <c r="G537" s="169">
        <v>9</v>
      </c>
    </row>
    <row r="538" spans="1:7" x14ac:dyDescent="0.2">
      <c r="A538" s="173" t="s">
        <v>13433</v>
      </c>
      <c r="B538" s="174" t="s">
        <v>13434</v>
      </c>
      <c r="C538" s="175"/>
      <c r="D538" s="176"/>
      <c r="E538" s="176"/>
      <c r="F538" s="176"/>
      <c r="G538" s="169">
        <v>5</v>
      </c>
    </row>
    <row r="539" spans="1:7" ht="25.5" x14ac:dyDescent="0.2">
      <c r="A539" s="173" t="s">
        <v>13435</v>
      </c>
      <c r="B539" s="174" t="s">
        <v>132</v>
      </c>
      <c r="C539" s="175" t="s">
        <v>12522</v>
      </c>
      <c r="D539" s="176">
        <v>16.670000000000002</v>
      </c>
      <c r="E539" s="176">
        <v>0.45</v>
      </c>
      <c r="F539" s="176">
        <v>17.12</v>
      </c>
      <c r="G539" s="169">
        <v>9</v>
      </c>
    </row>
    <row r="540" spans="1:7" ht="25.5" x14ac:dyDescent="0.2">
      <c r="A540" s="173" t="s">
        <v>13436</v>
      </c>
      <c r="B540" s="174" t="s">
        <v>133</v>
      </c>
      <c r="C540" s="175" t="s">
        <v>12522</v>
      </c>
      <c r="D540" s="176">
        <v>11.86</v>
      </c>
      <c r="E540" s="176">
        <v>0.32</v>
      </c>
      <c r="F540" s="176">
        <v>12.18</v>
      </c>
      <c r="G540" s="169">
        <v>9</v>
      </c>
    </row>
    <row r="541" spans="1:7" ht="25.5" x14ac:dyDescent="0.2">
      <c r="A541" s="173" t="s">
        <v>13437</v>
      </c>
      <c r="B541" s="174" t="s">
        <v>134</v>
      </c>
      <c r="C541" s="175" t="s">
        <v>12522</v>
      </c>
      <c r="D541" s="176">
        <v>12.04</v>
      </c>
      <c r="E541" s="176">
        <v>0.14000000000000001</v>
      </c>
      <c r="F541" s="176">
        <v>12.18</v>
      </c>
      <c r="G541" s="169">
        <v>9</v>
      </c>
    </row>
    <row r="542" spans="1:7" ht="25.5" x14ac:dyDescent="0.2">
      <c r="A542" s="173" t="s">
        <v>13438</v>
      </c>
      <c r="B542" s="174" t="s">
        <v>135</v>
      </c>
      <c r="C542" s="175" t="s">
        <v>12522</v>
      </c>
      <c r="D542" s="176">
        <v>20.21</v>
      </c>
      <c r="E542" s="176">
        <v>0.43</v>
      </c>
      <c r="F542" s="176">
        <v>20.64</v>
      </c>
      <c r="G542" s="169">
        <v>9</v>
      </c>
    </row>
    <row r="543" spans="1:7" x14ac:dyDescent="0.2">
      <c r="A543" s="173" t="s">
        <v>13439</v>
      </c>
      <c r="B543" s="174" t="s">
        <v>13440</v>
      </c>
      <c r="C543" s="175"/>
      <c r="D543" s="176"/>
      <c r="E543" s="176"/>
      <c r="F543" s="176"/>
      <c r="G543" s="169">
        <v>2</v>
      </c>
    </row>
    <row r="544" spans="1:7" x14ac:dyDescent="0.2">
      <c r="A544" s="173" t="s">
        <v>13441</v>
      </c>
      <c r="B544" s="174" t="s">
        <v>13442</v>
      </c>
      <c r="C544" s="175"/>
      <c r="D544" s="176"/>
      <c r="E544" s="176"/>
      <c r="F544" s="176"/>
      <c r="G544" s="169">
        <v>5</v>
      </c>
    </row>
    <row r="545" spans="1:7" x14ac:dyDescent="0.2">
      <c r="A545" s="173" t="s">
        <v>13443</v>
      </c>
      <c r="B545" s="174" t="s">
        <v>13444</v>
      </c>
      <c r="C545" s="175" t="s">
        <v>12441</v>
      </c>
      <c r="D545" s="176">
        <v>36.33</v>
      </c>
      <c r="E545" s="176">
        <v>63.2</v>
      </c>
      <c r="F545" s="176">
        <v>99.53</v>
      </c>
      <c r="G545" s="169">
        <v>9</v>
      </c>
    </row>
    <row r="546" spans="1:7" x14ac:dyDescent="0.2">
      <c r="A546" s="173" t="s">
        <v>13445</v>
      </c>
      <c r="B546" s="174" t="s">
        <v>13446</v>
      </c>
      <c r="C546" s="175" t="s">
        <v>12441</v>
      </c>
      <c r="D546" s="176">
        <v>19.98</v>
      </c>
      <c r="E546" s="176">
        <v>38.01</v>
      </c>
      <c r="F546" s="176">
        <v>57.99</v>
      </c>
      <c r="G546" s="169">
        <v>9</v>
      </c>
    </row>
    <row r="547" spans="1:7" x14ac:dyDescent="0.2">
      <c r="A547" s="173" t="s">
        <v>13447</v>
      </c>
      <c r="B547" s="174" t="s">
        <v>13448</v>
      </c>
      <c r="C547" s="175" t="s">
        <v>12441</v>
      </c>
      <c r="D547" s="176">
        <v>13.44</v>
      </c>
      <c r="E547" s="176">
        <v>9.19</v>
      </c>
      <c r="F547" s="176">
        <v>22.63</v>
      </c>
      <c r="G547" s="169">
        <v>9</v>
      </c>
    </row>
    <row r="548" spans="1:7" x14ac:dyDescent="0.2">
      <c r="A548" s="173" t="s">
        <v>13449</v>
      </c>
      <c r="B548" s="174" t="s">
        <v>13450</v>
      </c>
      <c r="C548" s="175" t="s">
        <v>12441</v>
      </c>
      <c r="D548" s="176">
        <v>46.64</v>
      </c>
      <c r="E548" s="176">
        <v>73.55</v>
      </c>
      <c r="F548" s="176">
        <v>120.19</v>
      </c>
      <c r="G548" s="169">
        <v>9</v>
      </c>
    </row>
    <row r="549" spans="1:7" ht="25.5" x14ac:dyDescent="0.2">
      <c r="A549" s="173" t="s">
        <v>13451</v>
      </c>
      <c r="B549" s="174" t="s">
        <v>13452</v>
      </c>
      <c r="C549" s="175" t="s">
        <v>12441</v>
      </c>
      <c r="D549" s="176">
        <v>386.07</v>
      </c>
      <c r="E549" s="176"/>
      <c r="F549" s="176">
        <v>386.07</v>
      </c>
      <c r="G549" s="169">
        <v>9</v>
      </c>
    </row>
    <row r="550" spans="1:7" ht="25.5" x14ac:dyDescent="0.2">
      <c r="A550" s="173" t="s">
        <v>13453</v>
      </c>
      <c r="B550" s="174" t="s">
        <v>13454</v>
      </c>
      <c r="C550" s="175" t="s">
        <v>12441</v>
      </c>
      <c r="D550" s="176">
        <v>422.14</v>
      </c>
      <c r="E550" s="176"/>
      <c r="F550" s="176">
        <v>422.14</v>
      </c>
      <c r="G550" s="169">
        <v>9</v>
      </c>
    </row>
    <row r="551" spans="1:7" ht="25.5" x14ac:dyDescent="0.2">
      <c r="A551" s="173" t="s">
        <v>13455</v>
      </c>
      <c r="B551" s="174" t="s">
        <v>13456</v>
      </c>
      <c r="C551" s="175" t="s">
        <v>12441</v>
      </c>
      <c r="D551" s="176">
        <v>467.36</v>
      </c>
      <c r="E551" s="176"/>
      <c r="F551" s="176">
        <v>467.36</v>
      </c>
      <c r="G551" s="169">
        <v>9</v>
      </c>
    </row>
    <row r="552" spans="1:7" x14ac:dyDescent="0.2">
      <c r="A552" s="173" t="s">
        <v>13457</v>
      </c>
      <c r="B552" s="174" t="s">
        <v>13458</v>
      </c>
      <c r="C552" s="175"/>
      <c r="D552" s="176"/>
      <c r="E552" s="176"/>
      <c r="F552" s="176"/>
      <c r="G552" s="169">
        <v>5</v>
      </c>
    </row>
    <row r="553" spans="1:7" x14ac:dyDescent="0.2">
      <c r="A553" s="173" t="s">
        <v>13459</v>
      </c>
      <c r="B553" s="174" t="s">
        <v>13460</v>
      </c>
      <c r="C553" s="175" t="s">
        <v>12522</v>
      </c>
      <c r="D553" s="176">
        <v>21.61</v>
      </c>
      <c r="E553" s="176">
        <v>34.479999999999997</v>
      </c>
      <c r="F553" s="176">
        <v>56.09</v>
      </c>
      <c r="G553" s="169">
        <v>9</v>
      </c>
    </row>
    <row r="554" spans="1:7" x14ac:dyDescent="0.2">
      <c r="A554" s="173" t="s">
        <v>13461</v>
      </c>
      <c r="B554" s="174" t="s">
        <v>13462</v>
      </c>
      <c r="C554" s="175" t="s">
        <v>12943</v>
      </c>
      <c r="D554" s="176">
        <v>10.02</v>
      </c>
      <c r="E554" s="176">
        <v>2.37</v>
      </c>
      <c r="F554" s="176">
        <v>12.39</v>
      </c>
      <c r="G554" s="169">
        <v>9</v>
      </c>
    </row>
    <row r="555" spans="1:7" x14ac:dyDescent="0.2">
      <c r="A555" s="173" t="s">
        <v>13463</v>
      </c>
      <c r="B555" s="174" t="s">
        <v>13464</v>
      </c>
      <c r="C555" s="175" t="s">
        <v>13465</v>
      </c>
      <c r="D555" s="176">
        <v>9.9499999999999993</v>
      </c>
      <c r="E555" s="176">
        <v>2.14</v>
      </c>
      <c r="F555" s="176">
        <v>12.09</v>
      </c>
      <c r="G555" s="169">
        <v>9</v>
      </c>
    </row>
    <row r="556" spans="1:7" x14ac:dyDescent="0.2">
      <c r="A556" s="173" t="s">
        <v>13466</v>
      </c>
      <c r="B556" s="174" t="s">
        <v>13467</v>
      </c>
      <c r="C556" s="175" t="s">
        <v>12522</v>
      </c>
      <c r="D556" s="176"/>
      <c r="E556" s="176">
        <v>16.3</v>
      </c>
      <c r="F556" s="176">
        <v>16.3</v>
      </c>
      <c r="G556" s="169">
        <v>9</v>
      </c>
    </row>
    <row r="557" spans="1:7" x14ac:dyDescent="0.2">
      <c r="A557" s="173" t="s">
        <v>13468</v>
      </c>
      <c r="B557" s="174" t="s">
        <v>13469</v>
      </c>
      <c r="C557" s="175"/>
      <c r="D557" s="176"/>
      <c r="E557" s="176"/>
      <c r="F557" s="176"/>
      <c r="G557" s="169">
        <v>5</v>
      </c>
    </row>
    <row r="558" spans="1:7" x14ac:dyDescent="0.2">
      <c r="A558" s="173" t="s">
        <v>13470</v>
      </c>
      <c r="B558" s="174" t="s">
        <v>13471</v>
      </c>
      <c r="C558" s="175" t="s">
        <v>12522</v>
      </c>
      <c r="D558" s="176"/>
      <c r="E558" s="176">
        <v>9.51</v>
      </c>
      <c r="F558" s="176">
        <v>9.51</v>
      </c>
      <c r="G558" s="169">
        <v>9</v>
      </c>
    </row>
    <row r="559" spans="1:7" x14ac:dyDescent="0.2">
      <c r="A559" s="173" t="s">
        <v>13472</v>
      </c>
      <c r="B559" s="174" t="s">
        <v>13473</v>
      </c>
      <c r="C559" s="175"/>
      <c r="D559" s="176"/>
      <c r="E559" s="176"/>
      <c r="F559" s="176"/>
      <c r="G559" s="169">
        <v>5</v>
      </c>
    </row>
    <row r="560" spans="1:7" x14ac:dyDescent="0.2">
      <c r="A560" s="173" t="s">
        <v>13474</v>
      </c>
      <c r="B560" s="174" t="s">
        <v>13475</v>
      </c>
      <c r="C560" s="175" t="s">
        <v>12441</v>
      </c>
      <c r="D560" s="176">
        <v>32.11</v>
      </c>
      <c r="E560" s="176">
        <v>0.81</v>
      </c>
      <c r="F560" s="176">
        <v>32.92</v>
      </c>
      <c r="G560" s="169">
        <v>9</v>
      </c>
    </row>
    <row r="561" spans="1:7" x14ac:dyDescent="0.2">
      <c r="A561" s="173" t="s">
        <v>13476</v>
      </c>
      <c r="B561" s="174" t="s">
        <v>13477</v>
      </c>
      <c r="C561" s="175" t="s">
        <v>12522</v>
      </c>
      <c r="D561" s="176">
        <v>147.22999999999999</v>
      </c>
      <c r="E561" s="176">
        <v>23.77</v>
      </c>
      <c r="F561" s="176">
        <v>171</v>
      </c>
      <c r="G561" s="169">
        <v>9</v>
      </c>
    </row>
    <row r="562" spans="1:7" x14ac:dyDescent="0.2">
      <c r="A562" s="173" t="s">
        <v>13478</v>
      </c>
      <c r="B562" s="174" t="s">
        <v>13479</v>
      </c>
      <c r="C562" s="175" t="s">
        <v>12522</v>
      </c>
      <c r="D562" s="176">
        <v>173.98</v>
      </c>
      <c r="E562" s="176">
        <v>14.26</v>
      </c>
      <c r="F562" s="176">
        <v>188.24</v>
      </c>
      <c r="G562" s="169">
        <v>9</v>
      </c>
    </row>
    <row r="563" spans="1:7" ht="25.5" x14ac:dyDescent="0.2">
      <c r="A563" s="173" t="s">
        <v>13480</v>
      </c>
      <c r="B563" s="174" t="s">
        <v>13481</v>
      </c>
      <c r="C563" s="175" t="s">
        <v>12441</v>
      </c>
      <c r="D563" s="176">
        <v>6.69</v>
      </c>
      <c r="E563" s="176">
        <v>14.26</v>
      </c>
      <c r="F563" s="176">
        <v>20.95</v>
      </c>
      <c r="G563" s="169">
        <v>9</v>
      </c>
    </row>
    <row r="564" spans="1:7" ht="25.5" x14ac:dyDescent="0.2">
      <c r="A564" s="173" t="s">
        <v>13482</v>
      </c>
      <c r="B564" s="174" t="s">
        <v>13483</v>
      </c>
      <c r="C564" s="175" t="s">
        <v>12441</v>
      </c>
      <c r="D564" s="176">
        <v>9.17</v>
      </c>
      <c r="E564" s="176">
        <v>14.26</v>
      </c>
      <c r="F564" s="176">
        <v>23.43</v>
      </c>
      <c r="G564" s="169">
        <v>9</v>
      </c>
    </row>
    <row r="565" spans="1:7" ht="25.5" x14ac:dyDescent="0.2">
      <c r="A565" s="173" t="s">
        <v>13484</v>
      </c>
      <c r="B565" s="174" t="s">
        <v>13485</v>
      </c>
      <c r="C565" s="175" t="s">
        <v>12441</v>
      </c>
      <c r="D565" s="176">
        <v>17.98</v>
      </c>
      <c r="E565" s="176">
        <v>14.26</v>
      </c>
      <c r="F565" s="176">
        <v>32.24</v>
      </c>
      <c r="G565" s="169">
        <v>9</v>
      </c>
    </row>
    <row r="566" spans="1:7" x14ac:dyDescent="0.2">
      <c r="A566" s="173" t="s">
        <v>13486</v>
      </c>
      <c r="B566" s="174" t="s">
        <v>13487</v>
      </c>
      <c r="C566" s="175"/>
      <c r="D566" s="176"/>
      <c r="E566" s="176"/>
      <c r="F566" s="176"/>
      <c r="G566" s="169">
        <v>5</v>
      </c>
    </row>
    <row r="567" spans="1:7" x14ac:dyDescent="0.2">
      <c r="A567" s="173" t="s">
        <v>13488</v>
      </c>
      <c r="B567" s="174" t="s">
        <v>13489</v>
      </c>
      <c r="C567" s="175" t="s">
        <v>12497</v>
      </c>
      <c r="D567" s="176">
        <v>12.49</v>
      </c>
      <c r="E567" s="176">
        <v>16.63</v>
      </c>
      <c r="F567" s="176">
        <v>29.12</v>
      </c>
      <c r="G567" s="169">
        <v>9</v>
      </c>
    </row>
    <row r="568" spans="1:7" x14ac:dyDescent="0.2">
      <c r="A568" s="173" t="s">
        <v>13490</v>
      </c>
      <c r="B568" s="174" t="s">
        <v>13491</v>
      </c>
      <c r="C568" s="175" t="s">
        <v>12497</v>
      </c>
      <c r="D568" s="176">
        <v>18.149999999999999</v>
      </c>
      <c r="E568" s="176">
        <v>19.010000000000002</v>
      </c>
      <c r="F568" s="176">
        <v>37.159999999999997</v>
      </c>
      <c r="G568" s="169">
        <v>9</v>
      </c>
    </row>
    <row r="569" spans="1:7" x14ac:dyDescent="0.2">
      <c r="A569" s="173" t="s">
        <v>13492</v>
      </c>
      <c r="B569" s="174" t="s">
        <v>13493</v>
      </c>
      <c r="C569" s="175" t="s">
        <v>12497</v>
      </c>
      <c r="D569" s="176">
        <v>17.07</v>
      </c>
      <c r="E569" s="176">
        <v>23.77</v>
      </c>
      <c r="F569" s="176">
        <v>40.840000000000003</v>
      </c>
      <c r="G569" s="169">
        <v>9</v>
      </c>
    </row>
    <row r="570" spans="1:7" x14ac:dyDescent="0.2">
      <c r="A570" s="173" t="s">
        <v>13494</v>
      </c>
      <c r="B570" s="174" t="s">
        <v>13495</v>
      </c>
      <c r="C570" s="175"/>
      <c r="D570" s="176"/>
      <c r="E570" s="176"/>
      <c r="F570" s="176"/>
      <c r="G570" s="169">
        <v>5</v>
      </c>
    </row>
    <row r="571" spans="1:7" ht="25.5" x14ac:dyDescent="0.2">
      <c r="A571" s="173" t="s">
        <v>13496</v>
      </c>
      <c r="B571" s="174" t="s">
        <v>13497</v>
      </c>
      <c r="C571" s="175" t="s">
        <v>12438</v>
      </c>
      <c r="D571" s="176">
        <v>12090.57</v>
      </c>
      <c r="E571" s="176"/>
      <c r="F571" s="176">
        <v>12090.57</v>
      </c>
      <c r="G571" s="169">
        <v>9</v>
      </c>
    </row>
    <row r="572" spans="1:7" ht="38.25" x14ac:dyDescent="0.2">
      <c r="A572" s="173" t="s">
        <v>13498</v>
      </c>
      <c r="B572" s="174" t="s">
        <v>13499</v>
      </c>
      <c r="C572" s="175" t="s">
        <v>13500</v>
      </c>
      <c r="D572" s="176">
        <v>810.21</v>
      </c>
      <c r="E572" s="176"/>
      <c r="F572" s="176">
        <v>810.21</v>
      </c>
      <c r="G572" s="169">
        <v>9</v>
      </c>
    </row>
    <row r="573" spans="1:7" x14ac:dyDescent="0.2">
      <c r="A573" s="173" t="s">
        <v>13501</v>
      </c>
      <c r="B573" s="174" t="s">
        <v>13502</v>
      </c>
      <c r="C573" s="175" t="s">
        <v>12389</v>
      </c>
      <c r="D573" s="176">
        <v>541.84</v>
      </c>
      <c r="E573" s="176"/>
      <c r="F573" s="176">
        <v>541.84</v>
      </c>
      <c r="G573" s="169">
        <v>9</v>
      </c>
    </row>
    <row r="574" spans="1:7" ht="25.5" x14ac:dyDescent="0.2">
      <c r="A574" s="173" t="s">
        <v>13503</v>
      </c>
      <c r="B574" s="174" t="s">
        <v>13504</v>
      </c>
      <c r="C574" s="175" t="s">
        <v>13505</v>
      </c>
      <c r="D574" s="176">
        <v>2.54</v>
      </c>
      <c r="E574" s="176">
        <v>4.29</v>
      </c>
      <c r="F574" s="176">
        <v>6.83</v>
      </c>
      <c r="G574" s="169">
        <v>9</v>
      </c>
    </row>
    <row r="575" spans="1:7" x14ac:dyDescent="0.2">
      <c r="A575" s="173" t="s">
        <v>13506</v>
      </c>
      <c r="B575" s="174" t="s">
        <v>13507</v>
      </c>
      <c r="C575" s="175"/>
      <c r="D575" s="176"/>
      <c r="E575" s="176"/>
      <c r="F575" s="176"/>
      <c r="G575" s="169">
        <v>5</v>
      </c>
    </row>
    <row r="576" spans="1:7" x14ac:dyDescent="0.2">
      <c r="A576" s="173" t="s">
        <v>13508</v>
      </c>
      <c r="B576" s="174" t="s">
        <v>13509</v>
      </c>
      <c r="C576" s="175" t="s">
        <v>3</v>
      </c>
      <c r="D576" s="176">
        <v>184.77</v>
      </c>
      <c r="E576" s="176">
        <v>142.56</v>
      </c>
      <c r="F576" s="176">
        <v>327.33</v>
      </c>
      <c r="G576" s="169">
        <v>9</v>
      </c>
    </row>
    <row r="577" spans="1:7" x14ac:dyDescent="0.2">
      <c r="A577" s="173" t="s">
        <v>13510</v>
      </c>
      <c r="B577" s="174" t="s">
        <v>13511</v>
      </c>
      <c r="C577" s="175" t="s">
        <v>3</v>
      </c>
      <c r="D577" s="176">
        <v>318.3</v>
      </c>
      <c r="E577" s="176">
        <v>275.8</v>
      </c>
      <c r="F577" s="176">
        <v>594.1</v>
      </c>
      <c r="G577" s="169">
        <v>9</v>
      </c>
    </row>
    <row r="578" spans="1:7" ht="38.25" x14ac:dyDescent="0.2">
      <c r="A578" s="173" t="s">
        <v>13512</v>
      </c>
      <c r="B578" s="174" t="s">
        <v>13513</v>
      </c>
      <c r="C578" s="175" t="s">
        <v>3</v>
      </c>
      <c r="D578" s="176">
        <v>811.89</v>
      </c>
      <c r="E578" s="176">
        <v>128.25</v>
      </c>
      <c r="F578" s="176">
        <v>940.14</v>
      </c>
      <c r="G578" s="169">
        <v>9</v>
      </c>
    </row>
    <row r="579" spans="1:7" ht="38.25" x14ac:dyDescent="0.2">
      <c r="A579" s="173" t="s">
        <v>13514</v>
      </c>
      <c r="B579" s="174" t="s">
        <v>13515</v>
      </c>
      <c r="C579" s="175" t="s">
        <v>3</v>
      </c>
      <c r="D579" s="176">
        <v>661.11</v>
      </c>
      <c r="E579" s="176">
        <v>157.5</v>
      </c>
      <c r="F579" s="176">
        <v>818.61</v>
      </c>
      <c r="G579" s="169">
        <v>9</v>
      </c>
    </row>
    <row r="580" spans="1:7" x14ac:dyDescent="0.2">
      <c r="A580" s="173" t="s">
        <v>13516</v>
      </c>
      <c r="B580" s="174" t="s">
        <v>13517</v>
      </c>
      <c r="C580" s="175"/>
      <c r="D580" s="176"/>
      <c r="E580" s="176"/>
      <c r="F580" s="176"/>
      <c r="G580" s="169">
        <v>2</v>
      </c>
    </row>
    <row r="581" spans="1:7" x14ac:dyDescent="0.2">
      <c r="A581" s="173" t="s">
        <v>13518</v>
      </c>
      <c r="B581" s="174" t="s">
        <v>13519</v>
      </c>
      <c r="C581" s="175"/>
      <c r="D581" s="176"/>
      <c r="E581" s="176"/>
      <c r="F581" s="176"/>
      <c r="G581" s="169">
        <v>5</v>
      </c>
    </row>
    <row r="582" spans="1:7" x14ac:dyDescent="0.2">
      <c r="A582" s="173" t="s">
        <v>13520</v>
      </c>
      <c r="B582" s="174" t="s">
        <v>13521</v>
      </c>
      <c r="C582" s="175" t="s">
        <v>12441</v>
      </c>
      <c r="D582" s="176">
        <v>45.02</v>
      </c>
      <c r="E582" s="176">
        <v>61.78</v>
      </c>
      <c r="F582" s="176">
        <v>106.8</v>
      </c>
      <c r="G582" s="169">
        <v>9</v>
      </c>
    </row>
    <row r="583" spans="1:7" x14ac:dyDescent="0.2">
      <c r="A583" s="173" t="s">
        <v>13522</v>
      </c>
      <c r="B583" s="174" t="s">
        <v>13523</v>
      </c>
      <c r="C583" s="175" t="s">
        <v>12441</v>
      </c>
      <c r="D583" s="176">
        <v>190.13</v>
      </c>
      <c r="E583" s="176">
        <v>71.290000000000006</v>
      </c>
      <c r="F583" s="176">
        <v>261.42</v>
      </c>
      <c r="G583" s="169">
        <v>9</v>
      </c>
    </row>
    <row r="584" spans="1:7" x14ac:dyDescent="0.2">
      <c r="A584" s="173" t="s">
        <v>13524</v>
      </c>
      <c r="B584" s="174" t="s">
        <v>13525</v>
      </c>
      <c r="C584" s="175" t="s">
        <v>12441</v>
      </c>
      <c r="D584" s="176">
        <v>65.09</v>
      </c>
      <c r="E584" s="176">
        <v>57.03</v>
      </c>
      <c r="F584" s="176">
        <v>122.12</v>
      </c>
      <c r="G584" s="169">
        <v>9</v>
      </c>
    </row>
    <row r="585" spans="1:7" ht="25.5" x14ac:dyDescent="0.2">
      <c r="A585" s="173" t="s">
        <v>13526</v>
      </c>
      <c r="B585" s="174" t="s">
        <v>13527</v>
      </c>
      <c r="C585" s="175" t="s">
        <v>12441</v>
      </c>
      <c r="D585" s="176"/>
      <c r="E585" s="176">
        <v>7.32</v>
      </c>
      <c r="F585" s="176">
        <v>7.32</v>
      </c>
      <c r="G585" s="169">
        <v>9</v>
      </c>
    </row>
    <row r="586" spans="1:7" ht="25.5" x14ac:dyDescent="0.2">
      <c r="A586" s="173" t="s">
        <v>13528</v>
      </c>
      <c r="B586" s="174" t="s">
        <v>13529</v>
      </c>
      <c r="C586" s="175" t="s">
        <v>12441</v>
      </c>
      <c r="D586" s="176"/>
      <c r="E586" s="176">
        <v>8.7100000000000009</v>
      </c>
      <c r="F586" s="176">
        <v>8.7100000000000009</v>
      </c>
      <c r="G586" s="169">
        <v>9</v>
      </c>
    </row>
    <row r="587" spans="1:7" x14ac:dyDescent="0.2">
      <c r="A587" s="173" t="s">
        <v>13530</v>
      </c>
      <c r="B587" s="174" t="s">
        <v>13531</v>
      </c>
      <c r="C587" s="175"/>
      <c r="D587" s="176"/>
      <c r="E587" s="176"/>
      <c r="F587" s="176"/>
      <c r="G587" s="169">
        <v>5</v>
      </c>
    </row>
    <row r="588" spans="1:7" x14ac:dyDescent="0.2">
      <c r="A588" s="173" t="s">
        <v>13532</v>
      </c>
      <c r="B588" s="174" t="s">
        <v>13533</v>
      </c>
      <c r="C588" s="175" t="s">
        <v>12441</v>
      </c>
      <c r="D588" s="176">
        <v>132.59</v>
      </c>
      <c r="E588" s="176">
        <v>66.53</v>
      </c>
      <c r="F588" s="176">
        <v>199.12</v>
      </c>
      <c r="G588" s="169">
        <v>9</v>
      </c>
    </row>
    <row r="589" spans="1:7" x14ac:dyDescent="0.2">
      <c r="A589" s="173" t="s">
        <v>13534</v>
      </c>
      <c r="B589" s="174" t="s">
        <v>13535</v>
      </c>
      <c r="C589" s="175" t="s">
        <v>12441</v>
      </c>
      <c r="D589" s="176">
        <v>138.01</v>
      </c>
      <c r="E589" s="176">
        <v>66.53</v>
      </c>
      <c r="F589" s="176">
        <v>204.54</v>
      </c>
      <c r="G589" s="169">
        <v>9</v>
      </c>
    </row>
    <row r="590" spans="1:7" x14ac:dyDescent="0.2">
      <c r="A590" s="173" t="s">
        <v>13536</v>
      </c>
      <c r="B590" s="174" t="s">
        <v>13537</v>
      </c>
      <c r="C590" s="175" t="s">
        <v>12441</v>
      </c>
      <c r="D590" s="176">
        <v>125.6</v>
      </c>
      <c r="E590" s="176">
        <v>118.81</v>
      </c>
      <c r="F590" s="176">
        <v>244.41</v>
      </c>
      <c r="G590" s="169">
        <v>9</v>
      </c>
    </row>
    <row r="591" spans="1:7" x14ac:dyDescent="0.2">
      <c r="A591" s="173" t="s">
        <v>13538</v>
      </c>
      <c r="B591" s="174" t="s">
        <v>13539</v>
      </c>
      <c r="C591" s="175" t="s">
        <v>12441</v>
      </c>
      <c r="D591" s="176">
        <v>79.28</v>
      </c>
      <c r="E591" s="176">
        <v>64.150000000000006</v>
      </c>
      <c r="F591" s="176">
        <v>143.43</v>
      </c>
      <c r="G591" s="169">
        <v>9</v>
      </c>
    </row>
    <row r="592" spans="1:7" x14ac:dyDescent="0.2">
      <c r="A592" s="173" t="s">
        <v>13540</v>
      </c>
      <c r="B592" s="174" t="s">
        <v>13541</v>
      </c>
      <c r="C592" s="175" t="s">
        <v>12441</v>
      </c>
      <c r="D592" s="176">
        <v>42.67</v>
      </c>
      <c r="E592" s="176">
        <v>52.27</v>
      </c>
      <c r="F592" s="176">
        <v>94.94</v>
      </c>
      <c r="G592" s="169">
        <v>9</v>
      </c>
    </row>
    <row r="593" spans="1:7" x14ac:dyDescent="0.2">
      <c r="A593" s="173" t="s">
        <v>13542</v>
      </c>
      <c r="B593" s="174" t="s">
        <v>13543</v>
      </c>
      <c r="C593" s="175" t="s">
        <v>12441</v>
      </c>
      <c r="D593" s="176">
        <v>99.59</v>
      </c>
      <c r="E593" s="176">
        <v>103.99</v>
      </c>
      <c r="F593" s="176">
        <v>203.58</v>
      </c>
      <c r="G593" s="169">
        <v>9</v>
      </c>
    </row>
    <row r="594" spans="1:7" ht="25.5" x14ac:dyDescent="0.2">
      <c r="A594" s="173" t="s">
        <v>13544</v>
      </c>
      <c r="B594" s="174" t="s">
        <v>13545</v>
      </c>
      <c r="C594" s="175" t="s">
        <v>12441</v>
      </c>
      <c r="D594" s="176">
        <v>110.65</v>
      </c>
      <c r="E594" s="176">
        <v>40.909999999999997</v>
      </c>
      <c r="F594" s="176">
        <v>151.56</v>
      </c>
      <c r="G594" s="169">
        <v>9</v>
      </c>
    </row>
    <row r="595" spans="1:7" ht="25.5" x14ac:dyDescent="0.2">
      <c r="A595" s="173" t="s">
        <v>13546</v>
      </c>
      <c r="B595" s="174" t="s">
        <v>13547</v>
      </c>
      <c r="C595" s="175" t="s">
        <v>12441</v>
      </c>
      <c r="D595" s="176">
        <v>110.65</v>
      </c>
      <c r="E595" s="176">
        <v>72.959999999999994</v>
      </c>
      <c r="F595" s="176">
        <v>183.61</v>
      </c>
      <c r="G595" s="169">
        <v>9</v>
      </c>
    </row>
    <row r="596" spans="1:7" ht="25.5" x14ac:dyDescent="0.2">
      <c r="A596" s="173" t="s">
        <v>13548</v>
      </c>
      <c r="B596" s="174" t="s">
        <v>13549</v>
      </c>
      <c r="C596" s="175" t="s">
        <v>12441</v>
      </c>
      <c r="D596" s="176">
        <v>73.17</v>
      </c>
      <c r="E596" s="176">
        <v>125.24</v>
      </c>
      <c r="F596" s="176">
        <v>198.41</v>
      </c>
      <c r="G596" s="169">
        <v>9</v>
      </c>
    </row>
    <row r="597" spans="1:7" x14ac:dyDescent="0.2">
      <c r="A597" s="173" t="s">
        <v>13550</v>
      </c>
      <c r="B597" s="174" t="s">
        <v>13551</v>
      </c>
      <c r="C597" s="175"/>
      <c r="D597" s="176"/>
      <c r="E597" s="176"/>
      <c r="F597" s="176"/>
      <c r="G597" s="169">
        <v>5</v>
      </c>
    </row>
    <row r="598" spans="1:7" x14ac:dyDescent="0.2">
      <c r="A598" s="173" t="s">
        <v>13552</v>
      </c>
      <c r="B598" s="174" t="s">
        <v>13553</v>
      </c>
      <c r="C598" s="175" t="s">
        <v>12497</v>
      </c>
      <c r="D598" s="176">
        <v>99.69</v>
      </c>
      <c r="E598" s="176">
        <v>11.28</v>
      </c>
      <c r="F598" s="176">
        <v>110.97</v>
      </c>
      <c r="G598" s="169">
        <v>9</v>
      </c>
    </row>
    <row r="599" spans="1:7" x14ac:dyDescent="0.2">
      <c r="A599" s="173" t="s">
        <v>13554</v>
      </c>
      <c r="B599" s="174" t="s">
        <v>13555</v>
      </c>
      <c r="C599" s="175" t="s">
        <v>12497</v>
      </c>
      <c r="D599" s="176">
        <v>157.88</v>
      </c>
      <c r="E599" s="176">
        <v>11.28</v>
      </c>
      <c r="F599" s="176">
        <v>169.16</v>
      </c>
      <c r="G599" s="169">
        <v>9</v>
      </c>
    </row>
    <row r="600" spans="1:7" x14ac:dyDescent="0.2">
      <c r="A600" s="173" t="s">
        <v>13556</v>
      </c>
      <c r="B600" s="174" t="s">
        <v>13557</v>
      </c>
      <c r="C600" s="175" t="s">
        <v>12497</v>
      </c>
      <c r="D600" s="176">
        <v>190.28</v>
      </c>
      <c r="E600" s="176">
        <v>11.28</v>
      </c>
      <c r="F600" s="176">
        <v>201.56</v>
      </c>
      <c r="G600" s="169">
        <v>9</v>
      </c>
    </row>
    <row r="601" spans="1:7" x14ac:dyDescent="0.2">
      <c r="A601" s="173" t="s">
        <v>13558</v>
      </c>
      <c r="B601" s="174" t="s">
        <v>13559</v>
      </c>
      <c r="C601" s="175" t="s">
        <v>12497</v>
      </c>
      <c r="D601" s="176">
        <v>221.73</v>
      </c>
      <c r="E601" s="176">
        <v>11.28</v>
      </c>
      <c r="F601" s="176">
        <v>233.01</v>
      </c>
      <c r="G601" s="169">
        <v>9</v>
      </c>
    </row>
    <row r="602" spans="1:7" x14ac:dyDescent="0.2">
      <c r="A602" s="173" t="s">
        <v>13560</v>
      </c>
      <c r="B602" s="174" t="s">
        <v>13561</v>
      </c>
      <c r="C602" s="175" t="s">
        <v>12497</v>
      </c>
      <c r="D602" s="176">
        <v>247.57</v>
      </c>
      <c r="E602" s="176">
        <v>11.28</v>
      </c>
      <c r="F602" s="176">
        <v>258.85000000000002</v>
      </c>
      <c r="G602" s="169">
        <v>9</v>
      </c>
    </row>
    <row r="603" spans="1:7" x14ac:dyDescent="0.2">
      <c r="A603" s="173" t="s">
        <v>20242</v>
      </c>
      <c r="B603" s="174" t="s">
        <v>20243</v>
      </c>
      <c r="C603" s="175" t="s">
        <v>12497</v>
      </c>
      <c r="D603" s="176">
        <v>221.89</v>
      </c>
      <c r="E603" s="176">
        <v>11.28</v>
      </c>
      <c r="F603" s="176">
        <v>233.17</v>
      </c>
      <c r="G603" s="169">
        <v>9</v>
      </c>
    </row>
    <row r="604" spans="1:7" x14ac:dyDescent="0.2">
      <c r="A604" s="173" t="s">
        <v>13562</v>
      </c>
      <c r="B604" s="174" t="s">
        <v>13563</v>
      </c>
      <c r="C604" s="175"/>
      <c r="D604" s="176"/>
      <c r="E604" s="176"/>
      <c r="F604" s="176"/>
      <c r="G604" s="169">
        <v>5</v>
      </c>
    </row>
    <row r="605" spans="1:7" ht="25.5" x14ac:dyDescent="0.2">
      <c r="A605" s="173" t="s">
        <v>13564</v>
      </c>
      <c r="B605" s="174" t="s">
        <v>13565</v>
      </c>
      <c r="C605" s="175" t="s">
        <v>12522</v>
      </c>
      <c r="D605" s="176">
        <v>428</v>
      </c>
      <c r="E605" s="176">
        <v>83.17</v>
      </c>
      <c r="F605" s="176">
        <v>511.17</v>
      </c>
      <c r="G605" s="169">
        <v>9</v>
      </c>
    </row>
    <row r="606" spans="1:7" x14ac:dyDescent="0.2">
      <c r="A606" s="173" t="s">
        <v>13566</v>
      </c>
      <c r="B606" s="174" t="s">
        <v>13567</v>
      </c>
      <c r="C606" s="175"/>
      <c r="D606" s="176"/>
      <c r="E606" s="176"/>
      <c r="F606" s="176"/>
      <c r="G606" s="169">
        <v>2</v>
      </c>
    </row>
    <row r="607" spans="1:7" x14ac:dyDescent="0.2">
      <c r="A607" s="173" t="s">
        <v>13568</v>
      </c>
      <c r="B607" s="174" t="s">
        <v>13569</v>
      </c>
      <c r="C607" s="175"/>
      <c r="D607" s="176"/>
      <c r="E607" s="176"/>
      <c r="F607" s="176"/>
      <c r="G607" s="169">
        <v>5</v>
      </c>
    </row>
    <row r="608" spans="1:7" x14ac:dyDescent="0.2">
      <c r="A608" s="173" t="s">
        <v>13570</v>
      </c>
      <c r="B608" s="174" t="s">
        <v>13571</v>
      </c>
      <c r="C608" s="175" t="s">
        <v>12943</v>
      </c>
      <c r="D608" s="176">
        <v>9.1</v>
      </c>
      <c r="E608" s="176">
        <v>2.75</v>
      </c>
      <c r="F608" s="176">
        <v>11.85</v>
      </c>
      <c r="G608" s="169">
        <v>9</v>
      </c>
    </row>
    <row r="609" spans="1:7" x14ac:dyDescent="0.2">
      <c r="A609" s="173" t="s">
        <v>13572</v>
      </c>
      <c r="B609" s="174" t="s">
        <v>13573</v>
      </c>
      <c r="C609" s="175" t="s">
        <v>12943</v>
      </c>
      <c r="D609" s="176">
        <v>8</v>
      </c>
      <c r="E609" s="176">
        <v>2.75</v>
      </c>
      <c r="F609" s="176">
        <v>10.75</v>
      </c>
      <c r="G609" s="169">
        <v>9</v>
      </c>
    </row>
    <row r="610" spans="1:7" x14ac:dyDescent="0.2">
      <c r="A610" s="173" t="s">
        <v>13574</v>
      </c>
      <c r="B610" s="174" t="s">
        <v>13575</v>
      </c>
      <c r="C610" s="175" t="s">
        <v>12943</v>
      </c>
      <c r="D610" s="176">
        <v>8.58</v>
      </c>
      <c r="E610" s="176">
        <v>2.75</v>
      </c>
      <c r="F610" s="176">
        <v>11.33</v>
      </c>
      <c r="G610" s="169">
        <v>9</v>
      </c>
    </row>
    <row r="611" spans="1:7" x14ac:dyDescent="0.2">
      <c r="A611" s="173" t="s">
        <v>13576</v>
      </c>
      <c r="B611" s="174" t="s">
        <v>13577</v>
      </c>
      <c r="C611" s="175"/>
      <c r="D611" s="176"/>
      <c r="E611" s="176"/>
      <c r="F611" s="176"/>
      <c r="G611" s="169">
        <v>5</v>
      </c>
    </row>
    <row r="612" spans="1:7" x14ac:dyDescent="0.2">
      <c r="A612" s="173" t="s">
        <v>13578</v>
      </c>
      <c r="B612" s="174" t="s">
        <v>13579</v>
      </c>
      <c r="C612" s="175" t="s">
        <v>12943</v>
      </c>
      <c r="D612" s="176">
        <v>9.19</v>
      </c>
      <c r="E612" s="176">
        <v>1.38</v>
      </c>
      <c r="F612" s="176">
        <v>10.57</v>
      </c>
      <c r="G612" s="169">
        <v>9</v>
      </c>
    </row>
    <row r="613" spans="1:7" x14ac:dyDescent="0.2">
      <c r="A613" s="173" t="s">
        <v>20460</v>
      </c>
      <c r="B613" s="174" t="s">
        <v>20461</v>
      </c>
      <c r="C613" s="175"/>
      <c r="D613" s="176"/>
      <c r="E613" s="176"/>
      <c r="F613" s="176"/>
      <c r="G613" s="169">
        <v>5</v>
      </c>
    </row>
    <row r="614" spans="1:7" ht="25.5" x14ac:dyDescent="0.2">
      <c r="A614" s="173" t="s">
        <v>20462</v>
      </c>
      <c r="B614" s="174" t="s">
        <v>20463</v>
      </c>
      <c r="C614" s="175" t="s">
        <v>12943</v>
      </c>
      <c r="D614" s="176">
        <v>61.89</v>
      </c>
      <c r="E614" s="176">
        <v>13.85</v>
      </c>
      <c r="F614" s="176">
        <v>75.739999999999995</v>
      </c>
      <c r="G614" s="169">
        <v>9</v>
      </c>
    </row>
    <row r="615" spans="1:7" x14ac:dyDescent="0.2">
      <c r="A615" s="173" t="s">
        <v>13580</v>
      </c>
      <c r="B615" s="174" t="s">
        <v>13581</v>
      </c>
      <c r="C615" s="175"/>
      <c r="D615" s="176"/>
      <c r="E615" s="176"/>
      <c r="F615" s="176"/>
      <c r="G615" s="169">
        <v>2</v>
      </c>
    </row>
    <row r="616" spans="1:7" x14ac:dyDescent="0.2">
      <c r="A616" s="173" t="s">
        <v>13582</v>
      </c>
      <c r="B616" s="174" t="s">
        <v>13583</v>
      </c>
      <c r="C616" s="175"/>
      <c r="D616" s="176"/>
      <c r="E616" s="176"/>
      <c r="F616" s="176"/>
      <c r="G616" s="169">
        <v>5</v>
      </c>
    </row>
    <row r="617" spans="1:7" x14ac:dyDescent="0.2">
      <c r="A617" s="173" t="s">
        <v>13584</v>
      </c>
      <c r="B617" s="174" t="s">
        <v>13585</v>
      </c>
      <c r="C617" s="175" t="s">
        <v>12522</v>
      </c>
      <c r="D617" s="176">
        <v>486.14</v>
      </c>
      <c r="E617" s="176"/>
      <c r="F617" s="176">
        <v>486.14</v>
      </c>
      <c r="G617" s="169">
        <v>9</v>
      </c>
    </row>
    <row r="618" spans="1:7" x14ac:dyDescent="0.2">
      <c r="A618" s="173" t="s">
        <v>12368</v>
      </c>
      <c r="B618" s="174" t="s">
        <v>13586</v>
      </c>
      <c r="C618" s="175" t="s">
        <v>12522</v>
      </c>
      <c r="D618" s="176">
        <v>509.9</v>
      </c>
      <c r="E618" s="176"/>
      <c r="F618" s="176">
        <v>509.9</v>
      </c>
      <c r="G618" s="169">
        <v>9</v>
      </c>
    </row>
    <row r="619" spans="1:7" x14ac:dyDescent="0.2">
      <c r="A619" s="173" t="s">
        <v>12367</v>
      </c>
      <c r="B619" s="174" t="s">
        <v>13587</v>
      </c>
      <c r="C619" s="175" t="s">
        <v>12522</v>
      </c>
      <c r="D619" s="176">
        <v>534.82000000000005</v>
      </c>
      <c r="E619" s="176"/>
      <c r="F619" s="176">
        <v>534.82000000000005</v>
      </c>
      <c r="G619" s="169">
        <v>9</v>
      </c>
    </row>
    <row r="620" spans="1:7" x14ac:dyDescent="0.2">
      <c r="A620" s="173" t="s">
        <v>13588</v>
      </c>
      <c r="B620" s="174" t="s">
        <v>13589</v>
      </c>
      <c r="C620" s="175" t="s">
        <v>12522</v>
      </c>
      <c r="D620" s="176">
        <v>560.96</v>
      </c>
      <c r="E620" s="176"/>
      <c r="F620" s="176">
        <v>560.96</v>
      </c>
      <c r="G620" s="169">
        <v>9</v>
      </c>
    </row>
    <row r="621" spans="1:7" x14ac:dyDescent="0.2">
      <c r="A621" s="173" t="s">
        <v>13590</v>
      </c>
      <c r="B621" s="174" t="s">
        <v>13591</v>
      </c>
      <c r="C621" s="175" t="s">
        <v>12522</v>
      </c>
      <c r="D621" s="176">
        <v>588.38</v>
      </c>
      <c r="E621" s="176"/>
      <c r="F621" s="176">
        <v>588.38</v>
      </c>
      <c r="G621" s="169">
        <v>9</v>
      </c>
    </row>
    <row r="622" spans="1:7" x14ac:dyDescent="0.2">
      <c r="A622" s="173" t="s">
        <v>13592</v>
      </c>
      <c r="B622" s="174" t="s">
        <v>13593</v>
      </c>
      <c r="C622" s="175" t="s">
        <v>12522</v>
      </c>
      <c r="D622" s="176">
        <v>543.76</v>
      </c>
      <c r="E622" s="176"/>
      <c r="F622" s="176">
        <v>543.76</v>
      </c>
      <c r="G622" s="169">
        <v>9</v>
      </c>
    </row>
    <row r="623" spans="1:7" x14ac:dyDescent="0.2">
      <c r="A623" s="173" t="s">
        <v>13594</v>
      </c>
      <c r="B623" s="174" t="s">
        <v>13595</v>
      </c>
      <c r="C623" s="175" t="s">
        <v>12522</v>
      </c>
      <c r="D623" s="176">
        <v>565.38</v>
      </c>
      <c r="E623" s="176"/>
      <c r="F623" s="176">
        <v>565.38</v>
      </c>
      <c r="G623" s="169">
        <v>9</v>
      </c>
    </row>
    <row r="624" spans="1:7" x14ac:dyDescent="0.2">
      <c r="A624" s="173" t="s">
        <v>13596</v>
      </c>
      <c r="B624" s="174" t="s">
        <v>13597</v>
      </c>
      <c r="C624" s="175" t="s">
        <v>12522</v>
      </c>
      <c r="D624" s="176">
        <v>589.96</v>
      </c>
      <c r="E624" s="176"/>
      <c r="F624" s="176">
        <v>589.96</v>
      </c>
      <c r="G624" s="169">
        <v>9</v>
      </c>
    </row>
    <row r="625" spans="1:7" x14ac:dyDescent="0.2">
      <c r="A625" s="173" t="s">
        <v>13598</v>
      </c>
      <c r="B625" s="174" t="s">
        <v>13599</v>
      </c>
      <c r="C625" s="175" t="s">
        <v>12522</v>
      </c>
      <c r="D625" s="176">
        <v>615.74</v>
      </c>
      <c r="E625" s="176"/>
      <c r="F625" s="176">
        <v>615.74</v>
      </c>
      <c r="G625" s="169">
        <v>9</v>
      </c>
    </row>
    <row r="626" spans="1:7" x14ac:dyDescent="0.2">
      <c r="A626" s="173" t="s">
        <v>13600</v>
      </c>
      <c r="B626" s="174" t="s">
        <v>13601</v>
      </c>
      <c r="C626" s="175" t="s">
        <v>12522</v>
      </c>
      <c r="D626" s="176">
        <v>644.99</v>
      </c>
      <c r="E626" s="176"/>
      <c r="F626" s="176">
        <v>644.99</v>
      </c>
      <c r="G626" s="169">
        <v>9</v>
      </c>
    </row>
    <row r="627" spans="1:7" ht="25.5" x14ac:dyDescent="0.2">
      <c r="A627" s="173" t="s">
        <v>13602</v>
      </c>
      <c r="B627" s="174" t="s">
        <v>13603</v>
      </c>
      <c r="C627" s="175" t="s">
        <v>12522</v>
      </c>
      <c r="D627" s="176">
        <v>621.11</v>
      </c>
      <c r="E627" s="176"/>
      <c r="F627" s="176">
        <v>621.11</v>
      </c>
      <c r="G627" s="169">
        <v>9</v>
      </c>
    </row>
    <row r="628" spans="1:7" x14ac:dyDescent="0.2">
      <c r="A628" s="173" t="s">
        <v>20464</v>
      </c>
      <c r="B628" s="174" t="s">
        <v>20465</v>
      </c>
      <c r="C628" s="175" t="s">
        <v>12522</v>
      </c>
      <c r="D628" s="176">
        <v>511.11</v>
      </c>
      <c r="E628" s="176"/>
      <c r="F628" s="176">
        <v>511.11</v>
      </c>
      <c r="G628" s="169">
        <v>9</v>
      </c>
    </row>
    <row r="629" spans="1:7" x14ac:dyDescent="0.2">
      <c r="A629" s="173" t="s">
        <v>13604</v>
      </c>
      <c r="B629" s="174" t="s">
        <v>13605</v>
      </c>
      <c r="C629" s="175" t="s">
        <v>12522</v>
      </c>
      <c r="D629" s="176">
        <v>606.42999999999995</v>
      </c>
      <c r="E629" s="176"/>
      <c r="F629" s="176">
        <v>606.42999999999995</v>
      </c>
      <c r="G629" s="169">
        <v>9</v>
      </c>
    </row>
    <row r="630" spans="1:7" x14ac:dyDescent="0.2">
      <c r="A630" s="173" t="s">
        <v>13606</v>
      </c>
      <c r="B630" s="174" t="s">
        <v>13607</v>
      </c>
      <c r="C630" s="175"/>
      <c r="D630" s="176"/>
      <c r="E630" s="176"/>
      <c r="F630" s="176"/>
      <c r="G630" s="169">
        <v>5</v>
      </c>
    </row>
    <row r="631" spans="1:7" x14ac:dyDescent="0.2">
      <c r="A631" s="173" t="s">
        <v>13608</v>
      </c>
      <c r="B631" s="174" t="s">
        <v>13609</v>
      </c>
      <c r="C631" s="175" t="s">
        <v>12522</v>
      </c>
      <c r="D631" s="176">
        <v>611.1</v>
      </c>
      <c r="E631" s="176"/>
      <c r="F631" s="176">
        <v>611.1</v>
      </c>
      <c r="G631" s="169">
        <v>9</v>
      </c>
    </row>
    <row r="632" spans="1:7" x14ac:dyDescent="0.2">
      <c r="A632" s="173" t="s">
        <v>13610</v>
      </c>
      <c r="B632" s="174" t="s">
        <v>13611</v>
      </c>
      <c r="C632" s="175" t="s">
        <v>12522</v>
      </c>
      <c r="D632" s="176">
        <v>635.25</v>
      </c>
      <c r="E632" s="176"/>
      <c r="F632" s="176">
        <v>635.25</v>
      </c>
      <c r="G632" s="169">
        <v>9</v>
      </c>
    </row>
    <row r="633" spans="1:7" x14ac:dyDescent="0.2">
      <c r="A633" s="173" t="s">
        <v>13612</v>
      </c>
      <c r="B633" s="174" t="s">
        <v>13613</v>
      </c>
      <c r="C633" s="175" t="s">
        <v>12522</v>
      </c>
      <c r="D633" s="176">
        <v>592.07000000000005</v>
      </c>
      <c r="E633" s="176"/>
      <c r="F633" s="176">
        <v>592.07000000000005</v>
      </c>
      <c r="G633" s="169">
        <v>9</v>
      </c>
    </row>
    <row r="634" spans="1:7" ht="25.5" x14ac:dyDescent="0.2">
      <c r="A634" s="173" t="s">
        <v>13614</v>
      </c>
      <c r="B634" s="174" t="s">
        <v>13615</v>
      </c>
      <c r="C634" s="175"/>
      <c r="D634" s="176"/>
      <c r="E634" s="176"/>
      <c r="F634" s="176"/>
      <c r="G634" s="169">
        <v>5</v>
      </c>
    </row>
    <row r="635" spans="1:7" x14ac:dyDescent="0.2">
      <c r="A635" s="173" t="s">
        <v>13616</v>
      </c>
      <c r="B635" s="174" t="s">
        <v>13617</v>
      </c>
      <c r="C635" s="175" t="s">
        <v>12522</v>
      </c>
      <c r="D635" s="176">
        <v>398.92</v>
      </c>
      <c r="E635" s="176">
        <v>128.58000000000001</v>
      </c>
      <c r="F635" s="176">
        <v>527.5</v>
      </c>
      <c r="G635" s="169">
        <v>9</v>
      </c>
    </row>
    <row r="636" spans="1:7" ht="25.5" x14ac:dyDescent="0.2">
      <c r="A636" s="173" t="s">
        <v>13618</v>
      </c>
      <c r="B636" s="174" t="s">
        <v>13619</v>
      </c>
      <c r="C636" s="175"/>
      <c r="D636" s="176"/>
      <c r="E636" s="176"/>
      <c r="F636" s="176"/>
      <c r="G636" s="169">
        <v>5</v>
      </c>
    </row>
    <row r="637" spans="1:7" ht="25.5" x14ac:dyDescent="0.2">
      <c r="A637" s="173" t="s">
        <v>13620</v>
      </c>
      <c r="B637" s="174" t="s">
        <v>13621</v>
      </c>
      <c r="C637" s="175" t="s">
        <v>12522</v>
      </c>
      <c r="D637" s="176">
        <v>331.74</v>
      </c>
      <c r="E637" s="176">
        <v>53.58</v>
      </c>
      <c r="F637" s="176">
        <v>385.32</v>
      </c>
      <c r="G637" s="169">
        <v>9</v>
      </c>
    </row>
    <row r="638" spans="1:7" ht="25.5" x14ac:dyDescent="0.2">
      <c r="A638" s="173" t="s">
        <v>13622</v>
      </c>
      <c r="B638" s="174" t="s">
        <v>13623</v>
      </c>
      <c r="C638" s="175" t="s">
        <v>12522</v>
      </c>
      <c r="D638" s="176">
        <v>361.74</v>
      </c>
      <c r="E638" s="176">
        <v>53.58</v>
      </c>
      <c r="F638" s="176">
        <v>415.32</v>
      </c>
      <c r="G638" s="169">
        <v>9</v>
      </c>
    </row>
    <row r="639" spans="1:7" ht="25.5" x14ac:dyDescent="0.2">
      <c r="A639" s="173" t="s">
        <v>13624</v>
      </c>
      <c r="B639" s="174" t="s">
        <v>13625</v>
      </c>
      <c r="C639" s="175" t="s">
        <v>12522</v>
      </c>
      <c r="D639" s="176">
        <v>425.68</v>
      </c>
      <c r="E639" s="176">
        <v>53.58</v>
      </c>
      <c r="F639" s="176">
        <v>479.26</v>
      </c>
      <c r="G639" s="169">
        <v>9</v>
      </c>
    </row>
    <row r="640" spans="1:7" x14ac:dyDescent="0.2">
      <c r="A640" s="173" t="s">
        <v>13626</v>
      </c>
      <c r="B640" s="174" t="s">
        <v>13627</v>
      </c>
      <c r="C640" s="175"/>
      <c r="D640" s="176"/>
      <c r="E640" s="176"/>
      <c r="F640" s="176"/>
      <c r="G640" s="169">
        <v>5</v>
      </c>
    </row>
    <row r="641" spans="1:7" x14ac:dyDescent="0.2">
      <c r="A641" s="173" t="s">
        <v>13628</v>
      </c>
      <c r="B641" s="174" t="s">
        <v>13629</v>
      </c>
      <c r="C641" s="175" t="s">
        <v>12522</v>
      </c>
      <c r="D641" s="176">
        <v>74.849999999999994</v>
      </c>
      <c r="E641" s="176">
        <v>53.58</v>
      </c>
      <c r="F641" s="176">
        <v>128.43</v>
      </c>
      <c r="G641" s="169">
        <v>9</v>
      </c>
    </row>
    <row r="642" spans="1:7" x14ac:dyDescent="0.2">
      <c r="A642" s="173" t="s">
        <v>13630</v>
      </c>
      <c r="B642" s="174" t="s">
        <v>20951</v>
      </c>
      <c r="C642" s="175" t="s">
        <v>12522</v>
      </c>
      <c r="D642" s="176">
        <v>3980.85</v>
      </c>
      <c r="E642" s="176">
        <v>60.1</v>
      </c>
      <c r="F642" s="176">
        <v>4040.95</v>
      </c>
      <c r="G642" s="169">
        <v>9</v>
      </c>
    </row>
    <row r="643" spans="1:7" x14ac:dyDescent="0.2">
      <c r="A643" s="173" t="s">
        <v>13632</v>
      </c>
      <c r="B643" s="174" t="s">
        <v>13633</v>
      </c>
      <c r="C643" s="175" t="s">
        <v>12522</v>
      </c>
      <c r="D643" s="176">
        <v>369.3</v>
      </c>
      <c r="E643" s="176">
        <v>60.1</v>
      </c>
      <c r="F643" s="176">
        <v>429.4</v>
      </c>
      <c r="G643" s="169">
        <v>9</v>
      </c>
    </row>
    <row r="644" spans="1:7" ht="25.5" x14ac:dyDescent="0.2">
      <c r="A644" s="173" t="s">
        <v>13634</v>
      </c>
      <c r="B644" s="174" t="s">
        <v>13635</v>
      </c>
      <c r="C644" s="175" t="s">
        <v>12522</v>
      </c>
      <c r="D644" s="176">
        <v>386.46</v>
      </c>
      <c r="E644" s="176">
        <v>395.06</v>
      </c>
      <c r="F644" s="176">
        <v>781.52</v>
      </c>
      <c r="G644" s="169">
        <v>9</v>
      </c>
    </row>
    <row r="645" spans="1:7" x14ac:dyDescent="0.2">
      <c r="A645" s="173" t="s">
        <v>13636</v>
      </c>
      <c r="B645" s="174" t="s">
        <v>13637</v>
      </c>
      <c r="C645" s="175" t="s">
        <v>12522</v>
      </c>
      <c r="D645" s="176">
        <v>2412.35</v>
      </c>
      <c r="E645" s="176">
        <v>723.04</v>
      </c>
      <c r="F645" s="176">
        <v>3135.39</v>
      </c>
      <c r="G645" s="169">
        <v>9</v>
      </c>
    </row>
    <row r="646" spans="1:7" x14ac:dyDescent="0.2">
      <c r="A646" s="173" t="s">
        <v>13638</v>
      </c>
      <c r="B646" s="174" t="s">
        <v>13639</v>
      </c>
      <c r="C646" s="175"/>
      <c r="D646" s="176"/>
      <c r="E646" s="176"/>
      <c r="F646" s="176"/>
      <c r="G646" s="169">
        <v>5</v>
      </c>
    </row>
    <row r="647" spans="1:7" ht="25.5" x14ac:dyDescent="0.2">
      <c r="A647" s="173" t="s">
        <v>13640</v>
      </c>
      <c r="B647" s="174" t="s">
        <v>13641</v>
      </c>
      <c r="C647" s="175" t="s">
        <v>12522</v>
      </c>
      <c r="D647" s="176">
        <v>507.55</v>
      </c>
      <c r="E647" s="176">
        <v>53.58</v>
      </c>
      <c r="F647" s="176">
        <v>561.13</v>
      </c>
      <c r="G647" s="169">
        <v>9</v>
      </c>
    </row>
    <row r="648" spans="1:7" x14ac:dyDescent="0.2">
      <c r="A648" s="173" t="s">
        <v>13642</v>
      </c>
      <c r="B648" s="174" t="s">
        <v>13643</v>
      </c>
      <c r="C648" s="175"/>
      <c r="D648" s="176"/>
      <c r="E648" s="176"/>
      <c r="F648" s="176"/>
      <c r="G648" s="169">
        <v>5</v>
      </c>
    </row>
    <row r="649" spans="1:7" ht="25.5" x14ac:dyDescent="0.2">
      <c r="A649" s="173" t="s">
        <v>12366</v>
      </c>
      <c r="B649" s="174" t="s">
        <v>136</v>
      </c>
      <c r="C649" s="175" t="s">
        <v>12522</v>
      </c>
      <c r="D649" s="176"/>
      <c r="E649" s="176">
        <v>90.38</v>
      </c>
      <c r="F649" s="176">
        <v>90.38</v>
      </c>
      <c r="G649" s="169">
        <v>9</v>
      </c>
    </row>
    <row r="650" spans="1:7" x14ac:dyDescent="0.2">
      <c r="A650" s="173" t="s">
        <v>13644</v>
      </c>
      <c r="B650" s="174" t="s">
        <v>13645</v>
      </c>
      <c r="C650" s="175" t="s">
        <v>12522</v>
      </c>
      <c r="D650" s="176"/>
      <c r="E650" s="176">
        <v>180.76</v>
      </c>
      <c r="F650" s="176">
        <v>180.76</v>
      </c>
      <c r="G650" s="169">
        <v>9</v>
      </c>
    </row>
    <row r="651" spans="1:7" x14ac:dyDescent="0.2">
      <c r="A651" s="173" t="s">
        <v>13646</v>
      </c>
      <c r="B651" s="174" t="s">
        <v>13647</v>
      </c>
      <c r="C651" s="175" t="s">
        <v>12522</v>
      </c>
      <c r="D651" s="176"/>
      <c r="E651" s="176">
        <v>124.86</v>
      </c>
      <c r="F651" s="176">
        <v>124.86</v>
      </c>
      <c r="G651" s="169">
        <v>9</v>
      </c>
    </row>
    <row r="652" spans="1:7" ht="25.5" x14ac:dyDescent="0.2">
      <c r="A652" s="173" t="s">
        <v>13648</v>
      </c>
      <c r="B652" s="174" t="s">
        <v>13649</v>
      </c>
      <c r="C652" s="175" t="s">
        <v>12522</v>
      </c>
      <c r="D652" s="176">
        <v>60.61</v>
      </c>
      <c r="E652" s="176">
        <v>68.95</v>
      </c>
      <c r="F652" s="176">
        <v>129.56</v>
      </c>
      <c r="G652" s="169">
        <v>9</v>
      </c>
    </row>
    <row r="653" spans="1:7" x14ac:dyDescent="0.2">
      <c r="A653" s="173" t="s">
        <v>13650</v>
      </c>
      <c r="B653" s="174" t="s">
        <v>13651</v>
      </c>
      <c r="C653" s="175" t="s">
        <v>12441</v>
      </c>
      <c r="D653" s="176">
        <v>15.86</v>
      </c>
      <c r="E653" s="176"/>
      <c r="F653" s="176">
        <v>15.86</v>
      </c>
      <c r="G653" s="169">
        <v>9</v>
      </c>
    </row>
    <row r="654" spans="1:7" x14ac:dyDescent="0.2">
      <c r="A654" s="173" t="s">
        <v>13652</v>
      </c>
      <c r="B654" s="174" t="s">
        <v>13653</v>
      </c>
      <c r="C654" s="175"/>
      <c r="D654" s="176"/>
      <c r="E654" s="176"/>
      <c r="F654" s="176"/>
      <c r="G654" s="169">
        <v>5</v>
      </c>
    </row>
    <row r="655" spans="1:7" x14ac:dyDescent="0.2">
      <c r="A655" s="173" t="s">
        <v>13654</v>
      </c>
      <c r="B655" s="174" t="s">
        <v>13655</v>
      </c>
      <c r="C655" s="175" t="s">
        <v>12522</v>
      </c>
      <c r="D655" s="176">
        <v>192.86</v>
      </c>
      <c r="E655" s="176">
        <v>75.010000000000005</v>
      </c>
      <c r="F655" s="176">
        <v>267.87</v>
      </c>
      <c r="G655" s="169">
        <v>9</v>
      </c>
    </row>
    <row r="656" spans="1:7" x14ac:dyDescent="0.2">
      <c r="A656" s="173" t="s">
        <v>13656</v>
      </c>
      <c r="B656" s="174" t="s">
        <v>13657</v>
      </c>
      <c r="C656" s="175" t="s">
        <v>12522</v>
      </c>
      <c r="D656" s="176">
        <v>176.68</v>
      </c>
      <c r="E656" s="176">
        <v>32.15</v>
      </c>
      <c r="F656" s="176">
        <v>208.83</v>
      </c>
      <c r="G656" s="169">
        <v>9</v>
      </c>
    </row>
    <row r="657" spans="1:7" x14ac:dyDescent="0.2">
      <c r="A657" s="173" t="s">
        <v>12365</v>
      </c>
      <c r="B657" s="174" t="s">
        <v>20952</v>
      </c>
      <c r="C657" s="175" t="s">
        <v>12441</v>
      </c>
      <c r="D657" s="176">
        <v>0.88</v>
      </c>
      <c r="E657" s="176">
        <v>0.64</v>
      </c>
      <c r="F657" s="176">
        <v>1.52</v>
      </c>
      <c r="G657" s="169">
        <v>9</v>
      </c>
    </row>
    <row r="658" spans="1:7" ht="25.5" x14ac:dyDescent="0.2">
      <c r="A658" s="173" t="s">
        <v>13658</v>
      </c>
      <c r="B658" s="174" t="s">
        <v>13659</v>
      </c>
      <c r="C658" s="175" t="s">
        <v>12522</v>
      </c>
      <c r="D658" s="176">
        <v>1075.46</v>
      </c>
      <c r="E658" s="176">
        <v>98.77</v>
      </c>
      <c r="F658" s="176">
        <v>1174.23</v>
      </c>
      <c r="G658" s="169">
        <v>9</v>
      </c>
    </row>
    <row r="659" spans="1:7" x14ac:dyDescent="0.2">
      <c r="A659" s="173" t="s">
        <v>13660</v>
      </c>
      <c r="B659" s="174" t="s">
        <v>13661</v>
      </c>
      <c r="C659" s="175" t="s">
        <v>12522</v>
      </c>
      <c r="D659" s="176">
        <v>333.38</v>
      </c>
      <c r="E659" s="176">
        <v>42.86</v>
      </c>
      <c r="F659" s="176">
        <v>376.24</v>
      </c>
      <c r="G659" s="169">
        <v>9</v>
      </c>
    </row>
    <row r="660" spans="1:7" ht="25.5" x14ac:dyDescent="0.2">
      <c r="A660" s="173" t="s">
        <v>13662</v>
      </c>
      <c r="B660" s="174" t="s">
        <v>13663</v>
      </c>
      <c r="C660" s="175" t="s">
        <v>12522</v>
      </c>
      <c r="D660" s="176"/>
      <c r="E660" s="176">
        <v>42.86</v>
      </c>
      <c r="F660" s="176">
        <v>42.86</v>
      </c>
      <c r="G660" s="169">
        <v>9</v>
      </c>
    </row>
    <row r="661" spans="1:7" x14ac:dyDescent="0.2">
      <c r="A661" s="173" t="s">
        <v>12</v>
      </c>
      <c r="B661" s="174" t="s">
        <v>13664</v>
      </c>
      <c r="C661" s="175" t="s">
        <v>12522</v>
      </c>
      <c r="D661" s="176">
        <v>232.05</v>
      </c>
      <c r="E661" s="176">
        <v>21.43</v>
      </c>
      <c r="F661" s="176">
        <v>253.48</v>
      </c>
      <c r="G661" s="169">
        <v>9</v>
      </c>
    </row>
    <row r="662" spans="1:7" x14ac:dyDescent="0.2">
      <c r="A662" s="173" t="s">
        <v>13665</v>
      </c>
      <c r="B662" s="174" t="s">
        <v>13666</v>
      </c>
      <c r="C662" s="175" t="s">
        <v>12522</v>
      </c>
      <c r="D662" s="176">
        <v>198.82</v>
      </c>
      <c r="E662" s="176">
        <v>64.290000000000006</v>
      </c>
      <c r="F662" s="176">
        <v>263.11</v>
      </c>
      <c r="G662" s="169">
        <v>9</v>
      </c>
    </row>
    <row r="663" spans="1:7" x14ac:dyDescent="0.2">
      <c r="A663" s="173" t="s">
        <v>13667</v>
      </c>
      <c r="B663" s="174" t="s">
        <v>13668</v>
      </c>
      <c r="C663" s="175" t="s">
        <v>12522</v>
      </c>
      <c r="D663" s="176">
        <v>192.86</v>
      </c>
      <c r="E663" s="176">
        <v>101.1</v>
      </c>
      <c r="F663" s="176">
        <v>293.95999999999998</v>
      </c>
      <c r="G663" s="169">
        <v>9</v>
      </c>
    </row>
    <row r="664" spans="1:7" x14ac:dyDescent="0.2">
      <c r="A664" s="173" t="s">
        <v>13669</v>
      </c>
      <c r="B664" s="174" t="s">
        <v>13670</v>
      </c>
      <c r="C664" s="175" t="s">
        <v>12522</v>
      </c>
      <c r="D664" s="176">
        <v>211.74</v>
      </c>
      <c r="E664" s="176">
        <v>0.21</v>
      </c>
      <c r="F664" s="176">
        <v>211.95</v>
      </c>
      <c r="G664" s="169">
        <v>9</v>
      </c>
    </row>
    <row r="665" spans="1:7" x14ac:dyDescent="0.2">
      <c r="A665" s="173" t="s">
        <v>13671</v>
      </c>
      <c r="B665" s="174" t="s">
        <v>13672</v>
      </c>
      <c r="C665" s="175" t="s">
        <v>12522</v>
      </c>
      <c r="D665" s="176">
        <v>357.32</v>
      </c>
      <c r="E665" s="176">
        <v>17.14</v>
      </c>
      <c r="F665" s="176">
        <v>374.46</v>
      </c>
      <c r="G665" s="169">
        <v>9</v>
      </c>
    </row>
    <row r="666" spans="1:7" x14ac:dyDescent="0.2">
      <c r="A666" s="173" t="s">
        <v>13673</v>
      </c>
      <c r="B666" s="174" t="s">
        <v>13674</v>
      </c>
      <c r="C666" s="175" t="s">
        <v>12522</v>
      </c>
      <c r="D666" s="176">
        <v>1129.23</v>
      </c>
      <c r="E666" s="176">
        <v>17.14</v>
      </c>
      <c r="F666" s="176">
        <v>1146.3699999999999</v>
      </c>
      <c r="G666" s="169">
        <v>9</v>
      </c>
    </row>
    <row r="667" spans="1:7" x14ac:dyDescent="0.2">
      <c r="A667" s="173" t="s">
        <v>13675</v>
      </c>
      <c r="B667" s="174" t="s">
        <v>13676</v>
      </c>
      <c r="C667" s="175"/>
      <c r="D667" s="176"/>
      <c r="E667" s="176"/>
      <c r="F667" s="176"/>
      <c r="G667" s="169">
        <v>5</v>
      </c>
    </row>
    <row r="668" spans="1:7" x14ac:dyDescent="0.2">
      <c r="A668" s="173" t="s">
        <v>13677</v>
      </c>
      <c r="B668" s="174" t="s">
        <v>20467</v>
      </c>
      <c r="C668" s="175" t="s">
        <v>12441</v>
      </c>
      <c r="D668" s="176">
        <v>2.7</v>
      </c>
      <c r="E668" s="176">
        <v>5.36</v>
      </c>
      <c r="F668" s="176">
        <v>8.06</v>
      </c>
      <c r="G668" s="169">
        <v>9</v>
      </c>
    </row>
    <row r="669" spans="1:7" ht="25.5" x14ac:dyDescent="0.2">
      <c r="A669" s="173" t="s">
        <v>13678</v>
      </c>
      <c r="B669" s="174" t="s">
        <v>13679</v>
      </c>
      <c r="C669" s="175" t="s">
        <v>12497</v>
      </c>
      <c r="D669" s="176">
        <v>11.42</v>
      </c>
      <c r="E669" s="176"/>
      <c r="F669" s="176">
        <v>11.42</v>
      </c>
      <c r="G669" s="169">
        <v>9</v>
      </c>
    </row>
    <row r="670" spans="1:7" x14ac:dyDescent="0.2">
      <c r="A670" s="173" t="s">
        <v>13680</v>
      </c>
      <c r="B670" s="174" t="s">
        <v>13681</v>
      </c>
      <c r="C670" s="175" t="s">
        <v>12441</v>
      </c>
      <c r="D670" s="176">
        <v>3.72</v>
      </c>
      <c r="E670" s="176">
        <v>5.36</v>
      </c>
      <c r="F670" s="176">
        <v>9.08</v>
      </c>
      <c r="G670" s="169">
        <v>9</v>
      </c>
    </row>
    <row r="671" spans="1:7" ht="25.5" x14ac:dyDescent="0.2">
      <c r="A671" s="173" t="s">
        <v>13682</v>
      </c>
      <c r="B671" s="174" t="s">
        <v>13683</v>
      </c>
      <c r="C671" s="175" t="s">
        <v>12522</v>
      </c>
      <c r="D671" s="176">
        <v>9788.02</v>
      </c>
      <c r="E671" s="176">
        <v>1861.68</v>
      </c>
      <c r="F671" s="176">
        <v>11649.7</v>
      </c>
      <c r="G671" s="169">
        <v>9</v>
      </c>
    </row>
    <row r="672" spans="1:7" ht="25.5" x14ac:dyDescent="0.2">
      <c r="A672" s="173" t="s">
        <v>13684</v>
      </c>
      <c r="B672" s="174" t="s">
        <v>13685</v>
      </c>
      <c r="C672" s="175" t="s">
        <v>12497</v>
      </c>
      <c r="D672" s="176">
        <v>188.44</v>
      </c>
      <c r="E672" s="176">
        <v>142.56</v>
      </c>
      <c r="F672" s="176">
        <v>331</v>
      </c>
      <c r="G672" s="169">
        <v>9</v>
      </c>
    </row>
    <row r="673" spans="1:7" x14ac:dyDescent="0.2">
      <c r="A673" s="173" t="s">
        <v>20953</v>
      </c>
      <c r="B673" s="174" t="s">
        <v>20954</v>
      </c>
      <c r="C673" s="175" t="s">
        <v>12943</v>
      </c>
      <c r="D673" s="176">
        <v>5.53</v>
      </c>
      <c r="E673" s="176">
        <v>0.36</v>
      </c>
      <c r="F673" s="176">
        <v>5.89</v>
      </c>
      <c r="G673" s="169">
        <v>9</v>
      </c>
    </row>
    <row r="674" spans="1:7" x14ac:dyDescent="0.2">
      <c r="A674" s="173" t="s">
        <v>13686</v>
      </c>
      <c r="B674" s="174" t="s">
        <v>13687</v>
      </c>
      <c r="C674" s="175"/>
      <c r="D674" s="176"/>
      <c r="E674" s="176"/>
      <c r="F674" s="176"/>
      <c r="G674" s="169">
        <v>2</v>
      </c>
    </row>
    <row r="675" spans="1:7" x14ac:dyDescent="0.2">
      <c r="A675" s="173" t="s">
        <v>13688</v>
      </c>
      <c r="B675" s="174" t="s">
        <v>13689</v>
      </c>
      <c r="C675" s="175"/>
      <c r="D675" s="176"/>
      <c r="E675" s="176"/>
      <c r="F675" s="176"/>
      <c r="G675" s="169">
        <v>5</v>
      </c>
    </row>
    <row r="676" spans="1:7" x14ac:dyDescent="0.2">
      <c r="A676" s="173" t="s">
        <v>13690</v>
      </c>
      <c r="B676" s="174" t="s">
        <v>13691</v>
      </c>
      <c r="C676" s="175" t="s">
        <v>20553</v>
      </c>
      <c r="D676" s="176">
        <v>19.03</v>
      </c>
      <c r="E676" s="176">
        <v>50.01</v>
      </c>
      <c r="F676" s="176">
        <v>69.040000000000006</v>
      </c>
      <c r="G676" s="169">
        <v>9</v>
      </c>
    </row>
    <row r="677" spans="1:7" x14ac:dyDescent="0.2">
      <c r="A677" s="173" t="s">
        <v>13692</v>
      </c>
      <c r="B677" s="174" t="s">
        <v>13693</v>
      </c>
      <c r="C677" s="175" t="s">
        <v>20553</v>
      </c>
      <c r="D677" s="176">
        <v>30.77</v>
      </c>
      <c r="E677" s="176">
        <v>52.03</v>
      </c>
      <c r="F677" s="176">
        <v>82.8</v>
      </c>
      <c r="G677" s="169">
        <v>9</v>
      </c>
    </row>
    <row r="678" spans="1:7" x14ac:dyDescent="0.2">
      <c r="A678" s="173" t="s">
        <v>13694</v>
      </c>
      <c r="B678" s="174" t="s">
        <v>13695</v>
      </c>
      <c r="C678" s="175" t="s">
        <v>20553</v>
      </c>
      <c r="D678" s="176">
        <v>46.09</v>
      </c>
      <c r="E678" s="176">
        <v>82.81</v>
      </c>
      <c r="F678" s="176">
        <v>128.9</v>
      </c>
      <c r="G678" s="169">
        <v>9</v>
      </c>
    </row>
    <row r="679" spans="1:7" x14ac:dyDescent="0.2">
      <c r="A679" s="173" t="s">
        <v>13696</v>
      </c>
      <c r="B679" s="174" t="s">
        <v>13697</v>
      </c>
      <c r="C679" s="175"/>
      <c r="D679" s="176"/>
      <c r="E679" s="176"/>
      <c r="F679" s="176"/>
      <c r="G679" s="169">
        <v>5</v>
      </c>
    </row>
    <row r="680" spans="1:7" ht="25.5" x14ac:dyDescent="0.2">
      <c r="A680" s="173" t="s">
        <v>20468</v>
      </c>
      <c r="B680" s="174" t="s">
        <v>13698</v>
      </c>
      <c r="C680" s="175" t="s">
        <v>12438</v>
      </c>
      <c r="D680" s="176">
        <v>31018.51</v>
      </c>
      <c r="E680" s="176"/>
      <c r="F680" s="176">
        <v>31018.51</v>
      </c>
      <c r="G680" s="169">
        <v>9</v>
      </c>
    </row>
    <row r="681" spans="1:7" x14ac:dyDescent="0.2">
      <c r="A681" s="173" t="s">
        <v>20469</v>
      </c>
      <c r="B681" s="174" t="s">
        <v>20470</v>
      </c>
      <c r="C681" s="175" t="s">
        <v>12497</v>
      </c>
      <c r="D681" s="176">
        <v>190.51</v>
      </c>
      <c r="E681" s="176">
        <v>2.14</v>
      </c>
      <c r="F681" s="176">
        <v>192.65</v>
      </c>
      <c r="G681" s="169">
        <v>9</v>
      </c>
    </row>
    <row r="682" spans="1:7" x14ac:dyDescent="0.2">
      <c r="A682" s="173" t="s">
        <v>20471</v>
      </c>
      <c r="B682" s="174" t="s">
        <v>20472</v>
      </c>
      <c r="C682" s="175" t="s">
        <v>12497</v>
      </c>
      <c r="D682" s="176">
        <v>206.61</v>
      </c>
      <c r="E682" s="176">
        <v>2.14</v>
      </c>
      <c r="F682" s="176">
        <v>208.75</v>
      </c>
      <c r="G682" s="169">
        <v>9</v>
      </c>
    </row>
    <row r="683" spans="1:7" x14ac:dyDescent="0.2">
      <c r="A683" s="173" t="s">
        <v>20473</v>
      </c>
      <c r="B683" s="174" t="s">
        <v>20474</v>
      </c>
      <c r="C683" s="175" t="s">
        <v>12497</v>
      </c>
      <c r="D683" s="176">
        <v>213.73</v>
      </c>
      <c r="E683" s="176">
        <v>2.14</v>
      </c>
      <c r="F683" s="176">
        <v>215.87</v>
      </c>
      <c r="G683" s="169">
        <v>9</v>
      </c>
    </row>
    <row r="684" spans="1:7" x14ac:dyDescent="0.2">
      <c r="A684" s="173" t="s">
        <v>20475</v>
      </c>
      <c r="B684" s="174" t="s">
        <v>20476</v>
      </c>
      <c r="C684" s="175" t="s">
        <v>12497</v>
      </c>
      <c r="D684" s="176">
        <v>226.21</v>
      </c>
      <c r="E684" s="176">
        <v>2.14</v>
      </c>
      <c r="F684" s="176">
        <v>228.35</v>
      </c>
      <c r="G684" s="169">
        <v>9</v>
      </c>
    </row>
    <row r="685" spans="1:7" x14ac:dyDescent="0.2">
      <c r="A685" s="173" t="s">
        <v>20477</v>
      </c>
      <c r="B685" s="174" t="s">
        <v>20478</v>
      </c>
      <c r="C685" s="175" t="s">
        <v>12497</v>
      </c>
      <c r="D685" s="176">
        <v>258.44</v>
      </c>
      <c r="E685" s="176">
        <v>2.14</v>
      </c>
      <c r="F685" s="176">
        <v>260.58</v>
      </c>
      <c r="G685" s="169">
        <v>9</v>
      </c>
    </row>
    <row r="686" spans="1:7" x14ac:dyDescent="0.2">
      <c r="A686" s="173" t="s">
        <v>13699</v>
      </c>
      <c r="B686" s="174" t="s">
        <v>13700</v>
      </c>
      <c r="C686" s="175"/>
      <c r="D686" s="176"/>
      <c r="E686" s="176"/>
      <c r="F686" s="176"/>
      <c r="G686" s="169">
        <v>5</v>
      </c>
    </row>
    <row r="687" spans="1:7" ht="25.5" x14ac:dyDescent="0.2">
      <c r="A687" s="173" t="s">
        <v>13701</v>
      </c>
      <c r="B687" s="174" t="s">
        <v>13702</v>
      </c>
      <c r="C687" s="175" t="s">
        <v>12438</v>
      </c>
      <c r="D687" s="176">
        <v>2387.6799999999998</v>
      </c>
      <c r="E687" s="176"/>
      <c r="F687" s="176">
        <v>2387.6799999999998</v>
      </c>
      <c r="G687" s="169">
        <v>9</v>
      </c>
    </row>
    <row r="688" spans="1:7" x14ac:dyDescent="0.2">
      <c r="A688" s="173" t="s">
        <v>13703</v>
      </c>
      <c r="B688" s="174" t="s">
        <v>13704</v>
      </c>
      <c r="C688" s="175" t="s">
        <v>12497</v>
      </c>
      <c r="D688" s="176">
        <v>42.44</v>
      </c>
      <c r="E688" s="176">
        <v>15.85</v>
      </c>
      <c r="F688" s="176">
        <v>58.29</v>
      </c>
      <c r="G688" s="169">
        <v>9</v>
      </c>
    </row>
    <row r="689" spans="1:7" x14ac:dyDescent="0.2">
      <c r="A689" s="173" t="s">
        <v>13705</v>
      </c>
      <c r="B689" s="174" t="s">
        <v>13706</v>
      </c>
      <c r="C689" s="175" t="s">
        <v>12497</v>
      </c>
      <c r="D689" s="176">
        <v>57.78</v>
      </c>
      <c r="E689" s="176">
        <v>22.89</v>
      </c>
      <c r="F689" s="176">
        <v>80.67</v>
      </c>
      <c r="G689" s="169">
        <v>9</v>
      </c>
    </row>
    <row r="690" spans="1:7" x14ac:dyDescent="0.2">
      <c r="A690" s="173" t="s">
        <v>13707</v>
      </c>
      <c r="B690" s="174" t="s">
        <v>13708</v>
      </c>
      <c r="C690" s="175" t="s">
        <v>12497</v>
      </c>
      <c r="D690" s="176">
        <v>75.989999999999995</v>
      </c>
      <c r="E690" s="176">
        <v>31.36</v>
      </c>
      <c r="F690" s="176">
        <v>107.35</v>
      </c>
      <c r="G690" s="169">
        <v>9</v>
      </c>
    </row>
    <row r="691" spans="1:7" x14ac:dyDescent="0.2">
      <c r="A691" s="173" t="s">
        <v>13709</v>
      </c>
      <c r="B691" s="174" t="s">
        <v>13710</v>
      </c>
      <c r="C691" s="175" t="s">
        <v>12497</v>
      </c>
      <c r="D691" s="176">
        <v>99.26</v>
      </c>
      <c r="E691" s="176">
        <v>41.49</v>
      </c>
      <c r="F691" s="176">
        <v>140.75</v>
      </c>
      <c r="G691" s="169">
        <v>9</v>
      </c>
    </row>
    <row r="692" spans="1:7" x14ac:dyDescent="0.2">
      <c r="A692" s="173" t="s">
        <v>13711</v>
      </c>
      <c r="B692" s="174" t="s">
        <v>13712</v>
      </c>
      <c r="C692" s="175"/>
      <c r="D692" s="176"/>
      <c r="E692" s="176"/>
      <c r="F692" s="176"/>
      <c r="G692" s="169">
        <v>5</v>
      </c>
    </row>
    <row r="693" spans="1:7" ht="25.5" x14ac:dyDescent="0.2">
      <c r="A693" s="173" t="s">
        <v>13713</v>
      </c>
      <c r="B693" s="174" t="s">
        <v>13714</v>
      </c>
      <c r="C693" s="175" t="s">
        <v>12438</v>
      </c>
      <c r="D693" s="176">
        <v>3004.83</v>
      </c>
      <c r="E693" s="176"/>
      <c r="F693" s="176">
        <v>3004.83</v>
      </c>
      <c r="G693" s="169">
        <v>9</v>
      </c>
    </row>
    <row r="694" spans="1:7" x14ac:dyDescent="0.2">
      <c r="A694" s="173" t="s">
        <v>13715</v>
      </c>
      <c r="B694" s="174" t="s">
        <v>13716</v>
      </c>
      <c r="C694" s="175" t="s">
        <v>12497</v>
      </c>
      <c r="D694" s="176">
        <v>66.13</v>
      </c>
      <c r="E694" s="176">
        <v>13.33</v>
      </c>
      <c r="F694" s="176">
        <v>79.459999999999994</v>
      </c>
      <c r="G694" s="169">
        <v>9</v>
      </c>
    </row>
    <row r="695" spans="1:7" x14ac:dyDescent="0.2">
      <c r="A695" s="173" t="s">
        <v>13717</v>
      </c>
      <c r="B695" s="174" t="s">
        <v>13718</v>
      </c>
      <c r="C695" s="175" t="s">
        <v>12497</v>
      </c>
      <c r="D695" s="176">
        <v>84.77</v>
      </c>
      <c r="E695" s="176">
        <v>19.25</v>
      </c>
      <c r="F695" s="176">
        <v>104.02</v>
      </c>
      <c r="G695" s="169">
        <v>9</v>
      </c>
    </row>
    <row r="696" spans="1:7" x14ac:dyDescent="0.2">
      <c r="A696" s="173" t="s">
        <v>13719</v>
      </c>
      <c r="B696" s="174" t="s">
        <v>13720</v>
      </c>
      <c r="C696" s="175" t="s">
        <v>12497</v>
      </c>
      <c r="D696" s="176">
        <v>106.78</v>
      </c>
      <c r="E696" s="176">
        <v>26.23</v>
      </c>
      <c r="F696" s="176">
        <v>133.01</v>
      </c>
      <c r="G696" s="169">
        <v>9</v>
      </c>
    </row>
    <row r="697" spans="1:7" x14ac:dyDescent="0.2">
      <c r="A697" s="173" t="s">
        <v>13721</v>
      </c>
      <c r="B697" s="174" t="s">
        <v>13722</v>
      </c>
      <c r="C697" s="175" t="s">
        <v>12497</v>
      </c>
      <c r="D697" s="176">
        <v>162.54</v>
      </c>
      <c r="E697" s="176">
        <v>34.22</v>
      </c>
      <c r="F697" s="176">
        <v>196.76</v>
      </c>
      <c r="G697" s="169">
        <v>9</v>
      </c>
    </row>
    <row r="698" spans="1:7" x14ac:dyDescent="0.2">
      <c r="A698" s="173" t="s">
        <v>13723</v>
      </c>
      <c r="B698" s="174" t="s">
        <v>13724</v>
      </c>
      <c r="C698" s="175"/>
      <c r="D698" s="176"/>
      <c r="E698" s="176"/>
      <c r="F698" s="176"/>
      <c r="G698" s="169">
        <v>5</v>
      </c>
    </row>
    <row r="699" spans="1:7" ht="25.5" x14ac:dyDescent="0.2">
      <c r="A699" s="173" t="s">
        <v>13725</v>
      </c>
      <c r="B699" s="174" t="s">
        <v>13726</v>
      </c>
      <c r="C699" s="175" t="s">
        <v>12438</v>
      </c>
      <c r="D699" s="176">
        <v>27949.01</v>
      </c>
      <c r="E699" s="176"/>
      <c r="F699" s="176">
        <v>27949.01</v>
      </c>
      <c r="G699" s="169">
        <v>9</v>
      </c>
    </row>
    <row r="700" spans="1:7" x14ac:dyDescent="0.2">
      <c r="A700" s="173" t="s">
        <v>13727</v>
      </c>
      <c r="B700" s="174" t="s">
        <v>13728</v>
      </c>
      <c r="C700" s="175" t="s">
        <v>12497</v>
      </c>
      <c r="D700" s="176">
        <v>209.55</v>
      </c>
      <c r="E700" s="176">
        <v>9.6999999999999993</v>
      </c>
      <c r="F700" s="176">
        <v>219.25</v>
      </c>
      <c r="G700" s="169">
        <v>9</v>
      </c>
    </row>
    <row r="701" spans="1:7" x14ac:dyDescent="0.2">
      <c r="A701" s="173" t="s">
        <v>13729</v>
      </c>
      <c r="B701" s="174" t="s">
        <v>13730</v>
      </c>
      <c r="C701" s="175" t="s">
        <v>12497</v>
      </c>
      <c r="D701" s="176">
        <v>229.88</v>
      </c>
      <c r="E701" s="176">
        <v>12.16</v>
      </c>
      <c r="F701" s="176">
        <v>242.04</v>
      </c>
      <c r="G701" s="169">
        <v>9</v>
      </c>
    </row>
    <row r="702" spans="1:7" x14ac:dyDescent="0.2">
      <c r="A702" s="173" t="s">
        <v>13731</v>
      </c>
      <c r="B702" s="174" t="s">
        <v>13732</v>
      </c>
      <c r="C702" s="175" t="s">
        <v>12497</v>
      </c>
      <c r="D702" s="176">
        <v>297.35000000000002</v>
      </c>
      <c r="E702" s="176">
        <v>18.41</v>
      </c>
      <c r="F702" s="176">
        <v>315.76</v>
      </c>
      <c r="G702" s="169">
        <v>9</v>
      </c>
    </row>
    <row r="703" spans="1:7" x14ac:dyDescent="0.2">
      <c r="A703" s="173" t="s">
        <v>13733</v>
      </c>
      <c r="B703" s="174" t="s">
        <v>13734</v>
      </c>
      <c r="C703" s="175" t="s">
        <v>12497</v>
      </c>
      <c r="D703" s="176">
        <v>328.73</v>
      </c>
      <c r="E703" s="176">
        <v>25.76</v>
      </c>
      <c r="F703" s="176">
        <v>354.49</v>
      </c>
      <c r="G703" s="169">
        <v>9</v>
      </c>
    </row>
    <row r="704" spans="1:7" x14ac:dyDescent="0.2">
      <c r="A704" s="173" t="s">
        <v>13735</v>
      </c>
      <c r="B704" s="174" t="s">
        <v>13736</v>
      </c>
      <c r="C704" s="175" t="s">
        <v>12497</v>
      </c>
      <c r="D704" s="176">
        <v>404.37</v>
      </c>
      <c r="E704" s="176">
        <v>39.35</v>
      </c>
      <c r="F704" s="176">
        <v>443.72</v>
      </c>
      <c r="G704" s="169">
        <v>9</v>
      </c>
    </row>
    <row r="705" spans="1:7" x14ac:dyDescent="0.2">
      <c r="A705" s="173" t="s">
        <v>13737</v>
      </c>
      <c r="B705" s="174" t="s">
        <v>13738</v>
      </c>
      <c r="C705" s="175" t="s">
        <v>12497</v>
      </c>
      <c r="D705" s="176">
        <v>463.6</v>
      </c>
      <c r="E705" s="176">
        <v>46.16</v>
      </c>
      <c r="F705" s="176">
        <v>509.76</v>
      </c>
      <c r="G705" s="169">
        <v>9</v>
      </c>
    </row>
    <row r="706" spans="1:7" x14ac:dyDescent="0.2">
      <c r="A706" s="173" t="s">
        <v>13739</v>
      </c>
      <c r="B706" s="174" t="s">
        <v>13740</v>
      </c>
      <c r="C706" s="175" t="s">
        <v>12497</v>
      </c>
      <c r="D706" s="176">
        <v>565.33000000000004</v>
      </c>
      <c r="E706" s="176">
        <v>54.59</v>
      </c>
      <c r="F706" s="176">
        <v>619.91999999999996</v>
      </c>
      <c r="G706" s="169">
        <v>9</v>
      </c>
    </row>
    <row r="707" spans="1:7" x14ac:dyDescent="0.2">
      <c r="A707" s="173" t="s">
        <v>13741</v>
      </c>
      <c r="B707" s="174" t="s">
        <v>13742</v>
      </c>
      <c r="C707" s="175" t="s">
        <v>12497</v>
      </c>
      <c r="D707" s="176">
        <v>663.98</v>
      </c>
      <c r="E707" s="176">
        <v>46.16</v>
      </c>
      <c r="F707" s="176">
        <v>710.14</v>
      </c>
      <c r="G707" s="169">
        <v>9</v>
      </c>
    </row>
    <row r="708" spans="1:7" x14ac:dyDescent="0.2">
      <c r="A708" s="173" t="s">
        <v>13743</v>
      </c>
      <c r="B708" s="174" t="s">
        <v>13744</v>
      </c>
      <c r="C708" s="175" t="s">
        <v>12497</v>
      </c>
      <c r="D708" s="176">
        <v>360.77</v>
      </c>
      <c r="E708" s="176"/>
      <c r="F708" s="176">
        <v>360.77</v>
      </c>
      <c r="G708" s="169">
        <v>9</v>
      </c>
    </row>
    <row r="709" spans="1:7" x14ac:dyDescent="0.2">
      <c r="A709" s="173" t="s">
        <v>13745</v>
      </c>
      <c r="B709" s="174" t="s">
        <v>13746</v>
      </c>
      <c r="C709" s="175" t="s">
        <v>12497</v>
      </c>
      <c r="D709" s="176">
        <v>498.93</v>
      </c>
      <c r="E709" s="176"/>
      <c r="F709" s="176">
        <v>498.93</v>
      </c>
      <c r="G709" s="169">
        <v>9</v>
      </c>
    </row>
    <row r="710" spans="1:7" ht="25.5" x14ac:dyDescent="0.2">
      <c r="A710" s="173" t="s">
        <v>13747</v>
      </c>
      <c r="B710" s="174" t="s">
        <v>13748</v>
      </c>
      <c r="C710" s="175" t="s">
        <v>12438</v>
      </c>
      <c r="D710" s="176">
        <v>27949.01</v>
      </c>
      <c r="E710" s="176"/>
      <c r="F710" s="176">
        <v>27949.01</v>
      </c>
      <c r="G710" s="169">
        <v>9</v>
      </c>
    </row>
    <row r="711" spans="1:7" x14ac:dyDescent="0.2">
      <c r="A711" s="173" t="s">
        <v>13749</v>
      </c>
      <c r="B711" s="174" t="s">
        <v>13750</v>
      </c>
      <c r="C711" s="175" t="s">
        <v>12497</v>
      </c>
      <c r="D711" s="176">
        <v>1102.07</v>
      </c>
      <c r="E711" s="176"/>
      <c r="F711" s="176">
        <v>1102.07</v>
      </c>
      <c r="G711" s="169">
        <v>9</v>
      </c>
    </row>
    <row r="712" spans="1:7" x14ac:dyDescent="0.2">
      <c r="A712" s="173" t="s">
        <v>13751</v>
      </c>
      <c r="B712" s="174" t="s">
        <v>13752</v>
      </c>
      <c r="C712" s="175" t="s">
        <v>12497</v>
      </c>
      <c r="D712" s="176">
        <v>1288.9000000000001</v>
      </c>
      <c r="E712" s="176"/>
      <c r="F712" s="176">
        <v>1288.9000000000001</v>
      </c>
      <c r="G712" s="169">
        <v>9</v>
      </c>
    </row>
    <row r="713" spans="1:7" x14ac:dyDescent="0.2">
      <c r="A713" s="173" t="s">
        <v>13753</v>
      </c>
      <c r="B713" s="174" t="s">
        <v>13754</v>
      </c>
      <c r="C713" s="175" t="s">
        <v>12497</v>
      </c>
      <c r="D713" s="176">
        <v>1530.35</v>
      </c>
      <c r="E713" s="176"/>
      <c r="F713" s="176">
        <v>1530.35</v>
      </c>
      <c r="G713" s="169">
        <v>9</v>
      </c>
    </row>
    <row r="714" spans="1:7" ht="25.5" x14ac:dyDescent="0.2">
      <c r="A714" s="173" t="s">
        <v>13755</v>
      </c>
      <c r="B714" s="174" t="s">
        <v>13756</v>
      </c>
      <c r="C714" s="175" t="s">
        <v>12497</v>
      </c>
      <c r="D714" s="176">
        <v>693.03</v>
      </c>
      <c r="E714" s="176"/>
      <c r="F714" s="176">
        <v>693.03</v>
      </c>
      <c r="G714" s="169">
        <v>9</v>
      </c>
    </row>
    <row r="715" spans="1:7" ht="25.5" x14ac:dyDescent="0.2">
      <c r="A715" s="173" t="s">
        <v>20244</v>
      </c>
      <c r="B715" s="174" t="s">
        <v>20245</v>
      </c>
      <c r="C715" s="175" t="s">
        <v>12497</v>
      </c>
      <c r="D715" s="176">
        <v>811.71</v>
      </c>
      <c r="E715" s="176"/>
      <c r="F715" s="176">
        <v>811.71</v>
      </c>
      <c r="G715" s="169">
        <v>9</v>
      </c>
    </row>
    <row r="716" spans="1:7" ht="25.5" x14ac:dyDescent="0.2">
      <c r="A716" s="173" t="s">
        <v>13757</v>
      </c>
      <c r="B716" s="174" t="s">
        <v>13758</v>
      </c>
      <c r="C716" s="175" t="s">
        <v>12522</v>
      </c>
      <c r="D716" s="176">
        <v>678.2</v>
      </c>
      <c r="E716" s="176"/>
      <c r="F716" s="176">
        <v>678.2</v>
      </c>
      <c r="G716" s="169">
        <v>9</v>
      </c>
    </row>
    <row r="717" spans="1:7" x14ac:dyDescent="0.2">
      <c r="A717" s="173" t="s">
        <v>13759</v>
      </c>
      <c r="B717" s="174" t="s">
        <v>13760</v>
      </c>
      <c r="C717" s="175"/>
      <c r="D717" s="176"/>
      <c r="E717" s="176"/>
      <c r="F717" s="176"/>
      <c r="G717" s="169">
        <v>5</v>
      </c>
    </row>
    <row r="718" spans="1:7" ht="25.5" x14ac:dyDescent="0.2">
      <c r="A718" s="173" t="s">
        <v>13761</v>
      </c>
      <c r="B718" s="174" t="s">
        <v>13762</v>
      </c>
      <c r="C718" s="175" t="s">
        <v>12438</v>
      </c>
      <c r="D718" s="176">
        <v>2065.4</v>
      </c>
      <c r="E718" s="176"/>
      <c r="F718" s="176">
        <v>2065.4</v>
      </c>
      <c r="G718" s="169">
        <v>9</v>
      </c>
    </row>
    <row r="719" spans="1:7" x14ac:dyDescent="0.2">
      <c r="A719" s="173" t="s">
        <v>13763</v>
      </c>
      <c r="B719" s="174" t="s">
        <v>13764</v>
      </c>
      <c r="C719" s="175" t="s">
        <v>12497</v>
      </c>
      <c r="D719" s="176">
        <v>38.75</v>
      </c>
      <c r="E719" s="176"/>
      <c r="F719" s="176">
        <v>38.75</v>
      </c>
      <c r="G719" s="169">
        <v>9</v>
      </c>
    </row>
    <row r="720" spans="1:7" x14ac:dyDescent="0.2">
      <c r="A720" s="173" t="s">
        <v>13765</v>
      </c>
      <c r="B720" s="174" t="s">
        <v>13766</v>
      </c>
      <c r="C720" s="175" t="s">
        <v>12497</v>
      </c>
      <c r="D720" s="176">
        <v>45.93</v>
      </c>
      <c r="E720" s="176"/>
      <c r="F720" s="176">
        <v>45.93</v>
      </c>
      <c r="G720" s="169">
        <v>9</v>
      </c>
    </row>
    <row r="721" spans="1:7" x14ac:dyDescent="0.2">
      <c r="A721" s="173" t="s">
        <v>13767</v>
      </c>
      <c r="B721" s="174" t="s">
        <v>13768</v>
      </c>
      <c r="C721" s="175" t="s">
        <v>12497</v>
      </c>
      <c r="D721" s="176">
        <v>68.12</v>
      </c>
      <c r="E721" s="176"/>
      <c r="F721" s="176">
        <v>68.12</v>
      </c>
      <c r="G721" s="169">
        <v>9</v>
      </c>
    </row>
    <row r="722" spans="1:7" x14ac:dyDescent="0.2">
      <c r="A722" s="173" t="s">
        <v>13769</v>
      </c>
      <c r="B722" s="174" t="s">
        <v>13770</v>
      </c>
      <c r="C722" s="175" t="s">
        <v>12522</v>
      </c>
      <c r="D722" s="176"/>
      <c r="E722" s="176">
        <v>526.70000000000005</v>
      </c>
      <c r="F722" s="176">
        <v>526.70000000000005</v>
      </c>
      <c r="G722" s="169">
        <v>9</v>
      </c>
    </row>
    <row r="723" spans="1:7" x14ac:dyDescent="0.2">
      <c r="A723" s="173" t="s">
        <v>13771</v>
      </c>
      <c r="B723" s="174" t="s">
        <v>13772</v>
      </c>
      <c r="C723" s="175"/>
      <c r="D723" s="176"/>
      <c r="E723" s="176"/>
      <c r="F723" s="176"/>
      <c r="G723" s="169">
        <v>5</v>
      </c>
    </row>
    <row r="724" spans="1:7" ht="25.5" x14ac:dyDescent="0.2">
      <c r="A724" s="173" t="s">
        <v>13773</v>
      </c>
      <c r="B724" s="174" t="s">
        <v>13774</v>
      </c>
      <c r="C724" s="175" t="s">
        <v>12438</v>
      </c>
      <c r="D724" s="176">
        <v>39754.76</v>
      </c>
      <c r="E724" s="176"/>
      <c r="F724" s="176">
        <v>39754.76</v>
      </c>
      <c r="G724" s="169">
        <v>9</v>
      </c>
    </row>
    <row r="725" spans="1:7" x14ac:dyDescent="0.2">
      <c r="A725" s="173" t="s">
        <v>13775</v>
      </c>
      <c r="B725" s="174" t="s">
        <v>13776</v>
      </c>
      <c r="C725" s="175" t="s">
        <v>12497</v>
      </c>
      <c r="D725" s="176">
        <v>41.86</v>
      </c>
      <c r="E725" s="176">
        <v>5.72</v>
      </c>
      <c r="F725" s="176">
        <v>47.58</v>
      </c>
      <c r="G725" s="169">
        <v>9</v>
      </c>
    </row>
    <row r="726" spans="1:7" x14ac:dyDescent="0.2">
      <c r="A726" s="173" t="s">
        <v>13777</v>
      </c>
      <c r="B726" s="174" t="s">
        <v>13778</v>
      </c>
      <c r="C726" s="175" t="s">
        <v>12497</v>
      </c>
      <c r="D726" s="176">
        <v>52.8</v>
      </c>
      <c r="E726" s="176">
        <v>5.72</v>
      </c>
      <c r="F726" s="176">
        <v>58.52</v>
      </c>
      <c r="G726" s="169">
        <v>9</v>
      </c>
    </row>
    <row r="727" spans="1:7" x14ac:dyDescent="0.2">
      <c r="A727" s="173" t="s">
        <v>13779</v>
      </c>
      <c r="B727" s="174" t="s">
        <v>13780</v>
      </c>
      <c r="C727" s="175" t="s">
        <v>12497</v>
      </c>
      <c r="D727" s="176">
        <v>63.19</v>
      </c>
      <c r="E727" s="176">
        <v>5.72</v>
      </c>
      <c r="F727" s="176">
        <v>68.91</v>
      </c>
      <c r="G727" s="169">
        <v>9</v>
      </c>
    </row>
    <row r="728" spans="1:7" x14ac:dyDescent="0.2">
      <c r="A728" s="173" t="s">
        <v>13781</v>
      </c>
      <c r="B728" s="174" t="s">
        <v>13782</v>
      </c>
      <c r="C728" s="175" t="s">
        <v>12497</v>
      </c>
      <c r="D728" s="176">
        <v>73.63</v>
      </c>
      <c r="E728" s="176">
        <v>5.72</v>
      </c>
      <c r="F728" s="176">
        <v>79.349999999999994</v>
      </c>
      <c r="G728" s="169">
        <v>9</v>
      </c>
    </row>
    <row r="729" spans="1:7" x14ac:dyDescent="0.2">
      <c r="A729" s="173" t="s">
        <v>13783</v>
      </c>
      <c r="B729" s="174" t="s">
        <v>13784</v>
      </c>
      <c r="C729" s="175" t="s">
        <v>12497</v>
      </c>
      <c r="D729" s="176">
        <v>92.69</v>
      </c>
      <c r="E729" s="176">
        <v>5.72</v>
      </c>
      <c r="F729" s="176">
        <v>98.41</v>
      </c>
      <c r="G729" s="169">
        <v>9</v>
      </c>
    </row>
    <row r="730" spans="1:7" x14ac:dyDescent="0.2">
      <c r="A730" s="173" t="s">
        <v>13785</v>
      </c>
      <c r="B730" s="174" t="s">
        <v>13786</v>
      </c>
      <c r="C730" s="175" t="s">
        <v>12497</v>
      </c>
      <c r="D730" s="176">
        <v>115.68</v>
      </c>
      <c r="E730" s="176">
        <v>5.72</v>
      </c>
      <c r="F730" s="176">
        <v>121.4</v>
      </c>
      <c r="G730" s="169">
        <v>9</v>
      </c>
    </row>
    <row r="731" spans="1:7" x14ac:dyDescent="0.2">
      <c r="A731" s="173" t="s">
        <v>13787</v>
      </c>
      <c r="B731" s="174" t="s">
        <v>13788</v>
      </c>
      <c r="C731" s="175" t="s">
        <v>12497</v>
      </c>
      <c r="D731" s="176">
        <v>143.78</v>
      </c>
      <c r="E731" s="176">
        <v>5.72</v>
      </c>
      <c r="F731" s="176">
        <v>149.5</v>
      </c>
      <c r="G731" s="169">
        <v>9</v>
      </c>
    </row>
    <row r="732" spans="1:7" x14ac:dyDescent="0.2">
      <c r="A732" s="173" t="s">
        <v>13789</v>
      </c>
      <c r="B732" s="174" t="s">
        <v>13790</v>
      </c>
      <c r="C732" s="175" t="s">
        <v>12497</v>
      </c>
      <c r="D732" s="176">
        <v>177.12</v>
      </c>
      <c r="E732" s="176">
        <v>5.72</v>
      </c>
      <c r="F732" s="176">
        <v>182.84</v>
      </c>
      <c r="G732" s="169">
        <v>9</v>
      </c>
    </row>
    <row r="733" spans="1:7" x14ac:dyDescent="0.2">
      <c r="A733" s="173" t="s">
        <v>13791</v>
      </c>
      <c r="B733" s="174" t="s">
        <v>13792</v>
      </c>
      <c r="C733" s="175"/>
      <c r="D733" s="176"/>
      <c r="E733" s="176"/>
      <c r="F733" s="176"/>
      <c r="G733" s="169">
        <v>5</v>
      </c>
    </row>
    <row r="734" spans="1:7" ht="25.5" x14ac:dyDescent="0.2">
      <c r="A734" s="173" t="s">
        <v>13793</v>
      </c>
      <c r="B734" s="174" t="s">
        <v>13794</v>
      </c>
      <c r="C734" s="175" t="s">
        <v>12438</v>
      </c>
      <c r="D734" s="176">
        <v>27768.5</v>
      </c>
      <c r="E734" s="176"/>
      <c r="F734" s="176">
        <v>27768.5</v>
      </c>
      <c r="G734" s="169">
        <v>9</v>
      </c>
    </row>
    <row r="735" spans="1:7" x14ac:dyDescent="0.2">
      <c r="A735" s="173" t="s">
        <v>13795</v>
      </c>
      <c r="B735" s="174" t="s">
        <v>13796</v>
      </c>
      <c r="C735" s="175" t="s">
        <v>12497</v>
      </c>
      <c r="D735" s="176">
        <v>319.69</v>
      </c>
      <c r="E735" s="176">
        <v>25.76</v>
      </c>
      <c r="F735" s="176">
        <v>345.45</v>
      </c>
      <c r="G735" s="169">
        <v>9</v>
      </c>
    </row>
    <row r="736" spans="1:7" x14ac:dyDescent="0.2">
      <c r="A736" s="173" t="s">
        <v>13797</v>
      </c>
      <c r="B736" s="174" t="s">
        <v>13798</v>
      </c>
      <c r="C736" s="175" t="s">
        <v>12497</v>
      </c>
      <c r="D736" s="176">
        <v>407.04</v>
      </c>
      <c r="E736" s="176">
        <v>39.35</v>
      </c>
      <c r="F736" s="176">
        <v>446.39</v>
      </c>
      <c r="G736" s="169">
        <v>9</v>
      </c>
    </row>
    <row r="737" spans="1:7" x14ac:dyDescent="0.2">
      <c r="A737" s="173" t="s">
        <v>13799</v>
      </c>
      <c r="B737" s="174" t="s">
        <v>13800</v>
      </c>
      <c r="C737" s="175" t="s">
        <v>12497</v>
      </c>
      <c r="D737" s="176">
        <v>475.28</v>
      </c>
      <c r="E737" s="176">
        <v>46.16</v>
      </c>
      <c r="F737" s="176">
        <v>521.44000000000005</v>
      </c>
      <c r="G737" s="169">
        <v>9</v>
      </c>
    </row>
    <row r="738" spans="1:7" x14ac:dyDescent="0.2">
      <c r="A738" s="173" t="s">
        <v>13801</v>
      </c>
      <c r="B738" s="174" t="s">
        <v>13802</v>
      </c>
      <c r="C738" s="175"/>
      <c r="D738" s="176"/>
      <c r="E738" s="176"/>
      <c r="F738" s="176"/>
      <c r="G738" s="169">
        <v>2</v>
      </c>
    </row>
    <row r="739" spans="1:7" x14ac:dyDescent="0.2">
      <c r="A739" s="173" t="s">
        <v>13803</v>
      </c>
      <c r="B739" s="174" t="s">
        <v>13804</v>
      </c>
      <c r="C739" s="175"/>
      <c r="D739" s="176"/>
      <c r="E739" s="176"/>
      <c r="F739" s="176"/>
      <c r="G739" s="169">
        <v>5</v>
      </c>
    </row>
    <row r="740" spans="1:7" ht="25.5" x14ac:dyDescent="0.2">
      <c r="A740" s="173" t="s">
        <v>13805</v>
      </c>
      <c r="B740" s="174" t="s">
        <v>13806</v>
      </c>
      <c r="C740" s="175" t="s">
        <v>12441</v>
      </c>
      <c r="D740" s="176">
        <v>123.56</v>
      </c>
      <c r="E740" s="176">
        <v>34.58</v>
      </c>
      <c r="F740" s="176">
        <v>158.13999999999999</v>
      </c>
      <c r="G740" s="169">
        <v>9</v>
      </c>
    </row>
    <row r="741" spans="1:7" ht="25.5" x14ac:dyDescent="0.2">
      <c r="A741" s="173" t="s">
        <v>13807</v>
      </c>
      <c r="B741" s="174" t="s">
        <v>13808</v>
      </c>
      <c r="C741" s="175" t="s">
        <v>12441</v>
      </c>
      <c r="D741" s="176">
        <v>129.03</v>
      </c>
      <c r="E741" s="176">
        <v>38.03</v>
      </c>
      <c r="F741" s="176">
        <v>167.06</v>
      </c>
      <c r="G741" s="169">
        <v>9</v>
      </c>
    </row>
    <row r="742" spans="1:7" ht="25.5" x14ac:dyDescent="0.2">
      <c r="A742" s="173" t="s">
        <v>13809</v>
      </c>
      <c r="B742" s="174" t="s">
        <v>13810</v>
      </c>
      <c r="C742" s="175" t="s">
        <v>12441</v>
      </c>
      <c r="D742" s="176">
        <v>161.07</v>
      </c>
      <c r="E742" s="176">
        <v>41.48</v>
      </c>
      <c r="F742" s="176">
        <v>202.55</v>
      </c>
      <c r="G742" s="169">
        <v>9</v>
      </c>
    </row>
    <row r="743" spans="1:7" ht="25.5" x14ac:dyDescent="0.2">
      <c r="A743" s="173" t="s">
        <v>13811</v>
      </c>
      <c r="B743" s="174" t="s">
        <v>13812</v>
      </c>
      <c r="C743" s="175" t="s">
        <v>12441</v>
      </c>
      <c r="D743" s="176">
        <v>166.3</v>
      </c>
      <c r="E743" s="176">
        <v>44.93</v>
      </c>
      <c r="F743" s="176">
        <v>211.23</v>
      </c>
      <c r="G743" s="169">
        <v>9</v>
      </c>
    </row>
    <row r="744" spans="1:7" ht="25.5" x14ac:dyDescent="0.2">
      <c r="A744" s="173" t="s">
        <v>13813</v>
      </c>
      <c r="B744" s="174" t="s">
        <v>13814</v>
      </c>
      <c r="C744" s="175" t="s">
        <v>12441</v>
      </c>
      <c r="D744" s="176">
        <v>215.35</v>
      </c>
      <c r="E744" s="176">
        <v>49.32</v>
      </c>
      <c r="F744" s="176">
        <v>264.67</v>
      </c>
      <c r="G744" s="169">
        <v>9</v>
      </c>
    </row>
    <row r="745" spans="1:7" ht="25.5" x14ac:dyDescent="0.2">
      <c r="A745" s="173" t="s">
        <v>13815</v>
      </c>
      <c r="B745" s="174" t="s">
        <v>13816</v>
      </c>
      <c r="C745" s="175" t="s">
        <v>12441</v>
      </c>
      <c r="D745" s="176">
        <v>143.35</v>
      </c>
      <c r="E745" s="176">
        <v>38.03</v>
      </c>
      <c r="F745" s="176">
        <v>181.38</v>
      </c>
      <c r="G745" s="169">
        <v>9</v>
      </c>
    </row>
    <row r="746" spans="1:7" ht="25.5" x14ac:dyDescent="0.2">
      <c r="A746" s="173" t="s">
        <v>13817</v>
      </c>
      <c r="B746" s="174" t="s">
        <v>13818</v>
      </c>
      <c r="C746" s="175" t="s">
        <v>12441</v>
      </c>
      <c r="D746" s="176">
        <v>164.67</v>
      </c>
      <c r="E746" s="176">
        <v>38.03</v>
      </c>
      <c r="F746" s="176">
        <v>202.7</v>
      </c>
      <c r="G746" s="169">
        <v>9</v>
      </c>
    </row>
    <row r="747" spans="1:7" ht="25.5" x14ac:dyDescent="0.2">
      <c r="A747" s="173" t="s">
        <v>13819</v>
      </c>
      <c r="B747" s="174" t="s">
        <v>13820</v>
      </c>
      <c r="C747" s="175" t="s">
        <v>12441</v>
      </c>
      <c r="D747" s="176">
        <v>204.75</v>
      </c>
      <c r="E747" s="176">
        <v>41.48</v>
      </c>
      <c r="F747" s="176">
        <v>246.23</v>
      </c>
      <c r="G747" s="169">
        <v>9</v>
      </c>
    </row>
    <row r="748" spans="1:7" ht="25.5" x14ac:dyDescent="0.2">
      <c r="A748" s="173" t="s">
        <v>13821</v>
      </c>
      <c r="B748" s="174" t="s">
        <v>13822</v>
      </c>
      <c r="C748" s="175" t="s">
        <v>12441</v>
      </c>
      <c r="D748" s="176">
        <v>224.65</v>
      </c>
      <c r="E748" s="176">
        <v>44.93</v>
      </c>
      <c r="F748" s="176">
        <v>269.58</v>
      </c>
      <c r="G748" s="169">
        <v>9</v>
      </c>
    </row>
    <row r="749" spans="1:7" ht="25.5" x14ac:dyDescent="0.2">
      <c r="A749" s="173" t="s">
        <v>13823</v>
      </c>
      <c r="B749" s="174" t="s">
        <v>13824</v>
      </c>
      <c r="C749" s="175" t="s">
        <v>12441</v>
      </c>
      <c r="D749" s="176">
        <v>243.41</v>
      </c>
      <c r="E749" s="176">
        <v>49.32</v>
      </c>
      <c r="F749" s="176">
        <v>292.73</v>
      </c>
      <c r="G749" s="169">
        <v>9</v>
      </c>
    </row>
    <row r="750" spans="1:7" x14ac:dyDescent="0.2">
      <c r="A750" s="173" t="s">
        <v>13825</v>
      </c>
      <c r="B750" s="174" t="s">
        <v>13826</v>
      </c>
      <c r="C750" s="175"/>
      <c r="D750" s="176"/>
      <c r="E750" s="176"/>
      <c r="F750" s="176"/>
      <c r="G750" s="169">
        <v>5</v>
      </c>
    </row>
    <row r="751" spans="1:7" ht="25.5" x14ac:dyDescent="0.2">
      <c r="A751" s="173" t="s">
        <v>13827</v>
      </c>
      <c r="B751" s="174" t="s">
        <v>13828</v>
      </c>
      <c r="C751" s="175" t="s">
        <v>12441</v>
      </c>
      <c r="D751" s="176">
        <v>166.97</v>
      </c>
      <c r="E751" s="176">
        <v>38.03</v>
      </c>
      <c r="F751" s="176">
        <v>205</v>
      </c>
      <c r="G751" s="169">
        <v>9</v>
      </c>
    </row>
    <row r="752" spans="1:7" ht="25.5" x14ac:dyDescent="0.2">
      <c r="A752" s="173" t="s">
        <v>13829</v>
      </c>
      <c r="B752" s="174" t="s">
        <v>13830</v>
      </c>
      <c r="C752" s="175" t="s">
        <v>12441</v>
      </c>
      <c r="D752" s="176">
        <v>187.79</v>
      </c>
      <c r="E752" s="176">
        <v>41.48</v>
      </c>
      <c r="F752" s="176">
        <v>229.27</v>
      </c>
      <c r="G752" s="169">
        <v>9</v>
      </c>
    </row>
    <row r="753" spans="1:7" ht="25.5" x14ac:dyDescent="0.2">
      <c r="A753" s="173" t="s">
        <v>13831</v>
      </c>
      <c r="B753" s="174" t="s">
        <v>13832</v>
      </c>
      <c r="C753" s="175" t="s">
        <v>12441</v>
      </c>
      <c r="D753" s="176">
        <v>201.03</v>
      </c>
      <c r="E753" s="176">
        <v>44.93</v>
      </c>
      <c r="F753" s="176">
        <v>245.96</v>
      </c>
      <c r="G753" s="169">
        <v>9</v>
      </c>
    </row>
    <row r="754" spans="1:7" ht="25.5" x14ac:dyDescent="0.2">
      <c r="A754" s="173" t="s">
        <v>13833</v>
      </c>
      <c r="B754" s="174" t="s">
        <v>13834</v>
      </c>
      <c r="C754" s="175" t="s">
        <v>12441</v>
      </c>
      <c r="D754" s="176">
        <v>210.23</v>
      </c>
      <c r="E754" s="176">
        <v>49.32</v>
      </c>
      <c r="F754" s="176">
        <v>259.55</v>
      </c>
      <c r="G754" s="169">
        <v>9</v>
      </c>
    </row>
    <row r="755" spans="1:7" x14ac:dyDescent="0.2">
      <c r="A755" s="173" t="s">
        <v>13835</v>
      </c>
      <c r="B755" s="174" t="s">
        <v>13836</v>
      </c>
      <c r="C755" s="175"/>
      <c r="D755" s="176"/>
      <c r="E755" s="176"/>
      <c r="F755" s="176"/>
      <c r="G755" s="169">
        <v>5</v>
      </c>
    </row>
    <row r="756" spans="1:7" x14ac:dyDescent="0.2">
      <c r="A756" s="173" t="s">
        <v>13837</v>
      </c>
      <c r="B756" s="174" t="s">
        <v>13838</v>
      </c>
      <c r="C756" s="175" t="s">
        <v>12441</v>
      </c>
      <c r="D756" s="176">
        <v>153.22</v>
      </c>
      <c r="E756" s="176">
        <v>11.59</v>
      </c>
      <c r="F756" s="176">
        <v>164.81</v>
      </c>
      <c r="G756" s="169">
        <v>9</v>
      </c>
    </row>
    <row r="757" spans="1:7" x14ac:dyDescent="0.2">
      <c r="A757" s="173" t="s">
        <v>13839</v>
      </c>
      <c r="B757" s="174" t="s">
        <v>13840</v>
      </c>
      <c r="C757" s="175" t="s">
        <v>12441</v>
      </c>
      <c r="D757" s="176">
        <v>171.43</v>
      </c>
      <c r="E757" s="176">
        <v>12.19</v>
      </c>
      <c r="F757" s="176">
        <v>183.62</v>
      </c>
      <c r="G757" s="169">
        <v>9</v>
      </c>
    </row>
    <row r="758" spans="1:7" x14ac:dyDescent="0.2">
      <c r="A758" s="173" t="s">
        <v>13841</v>
      </c>
      <c r="B758" s="174" t="s">
        <v>13842</v>
      </c>
      <c r="C758" s="175" t="s">
        <v>12441</v>
      </c>
      <c r="D758" s="176">
        <v>186.42</v>
      </c>
      <c r="E758" s="176">
        <v>12.78</v>
      </c>
      <c r="F758" s="176">
        <v>199.2</v>
      </c>
      <c r="G758" s="169">
        <v>9</v>
      </c>
    </row>
    <row r="759" spans="1:7" x14ac:dyDescent="0.2">
      <c r="A759" s="173" t="s">
        <v>13843</v>
      </c>
      <c r="B759" s="174" t="s">
        <v>13844</v>
      </c>
      <c r="C759" s="175" t="s">
        <v>12441</v>
      </c>
      <c r="D759" s="176">
        <v>254.13</v>
      </c>
      <c r="E759" s="176">
        <v>13.02</v>
      </c>
      <c r="F759" s="176">
        <v>267.14999999999998</v>
      </c>
      <c r="G759" s="169">
        <v>9</v>
      </c>
    </row>
    <row r="760" spans="1:7" x14ac:dyDescent="0.2">
      <c r="A760" s="173" t="s">
        <v>13845</v>
      </c>
      <c r="B760" s="174" t="s">
        <v>13846</v>
      </c>
      <c r="C760" s="175" t="s">
        <v>12441</v>
      </c>
      <c r="D760" s="176">
        <v>156</v>
      </c>
      <c r="E760" s="176">
        <v>11.59</v>
      </c>
      <c r="F760" s="176">
        <v>167.59</v>
      </c>
      <c r="G760" s="169">
        <v>9</v>
      </c>
    </row>
    <row r="761" spans="1:7" x14ac:dyDescent="0.2">
      <c r="A761" s="173" t="s">
        <v>13847</v>
      </c>
      <c r="B761" s="174" t="s">
        <v>13848</v>
      </c>
      <c r="C761" s="175" t="s">
        <v>12441</v>
      </c>
      <c r="D761" s="176">
        <v>160.34</v>
      </c>
      <c r="E761" s="176">
        <v>12.18</v>
      </c>
      <c r="F761" s="176">
        <v>172.52</v>
      </c>
      <c r="G761" s="169">
        <v>9</v>
      </c>
    </row>
    <row r="762" spans="1:7" x14ac:dyDescent="0.2">
      <c r="A762" s="173" t="s">
        <v>13849</v>
      </c>
      <c r="B762" s="174" t="s">
        <v>13850</v>
      </c>
      <c r="C762" s="175"/>
      <c r="D762" s="176"/>
      <c r="E762" s="176"/>
      <c r="F762" s="176"/>
      <c r="G762" s="169">
        <v>2</v>
      </c>
    </row>
    <row r="763" spans="1:7" x14ac:dyDescent="0.2">
      <c r="A763" s="173" t="s">
        <v>13851</v>
      </c>
      <c r="B763" s="174" t="s">
        <v>13852</v>
      </c>
      <c r="C763" s="175"/>
      <c r="D763" s="176"/>
      <c r="E763" s="176"/>
      <c r="F763" s="176"/>
      <c r="G763" s="169">
        <v>5</v>
      </c>
    </row>
    <row r="764" spans="1:7" x14ac:dyDescent="0.2">
      <c r="A764" s="173" t="s">
        <v>13853</v>
      </c>
      <c r="B764" s="174" t="s">
        <v>13854</v>
      </c>
      <c r="C764" s="175" t="s">
        <v>12522</v>
      </c>
      <c r="D764" s="176">
        <v>636.32000000000005</v>
      </c>
      <c r="E764" s="176">
        <v>393.72</v>
      </c>
      <c r="F764" s="176">
        <v>1030.04</v>
      </c>
      <c r="G764" s="169">
        <v>9</v>
      </c>
    </row>
    <row r="765" spans="1:7" ht="25.5" x14ac:dyDescent="0.2">
      <c r="A765" s="173" t="s">
        <v>13855</v>
      </c>
      <c r="B765" s="174" t="s">
        <v>13856</v>
      </c>
      <c r="C765" s="175" t="s">
        <v>12441</v>
      </c>
      <c r="D765" s="176">
        <v>72.790000000000006</v>
      </c>
      <c r="E765" s="176">
        <v>37.79</v>
      </c>
      <c r="F765" s="176">
        <v>110.58</v>
      </c>
      <c r="G765" s="169">
        <v>9</v>
      </c>
    </row>
    <row r="766" spans="1:7" ht="25.5" x14ac:dyDescent="0.2">
      <c r="A766" s="173" t="s">
        <v>13857</v>
      </c>
      <c r="B766" s="174" t="s">
        <v>13858</v>
      </c>
      <c r="C766" s="175" t="s">
        <v>12441</v>
      </c>
      <c r="D766" s="176">
        <v>96.89</v>
      </c>
      <c r="E766" s="176">
        <v>38.64</v>
      </c>
      <c r="F766" s="176">
        <v>135.53</v>
      </c>
      <c r="G766" s="169">
        <v>9</v>
      </c>
    </row>
    <row r="767" spans="1:7" x14ac:dyDescent="0.2">
      <c r="A767" s="173" t="s">
        <v>13859</v>
      </c>
      <c r="B767" s="174" t="s">
        <v>13860</v>
      </c>
      <c r="C767" s="175"/>
      <c r="D767" s="176"/>
      <c r="E767" s="176"/>
      <c r="F767" s="176"/>
      <c r="G767" s="169">
        <v>5</v>
      </c>
    </row>
    <row r="768" spans="1:7" x14ac:dyDescent="0.2">
      <c r="A768" s="173" t="s">
        <v>13861</v>
      </c>
      <c r="B768" s="174" t="s">
        <v>13862</v>
      </c>
      <c r="C768" s="175" t="s">
        <v>12441</v>
      </c>
      <c r="D768" s="176">
        <v>39.36</v>
      </c>
      <c r="E768" s="176">
        <v>48.62</v>
      </c>
      <c r="F768" s="176">
        <v>87.98</v>
      </c>
      <c r="G768" s="169">
        <v>9</v>
      </c>
    </row>
    <row r="769" spans="1:7" x14ac:dyDescent="0.2">
      <c r="A769" s="173" t="s">
        <v>13863</v>
      </c>
      <c r="B769" s="174" t="s">
        <v>13864</v>
      </c>
      <c r="C769" s="175" t="s">
        <v>12441</v>
      </c>
      <c r="D769" s="176">
        <v>54.05</v>
      </c>
      <c r="E769" s="176">
        <v>76.95</v>
      </c>
      <c r="F769" s="176">
        <v>131</v>
      </c>
      <c r="G769" s="169">
        <v>9</v>
      </c>
    </row>
    <row r="770" spans="1:7" x14ac:dyDescent="0.2">
      <c r="A770" s="173" t="s">
        <v>13865</v>
      </c>
      <c r="B770" s="174" t="s">
        <v>13866</v>
      </c>
      <c r="C770" s="175" t="s">
        <v>12441</v>
      </c>
      <c r="D770" s="176">
        <v>119.57</v>
      </c>
      <c r="E770" s="176">
        <v>124.86</v>
      </c>
      <c r="F770" s="176">
        <v>244.43</v>
      </c>
      <c r="G770" s="169">
        <v>9</v>
      </c>
    </row>
    <row r="771" spans="1:7" x14ac:dyDescent="0.2">
      <c r="A771" s="173" t="s">
        <v>13867</v>
      </c>
      <c r="B771" s="174" t="s">
        <v>13868</v>
      </c>
      <c r="C771" s="175" t="s">
        <v>12441</v>
      </c>
      <c r="D771" s="176">
        <v>172.74</v>
      </c>
      <c r="E771" s="176">
        <v>153.97</v>
      </c>
      <c r="F771" s="176">
        <v>326.70999999999998</v>
      </c>
      <c r="G771" s="169">
        <v>9</v>
      </c>
    </row>
    <row r="772" spans="1:7" x14ac:dyDescent="0.2">
      <c r="A772" s="173" t="s">
        <v>13869</v>
      </c>
      <c r="B772" s="174" t="s">
        <v>13870</v>
      </c>
      <c r="C772" s="175" t="s">
        <v>12441</v>
      </c>
      <c r="D772" s="176">
        <v>148.52000000000001</v>
      </c>
      <c r="E772" s="176">
        <v>76.95</v>
      </c>
      <c r="F772" s="176">
        <v>225.47</v>
      </c>
      <c r="G772" s="169">
        <v>9</v>
      </c>
    </row>
    <row r="773" spans="1:7" x14ac:dyDescent="0.2">
      <c r="A773" s="173" t="s">
        <v>13871</v>
      </c>
      <c r="B773" s="174" t="s">
        <v>13872</v>
      </c>
      <c r="C773" s="175" t="s">
        <v>12441</v>
      </c>
      <c r="D773" s="176">
        <v>336.71</v>
      </c>
      <c r="E773" s="176">
        <v>124.86</v>
      </c>
      <c r="F773" s="176">
        <v>461.57</v>
      </c>
      <c r="G773" s="169">
        <v>9</v>
      </c>
    </row>
    <row r="774" spans="1:7" x14ac:dyDescent="0.2">
      <c r="A774" s="173" t="s">
        <v>13873</v>
      </c>
      <c r="B774" s="174" t="s">
        <v>13874</v>
      </c>
      <c r="C774" s="175"/>
      <c r="D774" s="176"/>
      <c r="E774" s="176"/>
      <c r="F774" s="176"/>
      <c r="G774" s="169">
        <v>5</v>
      </c>
    </row>
    <row r="775" spans="1:7" x14ac:dyDescent="0.2">
      <c r="A775" s="173" t="s">
        <v>13875</v>
      </c>
      <c r="B775" s="174" t="s">
        <v>13876</v>
      </c>
      <c r="C775" s="175" t="s">
        <v>12441</v>
      </c>
      <c r="D775" s="176">
        <v>142.96</v>
      </c>
      <c r="E775" s="176">
        <v>68.569999999999993</v>
      </c>
      <c r="F775" s="176">
        <v>211.53</v>
      </c>
      <c r="G775" s="169">
        <v>9</v>
      </c>
    </row>
    <row r="776" spans="1:7" x14ac:dyDescent="0.2">
      <c r="A776" s="173" t="s">
        <v>13877</v>
      </c>
      <c r="B776" s="174" t="s">
        <v>13878</v>
      </c>
      <c r="C776" s="175" t="s">
        <v>12441</v>
      </c>
      <c r="D776" s="176">
        <v>269.74</v>
      </c>
      <c r="E776" s="176">
        <v>129.33000000000001</v>
      </c>
      <c r="F776" s="176">
        <v>399.07</v>
      </c>
      <c r="G776" s="169">
        <v>9</v>
      </c>
    </row>
    <row r="777" spans="1:7" x14ac:dyDescent="0.2">
      <c r="A777" s="173" t="s">
        <v>13879</v>
      </c>
      <c r="B777" s="174" t="s">
        <v>13880</v>
      </c>
      <c r="C777" s="175" t="s">
        <v>12441</v>
      </c>
      <c r="D777" s="176">
        <v>557.76</v>
      </c>
      <c r="E777" s="176">
        <v>180.9</v>
      </c>
      <c r="F777" s="176">
        <v>738.66</v>
      </c>
      <c r="G777" s="169">
        <v>9</v>
      </c>
    </row>
    <row r="778" spans="1:7" x14ac:dyDescent="0.2">
      <c r="A778" s="173" t="s">
        <v>13881</v>
      </c>
      <c r="B778" s="174" t="s">
        <v>13882</v>
      </c>
      <c r="C778" s="175"/>
      <c r="D778" s="176"/>
      <c r="E778" s="176"/>
      <c r="F778" s="176"/>
      <c r="G778" s="169">
        <v>5</v>
      </c>
    </row>
    <row r="779" spans="1:7" x14ac:dyDescent="0.2">
      <c r="A779" s="173" t="s">
        <v>13883</v>
      </c>
      <c r="B779" s="174" t="s">
        <v>20587</v>
      </c>
      <c r="C779" s="175" t="s">
        <v>12441</v>
      </c>
      <c r="D779" s="176">
        <v>38.31</v>
      </c>
      <c r="E779" s="176">
        <v>34.81</v>
      </c>
      <c r="F779" s="176">
        <v>73.12</v>
      </c>
      <c r="G779" s="169">
        <v>9</v>
      </c>
    </row>
    <row r="780" spans="1:7" x14ac:dyDescent="0.2">
      <c r="A780" s="173" t="s">
        <v>13884</v>
      </c>
      <c r="B780" s="174" t="s">
        <v>20588</v>
      </c>
      <c r="C780" s="175" t="s">
        <v>12441</v>
      </c>
      <c r="D780" s="176">
        <v>46.27</v>
      </c>
      <c r="E780" s="176">
        <v>37.79</v>
      </c>
      <c r="F780" s="176">
        <v>84.06</v>
      </c>
      <c r="G780" s="169">
        <v>9</v>
      </c>
    </row>
    <row r="781" spans="1:7" x14ac:dyDescent="0.2">
      <c r="A781" s="173" t="s">
        <v>13885</v>
      </c>
      <c r="B781" s="174" t="s">
        <v>20589</v>
      </c>
      <c r="C781" s="175" t="s">
        <v>12441</v>
      </c>
      <c r="D781" s="176">
        <v>56.59</v>
      </c>
      <c r="E781" s="176">
        <v>40.54</v>
      </c>
      <c r="F781" s="176">
        <v>97.13</v>
      </c>
      <c r="G781" s="169">
        <v>9</v>
      </c>
    </row>
    <row r="782" spans="1:7" x14ac:dyDescent="0.2">
      <c r="A782" s="173" t="s">
        <v>13886</v>
      </c>
      <c r="B782" s="174" t="s">
        <v>13887</v>
      </c>
      <c r="C782" s="175"/>
      <c r="D782" s="176"/>
      <c r="E782" s="176"/>
      <c r="F782" s="176"/>
      <c r="G782" s="169">
        <v>5</v>
      </c>
    </row>
    <row r="783" spans="1:7" x14ac:dyDescent="0.2">
      <c r="A783" s="173" t="s">
        <v>13888</v>
      </c>
      <c r="B783" s="174" t="s">
        <v>20590</v>
      </c>
      <c r="C783" s="175" t="s">
        <v>12441</v>
      </c>
      <c r="D783" s="176">
        <v>44.54</v>
      </c>
      <c r="E783" s="176">
        <v>37.79</v>
      </c>
      <c r="F783" s="176">
        <v>82.33</v>
      </c>
      <c r="G783" s="169">
        <v>9</v>
      </c>
    </row>
    <row r="784" spans="1:7" x14ac:dyDescent="0.2">
      <c r="A784" s="173" t="s">
        <v>13889</v>
      </c>
      <c r="B784" s="174" t="s">
        <v>20591</v>
      </c>
      <c r="C784" s="175" t="s">
        <v>12441</v>
      </c>
      <c r="D784" s="176">
        <v>58.52</v>
      </c>
      <c r="E784" s="176">
        <v>40.54</v>
      </c>
      <c r="F784" s="176">
        <v>99.06</v>
      </c>
      <c r="G784" s="169">
        <v>9</v>
      </c>
    </row>
    <row r="785" spans="1:7" x14ac:dyDescent="0.2">
      <c r="A785" s="173" t="s">
        <v>13890</v>
      </c>
      <c r="B785" s="174" t="s">
        <v>13891</v>
      </c>
      <c r="C785" s="175"/>
      <c r="D785" s="176"/>
      <c r="E785" s="176"/>
      <c r="F785" s="176"/>
      <c r="G785" s="169">
        <v>5</v>
      </c>
    </row>
    <row r="786" spans="1:7" x14ac:dyDescent="0.2">
      <c r="A786" s="173" t="s">
        <v>13892</v>
      </c>
      <c r="B786" s="174" t="s">
        <v>20656</v>
      </c>
      <c r="C786" s="175" t="s">
        <v>12441</v>
      </c>
      <c r="D786" s="176">
        <v>44.65</v>
      </c>
      <c r="E786" s="176">
        <v>34.81</v>
      </c>
      <c r="F786" s="176">
        <v>79.459999999999994</v>
      </c>
      <c r="G786" s="169">
        <v>9</v>
      </c>
    </row>
    <row r="787" spans="1:7" x14ac:dyDescent="0.2">
      <c r="A787" s="173" t="s">
        <v>13894</v>
      </c>
      <c r="B787" s="174" t="s">
        <v>20657</v>
      </c>
      <c r="C787" s="175" t="s">
        <v>12441</v>
      </c>
      <c r="D787" s="176">
        <v>57.57</v>
      </c>
      <c r="E787" s="176">
        <v>37.79</v>
      </c>
      <c r="F787" s="176">
        <v>95.36</v>
      </c>
      <c r="G787" s="169">
        <v>9</v>
      </c>
    </row>
    <row r="788" spans="1:7" x14ac:dyDescent="0.2">
      <c r="A788" s="173" t="s">
        <v>13896</v>
      </c>
      <c r="B788" s="174" t="s">
        <v>20658</v>
      </c>
      <c r="C788" s="175" t="s">
        <v>12441</v>
      </c>
      <c r="D788" s="176">
        <v>75.56</v>
      </c>
      <c r="E788" s="176">
        <v>38.64</v>
      </c>
      <c r="F788" s="176">
        <v>114.2</v>
      </c>
      <c r="G788" s="169">
        <v>9</v>
      </c>
    </row>
    <row r="789" spans="1:7" x14ac:dyDescent="0.2">
      <c r="A789" s="173" t="s">
        <v>13898</v>
      </c>
      <c r="B789" s="174" t="s">
        <v>13899</v>
      </c>
      <c r="C789" s="175"/>
      <c r="D789" s="176"/>
      <c r="E789" s="176"/>
      <c r="F789" s="176"/>
      <c r="G789" s="169">
        <v>5</v>
      </c>
    </row>
    <row r="790" spans="1:7" x14ac:dyDescent="0.2">
      <c r="A790" s="173" t="s">
        <v>13900</v>
      </c>
      <c r="B790" s="174" t="s">
        <v>20659</v>
      </c>
      <c r="C790" s="175" t="s">
        <v>12441</v>
      </c>
      <c r="D790" s="176">
        <v>66.010000000000005</v>
      </c>
      <c r="E790" s="176">
        <v>42.54</v>
      </c>
      <c r="F790" s="176">
        <v>108.55</v>
      </c>
      <c r="G790" s="169">
        <v>9</v>
      </c>
    </row>
    <row r="791" spans="1:7" x14ac:dyDescent="0.2">
      <c r="A791" s="173" t="s">
        <v>13902</v>
      </c>
      <c r="B791" s="174" t="s">
        <v>20660</v>
      </c>
      <c r="C791" s="175" t="s">
        <v>12441</v>
      </c>
      <c r="D791" s="176">
        <v>82.77</v>
      </c>
      <c r="E791" s="176">
        <v>43.61</v>
      </c>
      <c r="F791" s="176">
        <v>126.38</v>
      </c>
      <c r="G791" s="169">
        <v>9</v>
      </c>
    </row>
    <row r="792" spans="1:7" x14ac:dyDescent="0.2">
      <c r="A792" s="173" t="s">
        <v>13904</v>
      </c>
      <c r="B792" s="174" t="s">
        <v>20661</v>
      </c>
      <c r="C792" s="175" t="s">
        <v>12441</v>
      </c>
      <c r="D792" s="176">
        <v>73.55</v>
      </c>
      <c r="E792" s="176">
        <v>56.31</v>
      </c>
      <c r="F792" s="176">
        <v>129.86000000000001</v>
      </c>
      <c r="G792" s="169">
        <v>9</v>
      </c>
    </row>
    <row r="793" spans="1:7" x14ac:dyDescent="0.2">
      <c r="A793" s="173" t="s">
        <v>13906</v>
      </c>
      <c r="B793" s="174" t="s">
        <v>20662</v>
      </c>
      <c r="C793" s="175" t="s">
        <v>12441</v>
      </c>
      <c r="D793" s="176">
        <v>97.98</v>
      </c>
      <c r="E793" s="176">
        <v>60.03</v>
      </c>
      <c r="F793" s="176">
        <v>158.01</v>
      </c>
      <c r="G793" s="169">
        <v>9</v>
      </c>
    </row>
    <row r="794" spans="1:7" x14ac:dyDescent="0.2">
      <c r="A794" s="173" t="s">
        <v>13908</v>
      </c>
      <c r="B794" s="174" t="s">
        <v>13909</v>
      </c>
      <c r="C794" s="175"/>
      <c r="D794" s="176"/>
      <c r="E794" s="176"/>
      <c r="F794" s="176"/>
      <c r="G794" s="169">
        <v>5</v>
      </c>
    </row>
    <row r="795" spans="1:7" ht="25.5" x14ac:dyDescent="0.2">
      <c r="A795" s="173" t="s">
        <v>13910</v>
      </c>
      <c r="B795" s="174" t="s">
        <v>13911</v>
      </c>
      <c r="C795" s="175" t="s">
        <v>12441</v>
      </c>
      <c r="D795" s="176">
        <v>98.13</v>
      </c>
      <c r="E795" s="176">
        <v>16.489999999999998</v>
      </c>
      <c r="F795" s="176">
        <v>114.62</v>
      </c>
      <c r="G795" s="169">
        <v>9</v>
      </c>
    </row>
    <row r="796" spans="1:7" ht="25.5" x14ac:dyDescent="0.2">
      <c r="A796" s="173" t="s">
        <v>13912</v>
      </c>
      <c r="B796" s="174" t="s">
        <v>13913</v>
      </c>
      <c r="C796" s="175" t="s">
        <v>12441</v>
      </c>
      <c r="D796" s="176">
        <v>112.01</v>
      </c>
      <c r="E796" s="176">
        <v>16.920000000000002</v>
      </c>
      <c r="F796" s="176">
        <v>128.93</v>
      </c>
      <c r="G796" s="169">
        <v>9</v>
      </c>
    </row>
    <row r="797" spans="1:7" ht="25.5" x14ac:dyDescent="0.2">
      <c r="A797" s="173" t="s">
        <v>13914</v>
      </c>
      <c r="B797" s="174" t="s">
        <v>13915</v>
      </c>
      <c r="C797" s="175" t="s">
        <v>12441</v>
      </c>
      <c r="D797" s="176">
        <v>139.29</v>
      </c>
      <c r="E797" s="176">
        <v>17.14</v>
      </c>
      <c r="F797" s="176">
        <v>156.43</v>
      </c>
      <c r="G797" s="169">
        <v>9</v>
      </c>
    </row>
    <row r="798" spans="1:7" ht="25.5" x14ac:dyDescent="0.2">
      <c r="A798" s="173" t="s">
        <v>13916</v>
      </c>
      <c r="B798" s="174" t="s">
        <v>13917</v>
      </c>
      <c r="C798" s="175" t="s">
        <v>12441</v>
      </c>
      <c r="D798" s="176">
        <v>173.44</v>
      </c>
      <c r="E798" s="176">
        <v>17.78</v>
      </c>
      <c r="F798" s="176">
        <v>191.22</v>
      </c>
      <c r="G798" s="169">
        <v>9</v>
      </c>
    </row>
    <row r="799" spans="1:7" x14ac:dyDescent="0.2">
      <c r="A799" s="173" t="s">
        <v>13918</v>
      </c>
      <c r="B799" s="174" t="s">
        <v>13919</v>
      </c>
      <c r="C799" s="175"/>
      <c r="D799" s="176"/>
      <c r="E799" s="176"/>
      <c r="F799" s="176"/>
      <c r="G799" s="169">
        <v>5</v>
      </c>
    </row>
    <row r="800" spans="1:7" x14ac:dyDescent="0.2">
      <c r="A800" s="173" t="s">
        <v>13920</v>
      </c>
      <c r="B800" s="174" t="s">
        <v>13921</v>
      </c>
      <c r="C800" s="175" t="s">
        <v>12522</v>
      </c>
      <c r="D800" s="176">
        <v>966.98</v>
      </c>
      <c r="E800" s="176">
        <v>898.59</v>
      </c>
      <c r="F800" s="176">
        <v>1865.57</v>
      </c>
      <c r="G800" s="169">
        <v>9</v>
      </c>
    </row>
    <row r="801" spans="1:7" x14ac:dyDescent="0.2">
      <c r="A801" s="173" t="s">
        <v>13922</v>
      </c>
      <c r="B801" s="174" t="s">
        <v>13923</v>
      </c>
      <c r="C801" s="175" t="s">
        <v>12497</v>
      </c>
      <c r="D801" s="176">
        <v>4.05</v>
      </c>
      <c r="E801" s="176">
        <v>8.1300000000000008</v>
      </c>
      <c r="F801" s="176">
        <v>12.18</v>
      </c>
      <c r="G801" s="169">
        <v>9</v>
      </c>
    </row>
    <row r="802" spans="1:7" x14ac:dyDescent="0.2">
      <c r="A802" s="173" t="s">
        <v>13924</v>
      </c>
      <c r="B802" s="174" t="s">
        <v>13925</v>
      </c>
      <c r="C802" s="175"/>
      <c r="D802" s="176"/>
      <c r="E802" s="176"/>
      <c r="F802" s="176"/>
      <c r="G802" s="169">
        <v>5</v>
      </c>
    </row>
    <row r="803" spans="1:7" ht="25.5" x14ac:dyDescent="0.2">
      <c r="A803" s="173" t="s">
        <v>20322</v>
      </c>
      <c r="B803" s="174" t="s">
        <v>20323</v>
      </c>
      <c r="C803" s="175" t="s">
        <v>12441</v>
      </c>
      <c r="D803" s="176">
        <v>173.1</v>
      </c>
      <c r="E803" s="176">
        <v>85.49</v>
      </c>
      <c r="F803" s="176">
        <v>258.58999999999997</v>
      </c>
      <c r="G803" s="169">
        <v>9</v>
      </c>
    </row>
    <row r="804" spans="1:7" ht="25.5" x14ac:dyDescent="0.2">
      <c r="A804" s="173" t="s">
        <v>13926</v>
      </c>
      <c r="B804" s="174" t="s">
        <v>13927</v>
      </c>
      <c r="C804" s="175" t="s">
        <v>12441</v>
      </c>
      <c r="D804" s="176">
        <v>147.19999999999999</v>
      </c>
      <c r="E804" s="176">
        <v>70.95</v>
      </c>
      <c r="F804" s="176">
        <v>218.15</v>
      </c>
      <c r="G804" s="169">
        <v>9</v>
      </c>
    </row>
    <row r="805" spans="1:7" x14ac:dyDescent="0.2">
      <c r="A805" s="173" t="s">
        <v>13928</v>
      </c>
      <c r="B805" s="174" t="s">
        <v>13929</v>
      </c>
      <c r="C805" s="175" t="s">
        <v>12441</v>
      </c>
      <c r="D805" s="176">
        <v>148.31</v>
      </c>
      <c r="E805" s="176">
        <v>70.95</v>
      </c>
      <c r="F805" s="176">
        <v>219.26</v>
      </c>
      <c r="G805" s="169">
        <v>9</v>
      </c>
    </row>
    <row r="806" spans="1:7" ht="25.5" x14ac:dyDescent="0.2">
      <c r="A806" s="173" t="s">
        <v>13930</v>
      </c>
      <c r="B806" s="174" t="s">
        <v>13931</v>
      </c>
      <c r="C806" s="175" t="s">
        <v>12441</v>
      </c>
      <c r="D806" s="176">
        <v>1916.57</v>
      </c>
      <c r="E806" s="176">
        <v>192.46</v>
      </c>
      <c r="F806" s="176">
        <v>2109.0300000000002</v>
      </c>
      <c r="G806" s="169">
        <v>9</v>
      </c>
    </row>
    <row r="807" spans="1:7" x14ac:dyDescent="0.2">
      <c r="A807" s="173" t="s">
        <v>13932</v>
      </c>
      <c r="B807" s="174" t="s">
        <v>13933</v>
      </c>
      <c r="C807" s="175" t="s">
        <v>12441</v>
      </c>
      <c r="D807" s="176">
        <v>1031.6600000000001</v>
      </c>
      <c r="E807" s="176">
        <v>127.79</v>
      </c>
      <c r="F807" s="176">
        <v>1159.45</v>
      </c>
      <c r="G807" s="169">
        <v>9</v>
      </c>
    </row>
    <row r="808" spans="1:7" x14ac:dyDescent="0.2">
      <c r="A808" s="173" t="s">
        <v>13934</v>
      </c>
      <c r="B808" s="174" t="s">
        <v>13935</v>
      </c>
      <c r="C808" s="175"/>
      <c r="D808" s="176"/>
      <c r="E808" s="176"/>
      <c r="F808" s="176"/>
      <c r="G808" s="169">
        <v>5</v>
      </c>
    </row>
    <row r="809" spans="1:7" x14ac:dyDescent="0.2">
      <c r="A809" s="173" t="s">
        <v>13936</v>
      </c>
      <c r="B809" s="174" t="s">
        <v>13937</v>
      </c>
      <c r="C809" s="175" t="s">
        <v>12441</v>
      </c>
      <c r="D809" s="176">
        <v>1136.32</v>
      </c>
      <c r="E809" s="176">
        <v>82.74</v>
      </c>
      <c r="F809" s="176">
        <v>1219.06</v>
      </c>
      <c r="G809" s="169">
        <v>9</v>
      </c>
    </row>
    <row r="810" spans="1:7" x14ac:dyDescent="0.2">
      <c r="A810" s="173" t="s">
        <v>13938</v>
      </c>
      <c r="B810" s="174" t="s">
        <v>13939</v>
      </c>
      <c r="C810" s="175" t="s">
        <v>12441</v>
      </c>
      <c r="D810" s="176">
        <v>278.43</v>
      </c>
      <c r="E810" s="176"/>
      <c r="F810" s="176">
        <v>278.43</v>
      </c>
      <c r="G810" s="169">
        <v>9</v>
      </c>
    </row>
    <row r="811" spans="1:7" ht="25.5" x14ac:dyDescent="0.2">
      <c r="A811" s="173" t="s">
        <v>13940</v>
      </c>
      <c r="B811" s="174" t="s">
        <v>13941</v>
      </c>
      <c r="C811" s="175" t="s">
        <v>12441</v>
      </c>
      <c r="D811" s="176">
        <v>811.15</v>
      </c>
      <c r="E811" s="176"/>
      <c r="F811" s="176">
        <v>811.15</v>
      </c>
      <c r="G811" s="169">
        <v>9</v>
      </c>
    </row>
    <row r="812" spans="1:7" ht="25.5" x14ac:dyDescent="0.2">
      <c r="A812" s="173" t="s">
        <v>13942</v>
      </c>
      <c r="B812" s="174" t="s">
        <v>13943</v>
      </c>
      <c r="C812" s="175" t="s">
        <v>12441</v>
      </c>
      <c r="D812" s="176">
        <v>1117.21</v>
      </c>
      <c r="E812" s="176">
        <v>82.74</v>
      </c>
      <c r="F812" s="176">
        <v>1199.95</v>
      </c>
      <c r="G812" s="169">
        <v>9</v>
      </c>
    </row>
    <row r="813" spans="1:7" ht="25.5" x14ac:dyDescent="0.2">
      <c r="A813" s="173" t="s">
        <v>13944</v>
      </c>
      <c r="B813" s="174" t="s">
        <v>13945</v>
      </c>
      <c r="C813" s="175" t="s">
        <v>12441</v>
      </c>
      <c r="D813" s="176">
        <v>156.65</v>
      </c>
      <c r="E813" s="176"/>
      <c r="F813" s="176">
        <v>156.65</v>
      </c>
      <c r="G813" s="169">
        <v>9</v>
      </c>
    </row>
    <row r="814" spans="1:7" ht="25.5" x14ac:dyDescent="0.2">
      <c r="A814" s="173" t="s">
        <v>13946</v>
      </c>
      <c r="B814" s="174" t="s">
        <v>13947</v>
      </c>
      <c r="C814" s="175" t="s">
        <v>12441</v>
      </c>
      <c r="D814" s="176">
        <v>219.64</v>
      </c>
      <c r="E814" s="176"/>
      <c r="F814" s="176">
        <v>219.64</v>
      </c>
      <c r="G814" s="169">
        <v>9</v>
      </c>
    </row>
    <row r="815" spans="1:7" ht="25.5" x14ac:dyDescent="0.2">
      <c r="A815" s="173" t="s">
        <v>13948</v>
      </c>
      <c r="B815" s="174" t="s">
        <v>13949</v>
      </c>
      <c r="C815" s="175" t="s">
        <v>12441</v>
      </c>
      <c r="D815" s="176">
        <v>199.29</v>
      </c>
      <c r="E815" s="176"/>
      <c r="F815" s="176">
        <v>199.29</v>
      </c>
      <c r="G815" s="169">
        <v>9</v>
      </c>
    </row>
    <row r="816" spans="1:7" ht="25.5" x14ac:dyDescent="0.2">
      <c r="A816" s="173" t="s">
        <v>13950</v>
      </c>
      <c r="B816" s="174" t="s">
        <v>13951</v>
      </c>
      <c r="C816" s="175" t="s">
        <v>12441</v>
      </c>
      <c r="D816" s="176">
        <v>192.86</v>
      </c>
      <c r="E816" s="176"/>
      <c r="F816" s="176">
        <v>192.86</v>
      </c>
      <c r="G816" s="169">
        <v>9</v>
      </c>
    </row>
    <row r="817" spans="1:7" ht="25.5" x14ac:dyDescent="0.2">
      <c r="A817" s="173" t="s">
        <v>13952</v>
      </c>
      <c r="B817" s="174" t="s">
        <v>13953</v>
      </c>
      <c r="C817" s="175" t="s">
        <v>12441</v>
      </c>
      <c r="D817" s="176">
        <v>169.69</v>
      </c>
      <c r="E817" s="176"/>
      <c r="F817" s="176">
        <v>169.69</v>
      </c>
      <c r="G817" s="169">
        <v>9</v>
      </c>
    </row>
    <row r="818" spans="1:7" ht="25.5" x14ac:dyDescent="0.2">
      <c r="A818" s="173" t="s">
        <v>13954</v>
      </c>
      <c r="B818" s="174" t="s">
        <v>13955</v>
      </c>
      <c r="C818" s="175" t="s">
        <v>12441</v>
      </c>
      <c r="D818" s="176">
        <v>165.53</v>
      </c>
      <c r="E818" s="176"/>
      <c r="F818" s="176">
        <v>165.53</v>
      </c>
      <c r="G818" s="169">
        <v>9</v>
      </c>
    </row>
    <row r="819" spans="1:7" ht="25.5" x14ac:dyDescent="0.2">
      <c r="A819" s="173" t="s">
        <v>13956</v>
      </c>
      <c r="B819" s="174" t="s">
        <v>13957</v>
      </c>
      <c r="C819" s="175" t="s">
        <v>12441</v>
      </c>
      <c r="D819" s="176">
        <v>210.18</v>
      </c>
      <c r="E819" s="176"/>
      <c r="F819" s="176">
        <v>210.18</v>
      </c>
      <c r="G819" s="169">
        <v>9</v>
      </c>
    </row>
    <row r="820" spans="1:7" ht="25.5" x14ac:dyDescent="0.2">
      <c r="A820" s="173" t="s">
        <v>13958</v>
      </c>
      <c r="B820" s="174" t="s">
        <v>13959</v>
      </c>
      <c r="C820" s="175" t="s">
        <v>12441</v>
      </c>
      <c r="D820" s="176">
        <v>158.22</v>
      </c>
      <c r="E820" s="176"/>
      <c r="F820" s="176">
        <v>158.22</v>
      </c>
      <c r="G820" s="169">
        <v>9</v>
      </c>
    </row>
    <row r="821" spans="1:7" ht="25.5" x14ac:dyDescent="0.2">
      <c r="A821" s="173" t="s">
        <v>13960</v>
      </c>
      <c r="B821" s="174" t="s">
        <v>13961</v>
      </c>
      <c r="C821" s="175" t="s">
        <v>12441</v>
      </c>
      <c r="D821" s="176">
        <v>228.65</v>
      </c>
      <c r="E821" s="176"/>
      <c r="F821" s="176">
        <v>228.65</v>
      </c>
      <c r="G821" s="169">
        <v>9</v>
      </c>
    </row>
    <row r="822" spans="1:7" ht="25.5" x14ac:dyDescent="0.2">
      <c r="A822" s="173" t="s">
        <v>13962</v>
      </c>
      <c r="B822" s="174" t="s">
        <v>13963</v>
      </c>
      <c r="C822" s="175" t="s">
        <v>12441</v>
      </c>
      <c r="D822" s="176">
        <v>257.69</v>
      </c>
      <c r="E822" s="176"/>
      <c r="F822" s="176">
        <v>257.69</v>
      </c>
      <c r="G822" s="169">
        <v>9</v>
      </c>
    </row>
    <row r="823" spans="1:7" ht="25.5" x14ac:dyDescent="0.2">
      <c r="A823" s="173" t="s">
        <v>13964</v>
      </c>
      <c r="B823" s="174" t="s">
        <v>13965</v>
      </c>
      <c r="C823" s="175" t="s">
        <v>12441</v>
      </c>
      <c r="D823" s="176">
        <v>1484.48</v>
      </c>
      <c r="E823" s="176"/>
      <c r="F823" s="176">
        <v>1484.48</v>
      </c>
      <c r="G823" s="169">
        <v>9</v>
      </c>
    </row>
    <row r="824" spans="1:7" ht="25.5" x14ac:dyDescent="0.2">
      <c r="A824" s="173" t="s">
        <v>13966</v>
      </c>
      <c r="B824" s="174" t="s">
        <v>13967</v>
      </c>
      <c r="C824" s="175" t="s">
        <v>12441</v>
      </c>
      <c r="D824" s="176">
        <v>929.59</v>
      </c>
      <c r="E824" s="176"/>
      <c r="F824" s="176">
        <v>929.59</v>
      </c>
      <c r="G824" s="169">
        <v>9</v>
      </c>
    </row>
    <row r="825" spans="1:7" ht="25.5" x14ac:dyDescent="0.2">
      <c r="A825" s="173" t="s">
        <v>13968</v>
      </c>
      <c r="B825" s="174" t="s">
        <v>13969</v>
      </c>
      <c r="C825" s="175" t="s">
        <v>12441</v>
      </c>
      <c r="D825" s="176">
        <v>1504.15</v>
      </c>
      <c r="E825" s="176"/>
      <c r="F825" s="176">
        <v>1504.15</v>
      </c>
      <c r="G825" s="169">
        <v>9</v>
      </c>
    </row>
    <row r="826" spans="1:7" x14ac:dyDescent="0.2">
      <c r="A826" s="173" t="s">
        <v>13970</v>
      </c>
      <c r="B826" s="174" t="s">
        <v>13971</v>
      </c>
      <c r="C826" s="175" t="s">
        <v>12441</v>
      </c>
      <c r="D826" s="176">
        <v>295.82</v>
      </c>
      <c r="E826" s="176">
        <v>76.78</v>
      </c>
      <c r="F826" s="176">
        <v>372.6</v>
      </c>
      <c r="G826" s="169">
        <v>9</v>
      </c>
    </row>
    <row r="827" spans="1:7" ht="25.5" x14ac:dyDescent="0.2">
      <c r="A827" s="173" t="s">
        <v>13972</v>
      </c>
      <c r="B827" s="174" t="s">
        <v>13973</v>
      </c>
      <c r="C827" s="175" t="s">
        <v>12441</v>
      </c>
      <c r="D827" s="176">
        <v>265.14</v>
      </c>
      <c r="E827" s="176"/>
      <c r="F827" s="176">
        <v>265.14</v>
      </c>
      <c r="G827" s="169">
        <v>9</v>
      </c>
    </row>
    <row r="828" spans="1:7" ht="25.5" x14ac:dyDescent="0.2">
      <c r="A828" s="173" t="s">
        <v>13974</v>
      </c>
      <c r="B828" s="174" t="s">
        <v>13975</v>
      </c>
      <c r="C828" s="175" t="s">
        <v>12441</v>
      </c>
      <c r="D828" s="176">
        <v>290.73</v>
      </c>
      <c r="E828" s="176"/>
      <c r="F828" s="176">
        <v>290.73</v>
      </c>
      <c r="G828" s="169">
        <v>9</v>
      </c>
    </row>
    <row r="829" spans="1:7" ht="25.5" x14ac:dyDescent="0.2">
      <c r="A829" s="173" t="s">
        <v>13976</v>
      </c>
      <c r="B829" s="174" t="s">
        <v>13977</v>
      </c>
      <c r="C829" s="175" t="s">
        <v>12441</v>
      </c>
      <c r="D829" s="176">
        <v>293.45999999999998</v>
      </c>
      <c r="E829" s="176"/>
      <c r="F829" s="176">
        <v>293.45999999999998</v>
      </c>
      <c r="G829" s="169">
        <v>9</v>
      </c>
    </row>
    <row r="830" spans="1:7" ht="25.5" x14ac:dyDescent="0.2">
      <c r="A830" s="173" t="s">
        <v>13978</v>
      </c>
      <c r="B830" s="174" t="s">
        <v>13979</v>
      </c>
      <c r="C830" s="175" t="s">
        <v>12441</v>
      </c>
      <c r="D830" s="176">
        <v>244.94</v>
      </c>
      <c r="E830" s="176"/>
      <c r="F830" s="176">
        <v>244.94</v>
      </c>
      <c r="G830" s="169">
        <v>9</v>
      </c>
    </row>
    <row r="831" spans="1:7" ht="25.5" x14ac:dyDescent="0.2">
      <c r="A831" s="173" t="s">
        <v>13980</v>
      </c>
      <c r="B831" s="174" t="s">
        <v>13981</v>
      </c>
      <c r="C831" s="175" t="s">
        <v>12441</v>
      </c>
      <c r="D831" s="176">
        <v>281.45999999999998</v>
      </c>
      <c r="E831" s="176"/>
      <c r="F831" s="176">
        <v>281.45999999999998</v>
      </c>
      <c r="G831" s="169">
        <v>9</v>
      </c>
    </row>
    <row r="832" spans="1:7" ht="25.5" x14ac:dyDescent="0.2">
      <c r="A832" s="173" t="s">
        <v>13982</v>
      </c>
      <c r="B832" s="174" t="s">
        <v>13983</v>
      </c>
      <c r="C832" s="175" t="s">
        <v>12441</v>
      </c>
      <c r="D832" s="176">
        <v>276.86</v>
      </c>
      <c r="E832" s="176"/>
      <c r="F832" s="176">
        <v>276.86</v>
      </c>
      <c r="G832" s="169">
        <v>9</v>
      </c>
    </row>
    <row r="833" spans="1:7" x14ac:dyDescent="0.2">
      <c r="A833" s="173" t="s">
        <v>13984</v>
      </c>
      <c r="B833" s="174" t="s">
        <v>13985</v>
      </c>
      <c r="C833" s="175"/>
      <c r="D833" s="176"/>
      <c r="E833" s="176"/>
      <c r="F833" s="176"/>
      <c r="G833" s="169">
        <v>5</v>
      </c>
    </row>
    <row r="834" spans="1:7" x14ac:dyDescent="0.2">
      <c r="A834" s="173" t="s">
        <v>13986</v>
      </c>
      <c r="B834" s="174" t="s">
        <v>13987</v>
      </c>
      <c r="C834" s="175" t="s">
        <v>12441</v>
      </c>
      <c r="D834" s="176">
        <v>101.04</v>
      </c>
      <c r="E834" s="176">
        <v>137.01</v>
      </c>
      <c r="F834" s="176">
        <v>238.05</v>
      </c>
      <c r="G834" s="169">
        <v>9</v>
      </c>
    </row>
    <row r="835" spans="1:7" x14ac:dyDescent="0.2">
      <c r="A835" s="173" t="s">
        <v>13988</v>
      </c>
      <c r="B835" s="174" t="s">
        <v>13989</v>
      </c>
      <c r="C835" s="175"/>
      <c r="D835" s="176"/>
      <c r="E835" s="176"/>
      <c r="F835" s="176"/>
      <c r="G835" s="169">
        <v>5</v>
      </c>
    </row>
    <row r="836" spans="1:7" x14ac:dyDescent="0.2">
      <c r="A836" s="173" t="s">
        <v>13990</v>
      </c>
      <c r="B836" s="174" t="s">
        <v>13991</v>
      </c>
      <c r="C836" s="175" t="s">
        <v>12441</v>
      </c>
      <c r="D836" s="176"/>
      <c r="E836" s="176">
        <v>47.52</v>
      </c>
      <c r="F836" s="176">
        <v>47.52</v>
      </c>
      <c r="G836" s="169">
        <v>9</v>
      </c>
    </row>
    <row r="837" spans="1:7" ht="25.5" x14ac:dyDescent="0.2">
      <c r="A837" s="173" t="s">
        <v>13992</v>
      </c>
      <c r="B837" s="174" t="s">
        <v>13993</v>
      </c>
      <c r="C837" s="175" t="s">
        <v>12389</v>
      </c>
      <c r="D837" s="176">
        <v>2.0699999999999998</v>
      </c>
      <c r="E837" s="176">
        <v>6.52</v>
      </c>
      <c r="F837" s="176">
        <v>8.59</v>
      </c>
      <c r="G837" s="169">
        <v>9</v>
      </c>
    </row>
    <row r="838" spans="1:7" ht="25.5" x14ac:dyDescent="0.2">
      <c r="A838" s="173" t="s">
        <v>13994</v>
      </c>
      <c r="B838" s="174" t="s">
        <v>13995</v>
      </c>
      <c r="C838" s="175" t="s">
        <v>12389</v>
      </c>
      <c r="D838" s="176">
        <v>2.31</v>
      </c>
      <c r="E838" s="176">
        <v>6.52</v>
      </c>
      <c r="F838" s="176">
        <v>8.83</v>
      </c>
      <c r="G838" s="169">
        <v>9</v>
      </c>
    </row>
    <row r="839" spans="1:7" ht="25.5" x14ac:dyDescent="0.2">
      <c r="A839" s="173" t="s">
        <v>13996</v>
      </c>
      <c r="B839" s="174" t="s">
        <v>13997</v>
      </c>
      <c r="C839" s="175" t="s">
        <v>12389</v>
      </c>
      <c r="D839" s="176">
        <v>2.76</v>
      </c>
      <c r="E839" s="176">
        <v>6.52</v>
      </c>
      <c r="F839" s="176">
        <v>9.2799999999999994</v>
      </c>
      <c r="G839" s="169">
        <v>9</v>
      </c>
    </row>
    <row r="840" spans="1:7" ht="25.5" x14ac:dyDescent="0.2">
      <c r="A840" s="173" t="s">
        <v>13998</v>
      </c>
      <c r="B840" s="174" t="s">
        <v>13999</v>
      </c>
      <c r="C840" s="175" t="s">
        <v>12389</v>
      </c>
      <c r="D840" s="176">
        <v>3.03</v>
      </c>
      <c r="E840" s="176">
        <v>6.52</v>
      </c>
      <c r="F840" s="176">
        <v>9.5500000000000007</v>
      </c>
      <c r="G840" s="169">
        <v>9</v>
      </c>
    </row>
    <row r="841" spans="1:7" ht="25.5" x14ac:dyDescent="0.2">
      <c r="A841" s="173" t="s">
        <v>14000</v>
      </c>
      <c r="B841" s="174" t="s">
        <v>14001</v>
      </c>
      <c r="C841" s="175" t="s">
        <v>12389</v>
      </c>
      <c r="D841" s="176">
        <v>4.3</v>
      </c>
      <c r="E841" s="176">
        <v>6.52</v>
      </c>
      <c r="F841" s="176">
        <v>10.82</v>
      </c>
      <c r="G841" s="169">
        <v>9</v>
      </c>
    </row>
    <row r="842" spans="1:7" x14ac:dyDescent="0.2">
      <c r="A842" s="173" t="s">
        <v>14002</v>
      </c>
      <c r="B842" s="174" t="s">
        <v>14003</v>
      </c>
      <c r="C842" s="175"/>
      <c r="D842" s="176"/>
      <c r="E842" s="176"/>
      <c r="F842" s="176"/>
      <c r="G842" s="169">
        <v>2</v>
      </c>
    </row>
    <row r="843" spans="1:7" x14ac:dyDescent="0.2">
      <c r="A843" s="173" t="s">
        <v>14004</v>
      </c>
      <c r="B843" s="174" t="s">
        <v>14005</v>
      </c>
      <c r="C843" s="175"/>
      <c r="D843" s="176"/>
      <c r="E843" s="176"/>
      <c r="F843" s="176"/>
      <c r="G843" s="169">
        <v>5</v>
      </c>
    </row>
    <row r="844" spans="1:7" ht="25.5" x14ac:dyDescent="0.2">
      <c r="A844" s="173" t="s">
        <v>14006</v>
      </c>
      <c r="B844" s="174" t="s">
        <v>14007</v>
      </c>
      <c r="C844" s="175" t="s">
        <v>12441</v>
      </c>
      <c r="D844" s="176">
        <v>121.12</v>
      </c>
      <c r="E844" s="176">
        <v>59.4</v>
      </c>
      <c r="F844" s="176">
        <v>180.52</v>
      </c>
      <c r="G844" s="169">
        <v>9</v>
      </c>
    </row>
    <row r="845" spans="1:7" ht="25.5" x14ac:dyDescent="0.2">
      <c r="A845" s="173" t="s">
        <v>14008</v>
      </c>
      <c r="B845" s="174" t="s">
        <v>14009</v>
      </c>
      <c r="C845" s="175" t="s">
        <v>12441</v>
      </c>
      <c r="D845" s="176">
        <v>129.94999999999999</v>
      </c>
      <c r="E845" s="176">
        <v>61.78</v>
      </c>
      <c r="F845" s="176">
        <v>191.73</v>
      </c>
      <c r="G845" s="169">
        <v>9</v>
      </c>
    </row>
    <row r="846" spans="1:7" ht="25.5" x14ac:dyDescent="0.2">
      <c r="A846" s="173" t="s">
        <v>14010</v>
      </c>
      <c r="B846" s="174" t="s">
        <v>14011</v>
      </c>
      <c r="C846" s="175" t="s">
        <v>12441</v>
      </c>
      <c r="D846" s="176">
        <v>138.76</v>
      </c>
      <c r="E846" s="176">
        <v>64.150000000000006</v>
      </c>
      <c r="F846" s="176">
        <v>202.91</v>
      </c>
      <c r="G846" s="169">
        <v>9</v>
      </c>
    </row>
    <row r="847" spans="1:7" ht="25.5" x14ac:dyDescent="0.2">
      <c r="A847" s="173" t="s">
        <v>14012</v>
      </c>
      <c r="B847" s="174" t="s">
        <v>14013</v>
      </c>
      <c r="C847" s="175" t="s">
        <v>12441</v>
      </c>
      <c r="D847" s="176">
        <v>152.19999999999999</v>
      </c>
      <c r="E847" s="176">
        <v>68.900000000000006</v>
      </c>
      <c r="F847" s="176">
        <v>221.1</v>
      </c>
      <c r="G847" s="169">
        <v>9</v>
      </c>
    </row>
    <row r="848" spans="1:7" ht="25.5" x14ac:dyDescent="0.2">
      <c r="A848" s="173" t="s">
        <v>14014</v>
      </c>
      <c r="B848" s="174" t="s">
        <v>14015</v>
      </c>
      <c r="C848" s="175" t="s">
        <v>12441</v>
      </c>
      <c r="D848" s="176">
        <v>82.95</v>
      </c>
      <c r="E848" s="176">
        <v>45.15</v>
      </c>
      <c r="F848" s="176">
        <v>128.1</v>
      </c>
      <c r="G848" s="169">
        <v>9</v>
      </c>
    </row>
    <row r="849" spans="1:7" ht="25.5" x14ac:dyDescent="0.2">
      <c r="A849" s="173" t="s">
        <v>14016</v>
      </c>
      <c r="B849" s="174" t="s">
        <v>14017</v>
      </c>
      <c r="C849" s="175" t="s">
        <v>12441</v>
      </c>
      <c r="D849" s="176">
        <v>91.76</v>
      </c>
      <c r="E849" s="176">
        <v>47.52</v>
      </c>
      <c r="F849" s="176">
        <v>139.28</v>
      </c>
      <c r="G849" s="169">
        <v>9</v>
      </c>
    </row>
    <row r="850" spans="1:7" ht="25.5" x14ac:dyDescent="0.2">
      <c r="A850" s="173" t="s">
        <v>14018</v>
      </c>
      <c r="B850" s="174" t="s">
        <v>14019</v>
      </c>
      <c r="C850" s="175" t="s">
        <v>12441</v>
      </c>
      <c r="D850" s="176">
        <v>100.58</v>
      </c>
      <c r="E850" s="176">
        <v>49.89</v>
      </c>
      <c r="F850" s="176">
        <v>150.47</v>
      </c>
      <c r="G850" s="169">
        <v>9</v>
      </c>
    </row>
    <row r="851" spans="1:7" ht="25.5" x14ac:dyDescent="0.2">
      <c r="A851" s="173" t="s">
        <v>14020</v>
      </c>
      <c r="B851" s="174" t="s">
        <v>14021</v>
      </c>
      <c r="C851" s="175" t="s">
        <v>12441</v>
      </c>
      <c r="D851" s="176">
        <v>109.8</v>
      </c>
      <c r="E851" s="176">
        <v>54.64</v>
      </c>
      <c r="F851" s="176">
        <v>164.44</v>
      </c>
      <c r="G851" s="169">
        <v>9</v>
      </c>
    </row>
    <row r="852" spans="1:7" x14ac:dyDescent="0.2">
      <c r="A852" s="173" t="s">
        <v>14022</v>
      </c>
      <c r="B852" s="174" t="s">
        <v>14023</v>
      </c>
      <c r="C852" s="175" t="s">
        <v>12441</v>
      </c>
      <c r="D852" s="176">
        <v>91.33</v>
      </c>
      <c r="E852" s="176">
        <v>57.03</v>
      </c>
      <c r="F852" s="176">
        <v>148.36000000000001</v>
      </c>
      <c r="G852" s="169">
        <v>9</v>
      </c>
    </row>
    <row r="853" spans="1:7" x14ac:dyDescent="0.2">
      <c r="A853" s="173" t="s">
        <v>14024</v>
      </c>
      <c r="B853" s="174" t="s">
        <v>14025</v>
      </c>
      <c r="C853" s="175" t="s">
        <v>12441</v>
      </c>
      <c r="D853" s="176">
        <v>68.86</v>
      </c>
      <c r="E853" s="176">
        <v>42.77</v>
      </c>
      <c r="F853" s="176">
        <v>111.63</v>
      </c>
      <c r="G853" s="169">
        <v>9</v>
      </c>
    </row>
    <row r="854" spans="1:7" x14ac:dyDescent="0.2">
      <c r="A854" s="173" t="s">
        <v>14026</v>
      </c>
      <c r="B854" s="174" t="s">
        <v>14027</v>
      </c>
      <c r="C854" s="175" t="s">
        <v>12441</v>
      </c>
      <c r="D854" s="176">
        <v>85.02</v>
      </c>
      <c r="E854" s="176">
        <v>30.89</v>
      </c>
      <c r="F854" s="176">
        <v>115.91</v>
      </c>
      <c r="G854" s="169">
        <v>9</v>
      </c>
    </row>
    <row r="855" spans="1:7" ht="25.5" x14ac:dyDescent="0.2">
      <c r="A855" s="173" t="s">
        <v>14028</v>
      </c>
      <c r="B855" s="174" t="s">
        <v>14029</v>
      </c>
      <c r="C855" s="175" t="s">
        <v>12441</v>
      </c>
      <c r="D855" s="176">
        <v>25.88</v>
      </c>
      <c r="E855" s="176">
        <v>6.05</v>
      </c>
      <c r="F855" s="176">
        <v>31.93</v>
      </c>
      <c r="G855" s="169">
        <v>9</v>
      </c>
    </row>
    <row r="856" spans="1:7" x14ac:dyDescent="0.2">
      <c r="A856" s="173" t="s">
        <v>14030</v>
      </c>
      <c r="B856" s="174" t="s">
        <v>14031</v>
      </c>
      <c r="C856" s="175" t="s">
        <v>12441</v>
      </c>
      <c r="D856" s="176">
        <v>16.18</v>
      </c>
      <c r="E856" s="176">
        <v>6.05</v>
      </c>
      <c r="F856" s="176">
        <v>22.23</v>
      </c>
      <c r="G856" s="169">
        <v>9</v>
      </c>
    </row>
    <row r="857" spans="1:7" x14ac:dyDescent="0.2">
      <c r="A857" s="173" t="s">
        <v>14032</v>
      </c>
      <c r="B857" s="174" t="s">
        <v>14033</v>
      </c>
      <c r="C857" s="175"/>
      <c r="D857" s="176"/>
      <c r="E857" s="176"/>
      <c r="F857" s="176"/>
      <c r="G857" s="169">
        <v>5</v>
      </c>
    </row>
    <row r="858" spans="1:7" ht="25.5" x14ac:dyDescent="0.2">
      <c r="A858" s="173" t="s">
        <v>14034</v>
      </c>
      <c r="B858" s="174" t="s">
        <v>14035</v>
      </c>
      <c r="C858" s="175" t="s">
        <v>12943</v>
      </c>
      <c r="D858" s="176">
        <v>27.3</v>
      </c>
      <c r="E858" s="176"/>
      <c r="F858" s="176">
        <v>27.3</v>
      </c>
      <c r="G858" s="169">
        <v>9</v>
      </c>
    </row>
    <row r="859" spans="1:7" x14ac:dyDescent="0.2">
      <c r="A859" s="173" t="s">
        <v>14036</v>
      </c>
      <c r="B859" s="174" t="s">
        <v>14037</v>
      </c>
      <c r="C859" s="175" t="s">
        <v>12943</v>
      </c>
      <c r="D859" s="176"/>
      <c r="E859" s="176">
        <v>6.1</v>
      </c>
      <c r="F859" s="176">
        <v>6.1</v>
      </c>
      <c r="G859" s="169">
        <v>9</v>
      </c>
    </row>
    <row r="860" spans="1:7" ht="25.5" x14ac:dyDescent="0.2">
      <c r="A860" s="173" t="s">
        <v>14038</v>
      </c>
      <c r="B860" s="174" t="s">
        <v>14039</v>
      </c>
      <c r="C860" s="175" t="s">
        <v>12943</v>
      </c>
      <c r="D860" s="176">
        <v>29.89</v>
      </c>
      <c r="E860" s="176"/>
      <c r="F860" s="176">
        <v>29.89</v>
      </c>
      <c r="G860" s="169">
        <v>9</v>
      </c>
    </row>
    <row r="861" spans="1:7" ht="25.5" x14ac:dyDescent="0.2">
      <c r="A861" s="173" t="s">
        <v>14040</v>
      </c>
      <c r="B861" s="174" t="s">
        <v>14041</v>
      </c>
      <c r="C861" s="175" t="s">
        <v>12943</v>
      </c>
      <c r="D861" s="176">
        <v>30.45</v>
      </c>
      <c r="E861" s="176"/>
      <c r="F861" s="176">
        <v>30.45</v>
      </c>
      <c r="G861" s="169">
        <v>9</v>
      </c>
    </row>
    <row r="862" spans="1:7" ht="25.5" x14ac:dyDescent="0.2">
      <c r="A862" s="173" t="s">
        <v>14042</v>
      </c>
      <c r="B862" s="174" t="s">
        <v>14043</v>
      </c>
      <c r="C862" s="175" t="s">
        <v>12943</v>
      </c>
      <c r="D862" s="176">
        <v>33.19</v>
      </c>
      <c r="E862" s="176"/>
      <c r="F862" s="176">
        <v>33.19</v>
      </c>
      <c r="G862" s="169">
        <v>9</v>
      </c>
    </row>
    <row r="863" spans="1:7" ht="25.5" x14ac:dyDescent="0.2">
      <c r="A863" s="173" t="s">
        <v>14044</v>
      </c>
      <c r="B863" s="174" t="s">
        <v>14045</v>
      </c>
      <c r="C863" s="175" t="s">
        <v>12943</v>
      </c>
      <c r="D863" s="176">
        <v>10.81</v>
      </c>
      <c r="E863" s="176">
        <v>6.1</v>
      </c>
      <c r="F863" s="176">
        <v>16.91</v>
      </c>
      <c r="G863" s="169">
        <v>9</v>
      </c>
    </row>
    <row r="864" spans="1:7" x14ac:dyDescent="0.2">
      <c r="A864" s="173" t="s">
        <v>14046</v>
      </c>
      <c r="B864" s="174" t="s">
        <v>14047</v>
      </c>
      <c r="C864" s="175"/>
      <c r="D864" s="176"/>
      <c r="E864" s="176"/>
      <c r="F864" s="176"/>
      <c r="G864" s="169">
        <v>5</v>
      </c>
    </row>
    <row r="865" spans="1:7" ht="25.5" x14ac:dyDescent="0.2">
      <c r="A865" s="173" t="s">
        <v>14048</v>
      </c>
      <c r="B865" s="174" t="s">
        <v>14049</v>
      </c>
      <c r="C865" s="175" t="s">
        <v>12522</v>
      </c>
      <c r="D865" s="176">
        <v>2604.15</v>
      </c>
      <c r="E865" s="176">
        <v>914.38</v>
      </c>
      <c r="F865" s="176">
        <v>3518.53</v>
      </c>
      <c r="G865" s="169">
        <v>9</v>
      </c>
    </row>
    <row r="866" spans="1:7" x14ac:dyDescent="0.2">
      <c r="A866" s="173" t="s">
        <v>14050</v>
      </c>
      <c r="B866" s="174" t="s">
        <v>14051</v>
      </c>
      <c r="C866" s="175" t="s">
        <v>12522</v>
      </c>
      <c r="D866" s="176">
        <v>2520.7399999999998</v>
      </c>
      <c r="E866" s="176">
        <v>1008.85</v>
      </c>
      <c r="F866" s="176">
        <v>3529.59</v>
      </c>
      <c r="G866" s="169">
        <v>9</v>
      </c>
    </row>
    <row r="867" spans="1:7" ht="25.5" x14ac:dyDescent="0.2">
      <c r="A867" s="173" t="s">
        <v>14052</v>
      </c>
      <c r="B867" s="174" t="s">
        <v>14053</v>
      </c>
      <c r="C867" s="175" t="s">
        <v>12522</v>
      </c>
      <c r="D867" s="176">
        <v>2320.64</v>
      </c>
      <c r="E867" s="176">
        <v>869.34</v>
      </c>
      <c r="F867" s="176">
        <v>3189.98</v>
      </c>
      <c r="G867" s="169">
        <v>9</v>
      </c>
    </row>
    <row r="868" spans="1:7" ht="25.5" x14ac:dyDescent="0.2">
      <c r="A868" s="173" t="s">
        <v>14054</v>
      </c>
      <c r="B868" s="174" t="s">
        <v>14055</v>
      </c>
      <c r="C868" s="175" t="s">
        <v>12522</v>
      </c>
      <c r="D868" s="176">
        <v>2045.33</v>
      </c>
      <c r="E868" s="176">
        <v>860.56</v>
      </c>
      <c r="F868" s="176">
        <v>2905.89</v>
      </c>
      <c r="G868" s="169">
        <v>9</v>
      </c>
    </row>
    <row r="869" spans="1:7" x14ac:dyDescent="0.2">
      <c r="A869" s="173" t="s">
        <v>14056</v>
      </c>
      <c r="B869" s="174" t="s">
        <v>14057</v>
      </c>
      <c r="C869" s="175" t="s">
        <v>12522</v>
      </c>
      <c r="D869" s="176">
        <v>2284.88</v>
      </c>
      <c r="E869" s="176">
        <v>922.06</v>
      </c>
      <c r="F869" s="176">
        <v>3206.94</v>
      </c>
      <c r="G869" s="169">
        <v>9</v>
      </c>
    </row>
    <row r="870" spans="1:7" x14ac:dyDescent="0.2">
      <c r="A870" s="173" t="s">
        <v>14058</v>
      </c>
      <c r="B870" s="174" t="s">
        <v>14059</v>
      </c>
      <c r="C870" s="175"/>
      <c r="D870" s="176"/>
      <c r="E870" s="176"/>
      <c r="F870" s="176"/>
      <c r="G870" s="169">
        <v>5</v>
      </c>
    </row>
    <row r="871" spans="1:7" x14ac:dyDescent="0.2">
      <c r="A871" s="173" t="s">
        <v>14060</v>
      </c>
      <c r="B871" s="174" t="s">
        <v>14061</v>
      </c>
      <c r="C871" s="175" t="s">
        <v>12522</v>
      </c>
      <c r="D871" s="176">
        <v>4251</v>
      </c>
      <c r="E871" s="176">
        <v>1425.6</v>
      </c>
      <c r="F871" s="176">
        <v>5676.6</v>
      </c>
      <c r="G871" s="169">
        <v>9</v>
      </c>
    </row>
    <row r="872" spans="1:7" ht="25.5" x14ac:dyDescent="0.2">
      <c r="A872" s="173" t="s">
        <v>14062</v>
      </c>
      <c r="B872" s="174" t="s">
        <v>14063</v>
      </c>
      <c r="C872" s="175" t="s">
        <v>12497</v>
      </c>
      <c r="D872" s="176">
        <v>0.12</v>
      </c>
      <c r="E872" s="176">
        <v>6.65</v>
      </c>
      <c r="F872" s="176">
        <v>6.77</v>
      </c>
      <c r="G872" s="169">
        <v>9</v>
      </c>
    </row>
    <row r="873" spans="1:7" ht="25.5" x14ac:dyDescent="0.2">
      <c r="A873" s="173" t="s">
        <v>14064</v>
      </c>
      <c r="B873" s="174" t="s">
        <v>14065</v>
      </c>
      <c r="C873" s="175" t="s">
        <v>12497</v>
      </c>
      <c r="D873" s="176">
        <v>0.28999999999999998</v>
      </c>
      <c r="E873" s="176">
        <v>17.579999999999998</v>
      </c>
      <c r="F873" s="176">
        <v>17.87</v>
      </c>
      <c r="G873" s="169">
        <v>9</v>
      </c>
    </row>
    <row r="874" spans="1:7" x14ac:dyDescent="0.2">
      <c r="A874" s="173" t="s">
        <v>14066</v>
      </c>
      <c r="B874" s="174" t="s">
        <v>14067</v>
      </c>
      <c r="C874" s="175"/>
      <c r="D874" s="176"/>
      <c r="E874" s="176"/>
      <c r="F874" s="176"/>
      <c r="G874" s="169">
        <v>2</v>
      </c>
    </row>
    <row r="875" spans="1:7" x14ac:dyDescent="0.2">
      <c r="A875" s="173" t="s">
        <v>14068</v>
      </c>
      <c r="B875" s="174" t="s">
        <v>14069</v>
      </c>
      <c r="C875" s="175"/>
      <c r="D875" s="176"/>
      <c r="E875" s="176"/>
      <c r="F875" s="176"/>
      <c r="G875" s="169">
        <v>5</v>
      </c>
    </row>
    <row r="876" spans="1:7" x14ac:dyDescent="0.2">
      <c r="A876" s="173" t="s">
        <v>14070</v>
      </c>
      <c r="B876" s="174" t="s">
        <v>14071</v>
      </c>
      <c r="C876" s="175" t="s">
        <v>12441</v>
      </c>
      <c r="D876" s="176">
        <v>45.12</v>
      </c>
      <c r="E876" s="176">
        <v>34.479999999999997</v>
      </c>
      <c r="F876" s="176">
        <v>79.599999999999994</v>
      </c>
      <c r="G876" s="169">
        <v>9</v>
      </c>
    </row>
    <row r="877" spans="1:7" x14ac:dyDescent="0.2">
      <c r="A877" s="173" t="s">
        <v>14072</v>
      </c>
      <c r="B877" s="174" t="s">
        <v>14073</v>
      </c>
      <c r="C877" s="175" t="s">
        <v>12441</v>
      </c>
      <c r="D877" s="176">
        <v>60.8</v>
      </c>
      <c r="E877" s="176">
        <v>34.479999999999997</v>
      </c>
      <c r="F877" s="176">
        <v>95.28</v>
      </c>
      <c r="G877" s="169">
        <v>9</v>
      </c>
    </row>
    <row r="878" spans="1:7" x14ac:dyDescent="0.2">
      <c r="A878" s="173" t="s">
        <v>14074</v>
      </c>
      <c r="B878" s="174" t="s">
        <v>14075</v>
      </c>
      <c r="C878" s="175" t="s">
        <v>12441</v>
      </c>
      <c r="D878" s="176">
        <v>35.04</v>
      </c>
      <c r="E878" s="176">
        <v>34.479999999999997</v>
      </c>
      <c r="F878" s="176">
        <v>69.52</v>
      </c>
      <c r="G878" s="169">
        <v>9</v>
      </c>
    </row>
    <row r="879" spans="1:7" x14ac:dyDescent="0.2">
      <c r="A879" s="173" t="s">
        <v>14076</v>
      </c>
      <c r="B879" s="174" t="s">
        <v>14077</v>
      </c>
      <c r="C879" s="175" t="s">
        <v>12441</v>
      </c>
      <c r="D879" s="176">
        <v>85.86</v>
      </c>
      <c r="E879" s="176">
        <v>51.72</v>
      </c>
      <c r="F879" s="176">
        <v>137.58000000000001</v>
      </c>
      <c r="G879" s="169">
        <v>9</v>
      </c>
    </row>
    <row r="880" spans="1:7" x14ac:dyDescent="0.2">
      <c r="A880" s="173" t="s">
        <v>14078</v>
      </c>
      <c r="B880" s="174" t="s">
        <v>14079</v>
      </c>
      <c r="C880" s="175" t="s">
        <v>12441</v>
      </c>
      <c r="D880" s="176">
        <v>101.79</v>
      </c>
      <c r="E880" s="176">
        <v>51.72</v>
      </c>
      <c r="F880" s="176">
        <v>153.51</v>
      </c>
      <c r="G880" s="169">
        <v>9</v>
      </c>
    </row>
    <row r="881" spans="1:7" x14ac:dyDescent="0.2">
      <c r="A881" s="173" t="s">
        <v>14080</v>
      </c>
      <c r="B881" s="174" t="s">
        <v>14081</v>
      </c>
      <c r="C881" s="175" t="s">
        <v>12497</v>
      </c>
      <c r="D881" s="176">
        <v>0.99</v>
      </c>
      <c r="E881" s="176">
        <v>15.21</v>
      </c>
      <c r="F881" s="176">
        <v>16.2</v>
      </c>
      <c r="G881" s="169">
        <v>9</v>
      </c>
    </row>
    <row r="882" spans="1:7" ht="25.5" x14ac:dyDescent="0.2">
      <c r="A882" s="173" t="s">
        <v>14082</v>
      </c>
      <c r="B882" s="174" t="s">
        <v>14083</v>
      </c>
      <c r="C882" s="175" t="s">
        <v>12497</v>
      </c>
      <c r="D882" s="176">
        <v>13.62</v>
      </c>
      <c r="E882" s="176">
        <v>19.010000000000002</v>
      </c>
      <c r="F882" s="176">
        <v>32.630000000000003</v>
      </c>
      <c r="G882" s="169">
        <v>9</v>
      </c>
    </row>
    <row r="883" spans="1:7" x14ac:dyDescent="0.2">
      <c r="A883" s="173" t="s">
        <v>14084</v>
      </c>
      <c r="B883" s="174" t="s">
        <v>14085</v>
      </c>
      <c r="C883" s="175" t="s">
        <v>12497</v>
      </c>
      <c r="D883" s="176">
        <v>21.34</v>
      </c>
      <c r="E883" s="176">
        <v>19.010000000000002</v>
      </c>
      <c r="F883" s="176">
        <v>40.35</v>
      </c>
      <c r="G883" s="169">
        <v>9</v>
      </c>
    </row>
    <row r="884" spans="1:7" x14ac:dyDescent="0.2">
      <c r="A884" s="173" t="s">
        <v>14086</v>
      </c>
      <c r="B884" s="174" t="s">
        <v>14087</v>
      </c>
      <c r="C884" s="175"/>
      <c r="D884" s="176"/>
      <c r="E884" s="176"/>
      <c r="F884" s="176"/>
      <c r="G884" s="169">
        <v>5</v>
      </c>
    </row>
    <row r="885" spans="1:7" ht="25.5" x14ac:dyDescent="0.2">
      <c r="A885" s="173" t="s">
        <v>14088</v>
      </c>
      <c r="B885" s="174" t="s">
        <v>14089</v>
      </c>
      <c r="C885" s="175" t="s">
        <v>12441</v>
      </c>
      <c r="D885" s="176">
        <v>40.36</v>
      </c>
      <c r="E885" s="176">
        <v>19.010000000000002</v>
      </c>
      <c r="F885" s="176">
        <v>59.37</v>
      </c>
      <c r="G885" s="169">
        <v>9</v>
      </c>
    </row>
    <row r="886" spans="1:7" ht="25.5" x14ac:dyDescent="0.2">
      <c r="A886" s="173" t="s">
        <v>14090</v>
      </c>
      <c r="B886" s="174" t="s">
        <v>14091</v>
      </c>
      <c r="C886" s="175" t="s">
        <v>12441</v>
      </c>
      <c r="D886" s="176">
        <v>61.99</v>
      </c>
      <c r="E886" s="176">
        <v>19.010000000000002</v>
      </c>
      <c r="F886" s="176">
        <v>81</v>
      </c>
      <c r="G886" s="169">
        <v>9</v>
      </c>
    </row>
    <row r="887" spans="1:7" ht="25.5" x14ac:dyDescent="0.2">
      <c r="A887" s="173" t="s">
        <v>14092</v>
      </c>
      <c r="B887" s="174" t="s">
        <v>14093</v>
      </c>
      <c r="C887" s="175" t="s">
        <v>12441</v>
      </c>
      <c r="D887" s="176">
        <v>151.52000000000001</v>
      </c>
      <c r="E887" s="176">
        <v>19.010000000000002</v>
      </c>
      <c r="F887" s="176">
        <v>170.53</v>
      </c>
      <c r="G887" s="169">
        <v>9</v>
      </c>
    </row>
    <row r="888" spans="1:7" ht="25.5" x14ac:dyDescent="0.2">
      <c r="A888" s="173" t="s">
        <v>14094</v>
      </c>
      <c r="B888" s="174" t="s">
        <v>14095</v>
      </c>
      <c r="C888" s="175" t="s">
        <v>12441</v>
      </c>
      <c r="D888" s="176">
        <v>163.25</v>
      </c>
      <c r="E888" s="176">
        <v>19.010000000000002</v>
      </c>
      <c r="F888" s="176">
        <v>182.26</v>
      </c>
      <c r="G888" s="169">
        <v>9</v>
      </c>
    </row>
    <row r="889" spans="1:7" ht="25.5" x14ac:dyDescent="0.2">
      <c r="A889" s="173" t="s">
        <v>14096</v>
      </c>
      <c r="B889" s="174" t="s">
        <v>14097</v>
      </c>
      <c r="C889" s="175" t="s">
        <v>12497</v>
      </c>
      <c r="D889" s="176">
        <v>85.18</v>
      </c>
      <c r="E889" s="176">
        <v>9.51</v>
      </c>
      <c r="F889" s="176">
        <v>94.69</v>
      </c>
      <c r="G889" s="169">
        <v>9</v>
      </c>
    </row>
    <row r="890" spans="1:7" ht="25.5" x14ac:dyDescent="0.2">
      <c r="A890" s="173" t="s">
        <v>14098</v>
      </c>
      <c r="B890" s="174" t="s">
        <v>14099</v>
      </c>
      <c r="C890" s="175" t="s">
        <v>12497</v>
      </c>
      <c r="D890" s="176">
        <v>79.3</v>
      </c>
      <c r="E890" s="176">
        <v>9.51</v>
      </c>
      <c r="F890" s="176">
        <v>88.81</v>
      </c>
      <c r="G890" s="169">
        <v>9</v>
      </c>
    </row>
    <row r="891" spans="1:7" ht="25.5" x14ac:dyDescent="0.2">
      <c r="A891" s="173" t="s">
        <v>14100</v>
      </c>
      <c r="B891" s="174" t="s">
        <v>14101</v>
      </c>
      <c r="C891" s="175" t="s">
        <v>12497</v>
      </c>
      <c r="D891" s="176">
        <v>111.38</v>
      </c>
      <c r="E891" s="176">
        <v>9.51</v>
      </c>
      <c r="F891" s="176">
        <v>120.89</v>
      </c>
      <c r="G891" s="169">
        <v>9</v>
      </c>
    </row>
    <row r="892" spans="1:7" ht="25.5" x14ac:dyDescent="0.2">
      <c r="A892" s="173" t="s">
        <v>14102</v>
      </c>
      <c r="B892" s="174" t="s">
        <v>14103</v>
      </c>
      <c r="C892" s="175" t="s">
        <v>12497</v>
      </c>
      <c r="D892" s="176">
        <v>170.74</v>
      </c>
      <c r="E892" s="176">
        <v>9.51</v>
      </c>
      <c r="F892" s="176">
        <v>180.25</v>
      </c>
      <c r="G892" s="169">
        <v>9</v>
      </c>
    </row>
    <row r="893" spans="1:7" ht="25.5" x14ac:dyDescent="0.2">
      <c r="A893" s="173" t="s">
        <v>14104</v>
      </c>
      <c r="B893" s="174" t="s">
        <v>14105</v>
      </c>
      <c r="C893" s="175" t="s">
        <v>12497</v>
      </c>
      <c r="D893" s="176">
        <v>55.56</v>
      </c>
      <c r="E893" s="176">
        <v>9.51</v>
      </c>
      <c r="F893" s="176">
        <v>65.069999999999993</v>
      </c>
      <c r="G893" s="169">
        <v>9</v>
      </c>
    </row>
    <row r="894" spans="1:7" ht="25.5" x14ac:dyDescent="0.2">
      <c r="A894" s="173" t="s">
        <v>14106</v>
      </c>
      <c r="B894" s="174" t="s">
        <v>14107</v>
      </c>
      <c r="C894" s="175" t="s">
        <v>12497</v>
      </c>
      <c r="D894" s="176">
        <v>106.2</v>
      </c>
      <c r="E894" s="176">
        <v>9.51</v>
      </c>
      <c r="F894" s="176">
        <v>115.71</v>
      </c>
      <c r="G894" s="169">
        <v>9</v>
      </c>
    </row>
    <row r="895" spans="1:7" ht="25.5" x14ac:dyDescent="0.2">
      <c r="A895" s="173" t="s">
        <v>14108</v>
      </c>
      <c r="B895" s="174" t="s">
        <v>14109</v>
      </c>
      <c r="C895" s="175" t="s">
        <v>12497</v>
      </c>
      <c r="D895" s="176">
        <v>71.81</v>
      </c>
      <c r="E895" s="176">
        <v>9.51</v>
      </c>
      <c r="F895" s="176">
        <v>81.319999999999993</v>
      </c>
      <c r="G895" s="169">
        <v>9</v>
      </c>
    </row>
    <row r="896" spans="1:7" x14ac:dyDescent="0.2">
      <c r="A896" s="173" t="s">
        <v>14110</v>
      </c>
      <c r="B896" s="174" t="s">
        <v>14111</v>
      </c>
      <c r="C896" s="175"/>
      <c r="D896" s="176"/>
      <c r="E896" s="176"/>
      <c r="F896" s="176"/>
      <c r="G896" s="169">
        <v>5</v>
      </c>
    </row>
    <row r="897" spans="1:7" x14ac:dyDescent="0.2">
      <c r="A897" s="173" t="s">
        <v>14112</v>
      </c>
      <c r="B897" s="174" t="s">
        <v>14113</v>
      </c>
      <c r="C897" s="175" t="s">
        <v>12441</v>
      </c>
      <c r="D897" s="176">
        <v>81.08</v>
      </c>
      <c r="E897" s="176">
        <v>30.89</v>
      </c>
      <c r="F897" s="176">
        <v>111.97</v>
      </c>
      <c r="G897" s="169">
        <v>9</v>
      </c>
    </row>
    <row r="898" spans="1:7" x14ac:dyDescent="0.2">
      <c r="A898" s="173" t="s">
        <v>14114</v>
      </c>
      <c r="B898" s="174" t="s">
        <v>14115</v>
      </c>
      <c r="C898" s="175" t="s">
        <v>12497</v>
      </c>
      <c r="D898" s="176">
        <v>105.34</v>
      </c>
      <c r="E898" s="176">
        <v>10.45</v>
      </c>
      <c r="F898" s="176">
        <v>115.79</v>
      </c>
      <c r="G898" s="169">
        <v>9</v>
      </c>
    </row>
    <row r="899" spans="1:7" x14ac:dyDescent="0.2">
      <c r="A899" s="173" t="s">
        <v>14116</v>
      </c>
      <c r="B899" s="174" t="s">
        <v>14117</v>
      </c>
      <c r="C899" s="175"/>
      <c r="D899" s="176"/>
      <c r="E899" s="176"/>
      <c r="F899" s="176"/>
      <c r="G899" s="169">
        <v>5</v>
      </c>
    </row>
    <row r="900" spans="1:7" ht="25.5" x14ac:dyDescent="0.2">
      <c r="A900" s="173" t="s">
        <v>14118</v>
      </c>
      <c r="B900" s="174" t="s">
        <v>14119</v>
      </c>
      <c r="C900" s="175" t="s">
        <v>12441</v>
      </c>
      <c r="D900" s="176">
        <v>88.06</v>
      </c>
      <c r="E900" s="176">
        <v>19.010000000000002</v>
      </c>
      <c r="F900" s="176">
        <v>107.07</v>
      </c>
      <c r="G900" s="169">
        <v>9</v>
      </c>
    </row>
    <row r="901" spans="1:7" ht="25.5" x14ac:dyDescent="0.2">
      <c r="A901" s="173" t="s">
        <v>14120</v>
      </c>
      <c r="B901" s="174" t="s">
        <v>14121</v>
      </c>
      <c r="C901" s="175" t="s">
        <v>12441</v>
      </c>
      <c r="D901" s="176">
        <v>157.9</v>
      </c>
      <c r="E901" s="176">
        <v>19.010000000000002</v>
      </c>
      <c r="F901" s="176">
        <v>176.91</v>
      </c>
      <c r="G901" s="169">
        <v>9</v>
      </c>
    </row>
    <row r="902" spans="1:7" ht="25.5" x14ac:dyDescent="0.2">
      <c r="A902" s="173" t="s">
        <v>14122</v>
      </c>
      <c r="B902" s="174" t="s">
        <v>14123</v>
      </c>
      <c r="C902" s="175" t="s">
        <v>12441</v>
      </c>
      <c r="D902" s="176">
        <v>165.53</v>
      </c>
      <c r="E902" s="176">
        <v>19.010000000000002</v>
      </c>
      <c r="F902" s="176">
        <v>184.54</v>
      </c>
      <c r="G902" s="169">
        <v>9</v>
      </c>
    </row>
    <row r="903" spans="1:7" ht="25.5" x14ac:dyDescent="0.2">
      <c r="A903" s="173" t="s">
        <v>14124</v>
      </c>
      <c r="B903" s="174" t="s">
        <v>14125</v>
      </c>
      <c r="C903" s="175" t="s">
        <v>12441</v>
      </c>
      <c r="D903" s="176">
        <v>84.59</v>
      </c>
      <c r="E903" s="176">
        <v>19.010000000000002</v>
      </c>
      <c r="F903" s="176">
        <v>103.6</v>
      </c>
      <c r="G903" s="169">
        <v>9</v>
      </c>
    </row>
    <row r="904" spans="1:7" ht="25.5" x14ac:dyDescent="0.2">
      <c r="A904" s="173" t="s">
        <v>14126</v>
      </c>
      <c r="B904" s="174" t="s">
        <v>14127</v>
      </c>
      <c r="C904" s="175" t="s">
        <v>12497</v>
      </c>
      <c r="D904" s="176">
        <v>63.19</v>
      </c>
      <c r="E904" s="176">
        <v>9.51</v>
      </c>
      <c r="F904" s="176">
        <v>72.7</v>
      </c>
      <c r="G904" s="169">
        <v>9</v>
      </c>
    </row>
    <row r="905" spans="1:7" ht="25.5" x14ac:dyDescent="0.2">
      <c r="A905" s="173" t="s">
        <v>14128</v>
      </c>
      <c r="B905" s="174" t="s">
        <v>14129</v>
      </c>
      <c r="C905" s="175" t="s">
        <v>12497</v>
      </c>
      <c r="D905" s="176">
        <v>67.569999999999993</v>
      </c>
      <c r="E905" s="176">
        <v>9.51</v>
      </c>
      <c r="F905" s="176">
        <v>77.08</v>
      </c>
      <c r="G905" s="169">
        <v>9</v>
      </c>
    </row>
    <row r="906" spans="1:7" x14ac:dyDescent="0.2">
      <c r="A906" s="173" t="s">
        <v>14130</v>
      </c>
      <c r="B906" s="174" t="s">
        <v>14131</v>
      </c>
      <c r="C906" s="175"/>
      <c r="D906" s="176"/>
      <c r="E906" s="176"/>
      <c r="F906" s="176"/>
      <c r="G906" s="169">
        <v>5</v>
      </c>
    </row>
    <row r="907" spans="1:7" ht="25.5" x14ac:dyDescent="0.2">
      <c r="A907" s="173" t="s">
        <v>14132</v>
      </c>
      <c r="B907" s="174" t="s">
        <v>14133</v>
      </c>
      <c r="C907" s="175" t="s">
        <v>12441</v>
      </c>
      <c r="D907" s="176">
        <v>243.65</v>
      </c>
      <c r="E907" s="176">
        <v>47.8</v>
      </c>
      <c r="F907" s="176">
        <v>291.45</v>
      </c>
      <c r="G907" s="169">
        <v>9</v>
      </c>
    </row>
    <row r="908" spans="1:7" ht="25.5" x14ac:dyDescent="0.2">
      <c r="A908" s="173" t="s">
        <v>14134</v>
      </c>
      <c r="B908" s="174" t="s">
        <v>20955</v>
      </c>
      <c r="C908" s="175" t="s">
        <v>12441</v>
      </c>
      <c r="D908" s="176">
        <v>142.52000000000001</v>
      </c>
      <c r="E908" s="176">
        <v>20.69</v>
      </c>
      <c r="F908" s="176">
        <v>163.21</v>
      </c>
      <c r="G908" s="169">
        <v>9</v>
      </c>
    </row>
    <row r="909" spans="1:7" ht="25.5" x14ac:dyDescent="0.2">
      <c r="A909" s="173" t="s">
        <v>14136</v>
      </c>
      <c r="B909" s="174" t="s">
        <v>14137</v>
      </c>
      <c r="C909" s="175" t="s">
        <v>12441</v>
      </c>
      <c r="D909" s="176">
        <v>125.82</v>
      </c>
      <c r="E909" s="176">
        <v>20.69</v>
      </c>
      <c r="F909" s="176">
        <v>146.51</v>
      </c>
      <c r="G909" s="169">
        <v>9</v>
      </c>
    </row>
    <row r="910" spans="1:7" ht="25.5" x14ac:dyDescent="0.2">
      <c r="A910" s="173" t="s">
        <v>14138</v>
      </c>
      <c r="B910" s="174" t="s">
        <v>14139</v>
      </c>
      <c r="C910" s="175" t="s">
        <v>12441</v>
      </c>
      <c r="D910" s="176">
        <v>128.71</v>
      </c>
      <c r="E910" s="176">
        <v>19.010000000000002</v>
      </c>
      <c r="F910" s="176">
        <v>147.72</v>
      </c>
      <c r="G910" s="169">
        <v>9</v>
      </c>
    </row>
    <row r="911" spans="1:7" x14ac:dyDescent="0.2">
      <c r="A911" s="173" t="s">
        <v>14140</v>
      </c>
      <c r="B911" s="174" t="s">
        <v>14141</v>
      </c>
      <c r="C911" s="175"/>
      <c r="D911" s="176"/>
      <c r="E911" s="176"/>
      <c r="F911" s="176"/>
      <c r="G911" s="169">
        <v>5</v>
      </c>
    </row>
    <row r="912" spans="1:7" x14ac:dyDescent="0.2">
      <c r="A912" s="173" t="s">
        <v>14142</v>
      </c>
      <c r="B912" s="174" t="s">
        <v>14143</v>
      </c>
      <c r="C912" s="175" t="s">
        <v>12441</v>
      </c>
      <c r="D912" s="176">
        <v>72.42</v>
      </c>
      <c r="E912" s="176">
        <v>19.010000000000002</v>
      </c>
      <c r="F912" s="176">
        <v>91.43</v>
      </c>
      <c r="G912" s="169">
        <v>9</v>
      </c>
    </row>
    <row r="913" spans="1:7" ht="25.5" x14ac:dyDescent="0.2">
      <c r="A913" s="173" t="s">
        <v>14144</v>
      </c>
      <c r="B913" s="174" t="s">
        <v>14145</v>
      </c>
      <c r="C913" s="175" t="s">
        <v>12441</v>
      </c>
      <c r="D913" s="176">
        <v>107.85</v>
      </c>
      <c r="E913" s="176">
        <v>19.010000000000002</v>
      </c>
      <c r="F913" s="176">
        <v>126.86</v>
      </c>
      <c r="G913" s="169">
        <v>9</v>
      </c>
    </row>
    <row r="914" spans="1:7" x14ac:dyDescent="0.2">
      <c r="A914" s="173" t="s">
        <v>14146</v>
      </c>
      <c r="B914" s="174" t="s">
        <v>14147</v>
      </c>
      <c r="C914" s="175" t="s">
        <v>12497</v>
      </c>
      <c r="D914" s="176">
        <v>164.12</v>
      </c>
      <c r="E914" s="176">
        <v>9.51</v>
      </c>
      <c r="F914" s="176">
        <v>173.63</v>
      </c>
      <c r="G914" s="169">
        <v>9</v>
      </c>
    </row>
    <row r="915" spans="1:7" x14ac:dyDescent="0.2">
      <c r="A915" s="173" t="s">
        <v>14148</v>
      </c>
      <c r="B915" s="174" t="s">
        <v>14149</v>
      </c>
      <c r="C915" s="175"/>
      <c r="D915" s="176"/>
      <c r="E915" s="176"/>
      <c r="F915" s="176"/>
      <c r="G915" s="169">
        <v>5</v>
      </c>
    </row>
    <row r="916" spans="1:7" x14ac:dyDescent="0.2">
      <c r="A916" s="173" t="s">
        <v>14150</v>
      </c>
      <c r="B916" s="174" t="s">
        <v>14151</v>
      </c>
      <c r="C916" s="175" t="s">
        <v>12389</v>
      </c>
      <c r="D916" s="176">
        <v>74.95</v>
      </c>
      <c r="E916" s="176">
        <v>4.75</v>
      </c>
      <c r="F916" s="176">
        <v>79.7</v>
      </c>
      <c r="G916" s="169">
        <v>9</v>
      </c>
    </row>
    <row r="917" spans="1:7" x14ac:dyDescent="0.2">
      <c r="A917" s="173" t="s">
        <v>14152</v>
      </c>
      <c r="B917" s="174" t="s">
        <v>14153</v>
      </c>
      <c r="C917" s="175" t="s">
        <v>12389</v>
      </c>
      <c r="D917" s="176">
        <v>74.95</v>
      </c>
      <c r="E917" s="176">
        <v>4.75</v>
      </c>
      <c r="F917" s="176">
        <v>79.7</v>
      </c>
      <c r="G917" s="169">
        <v>9</v>
      </c>
    </row>
    <row r="918" spans="1:7" x14ac:dyDescent="0.2">
      <c r="A918" s="173" t="s">
        <v>14154</v>
      </c>
      <c r="B918" s="174" t="s">
        <v>14155</v>
      </c>
      <c r="C918" s="175"/>
      <c r="D918" s="176"/>
      <c r="E918" s="176"/>
      <c r="F918" s="176"/>
      <c r="G918" s="169">
        <v>5</v>
      </c>
    </row>
    <row r="919" spans="1:7" x14ac:dyDescent="0.2">
      <c r="A919" s="173" t="s">
        <v>14156</v>
      </c>
      <c r="B919" s="174" t="s">
        <v>14157</v>
      </c>
      <c r="C919" s="175" t="s">
        <v>12441</v>
      </c>
      <c r="D919" s="176">
        <v>783.34</v>
      </c>
      <c r="E919" s="176"/>
      <c r="F919" s="176">
        <v>783.34</v>
      </c>
      <c r="G919" s="169">
        <v>9</v>
      </c>
    </row>
    <row r="920" spans="1:7" x14ac:dyDescent="0.2">
      <c r="A920" s="173" t="s">
        <v>14158</v>
      </c>
      <c r="B920" s="174" t="s">
        <v>14159</v>
      </c>
      <c r="C920" s="175"/>
      <c r="D920" s="176"/>
      <c r="E920" s="176"/>
      <c r="F920" s="176"/>
      <c r="G920" s="169">
        <v>5</v>
      </c>
    </row>
    <row r="921" spans="1:7" ht="25.5" x14ac:dyDescent="0.2">
      <c r="A921" s="173" t="s">
        <v>14160</v>
      </c>
      <c r="B921" s="174" t="s">
        <v>14161</v>
      </c>
      <c r="C921" s="175" t="s">
        <v>12441</v>
      </c>
      <c r="D921" s="176">
        <v>124.75</v>
      </c>
      <c r="E921" s="176">
        <v>96.93</v>
      </c>
      <c r="F921" s="176">
        <v>221.68</v>
      </c>
      <c r="G921" s="169">
        <v>9</v>
      </c>
    </row>
    <row r="922" spans="1:7" x14ac:dyDescent="0.2">
      <c r="A922" s="173" t="s">
        <v>14162</v>
      </c>
      <c r="B922" s="174" t="s">
        <v>14163</v>
      </c>
      <c r="C922" s="175" t="s">
        <v>12441</v>
      </c>
      <c r="D922" s="176">
        <v>168.6</v>
      </c>
      <c r="E922" s="176">
        <v>87.24</v>
      </c>
      <c r="F922" s="176">
        <v>255.84</v>
      </c>
      <c r="G922" s="169">
        <v>9</v>
      </c>
    </row>
    <row r="923" spans="1:7" ht="25.5" x14ac:dyDescent="0.2">
      <c r="A923" s="173" t="s">
        <v>14164</v>
      </c>
      <c r="B923" s="174" t="s">
        <v>14165</v>
      </c>
      <c r="C923" s="175" t="s">
        <v>12441</v>
      </c>
      <c r="D923" s="176">
        <v>180.87</v>
      </c>
      <c r="E923" s="176">
        <v>96.93</v>
      </c>
      <c r="F923" s="176">
        <v>277.8</v>
      </c>
      <c r="G923" s="169">
        <v>9</v>
      </c>
    </row>
    <row r="924" spans="1:7" x14ac:dyDescent="0.2">
      <c r="A924" s="173" t="s">
        <v>14166</v>
      </c>
      <c r="B924" s="174" t="s">
        <v>14167</v>
      </c>
      <c r="C924" s="175"/>
      <c r="D924" s="176"/>
      <c r="E924" s="176"/>
      <c r="F924" s="176"/>
      <c r="G924" s="169">
        <v>5</v>
      </c>
    </row>
    <row r="925" spans="1:7" x14ac:dyDescent="0.2">
      <c r="A925" s="173" t="s">
        <v>14168</v>
      </c>
      <c r="B925" s="174" t="s">
        <v>14169</v>
      </c>
      <c r="C925" s="175" t="s">
        <v>12497</v>
      </c>
      <c r="D925" s="176">
        <v>57.49</v>
      </c>
      <c r="E925" s="176">
        <v>57.93</v>
      </c>
      <c r="F925" s="176">
        <v>115.42</v>
      </c>
      <c r="G925" s="169">
        <v>9</v>
      </c>
    </row>
    <row r="926" spans="1:7" x14ac:dyDescent="0.2">
      <c r="A926" s="173" t="s">
        <v>14170</v>
      </c>
      <c r="B926" s="174" t="s">
        <v>14171</v>
      </c>
      <c r="C926" s="175" t="s">
        <v>12497</v>
      </c>
      <c r="D926" s="176">
        <v>89.15</v>
      </c>
      <c r="E926" s="176">
        <v>68.47</v>
      </c>
      <c r="F926" s="176">
        <v>157.62</v>
      </c>
      <c r="G926" s="169">
        <v>9</v>
      </c>
    </row>
    <row r="927" spans="1:7" x14ac:dyDescent="0.2">
      <c r="A927" s="173" t="s">
        <v>14172</v>
      </c>
      <c r="B927" s="174" t="s">
        <v>14173</v>
      </c>
      <c r="C927" s="175" t="s">
        <v>12497</v>
      </c>
      <c r="D927" s="176">
        <v>165.24</v>
      </c>
      <c r="E927" s="176">
        <v>73.739999999999995</v>
      </c>
      <c r="F927" s="176">
        <v>238.98</v>
      </c>
      <c r="G927" s="169">
        <v>9</v>
      </c>
    </row>
    <row r="928" spans="1:7" x14ac:dyDescent="0.2">
      <c r="A928" s="173" t="s">
        <v>14174</v>
      </c>
      <c r="B928" s="174" t="s">
        <v>14175</v>
      </c>
      <c r="C928" s="175" t="s">
        <v>12497</v>
      </c>
      <c r="D928" s="176">
        <v>44.25</v>
      </c>
      <c r="E928" s="176">
        <v>57.93</v>
      </c>
      <c r="F928" s="176">
        <v>102.18</v>
      </c>
      <c r="G928" s="169">
        <v>9</v>
      </c>
    </row>
    <row r="929" spans="1:7" x14ac:dyDescent="0.2">
      <c r="A929" s="173" t="s">
        <v>14176</v>
      </c>
      <c r="B929" s="174" t="s">
        <v>14177</v>
      </c>
      <c r="C929" s="175" t="s">
        <v>12497</v>
      </c>
      <c r="D929" s="176">
        <v>68.400000000000006</v>
      </c>
      <c r="E929" s="176">
        <v>68.47</v>
      </c>
      <c r="F929" s="176">
        <v>136.87</v>
      </c>
      <c r="G929" s="169">
        <v>9</v>
      </c>
    </row>
    <row r="930" spans="1:7" x14ac:dyDescent="0.2">
      <c r="A930" s="173" t="s">
        <v>20246</v>
      </c>
      <c r="B930" s="174" t="s">
        <v>20247</v>
      </c>
      <c r="C930" s="175" t="s">
        <v>12497</v>
      </c>
      <c r="D930" s="176">
        <v>84.18</v>
      </c>
      <c r="E930" s="176">
        <v>50.04</v>
      </c>
      <c r="F930" s="176">
        <v>134.22</v>
      </c>
      <c r="G930" s="169">
        <v>9</v>
      </c>
    </row>
    <row r="931" spans="1:7" x14ac:dyDescent="0.2">
      <c r="A931" s="173" t="s">
        <v>14178</v>
      </c>
      <c r="B931" s="174" t="s">
        <v>14179</v>
      </c>
      <c r="C931" s="175" t="s">
        <v>12389</v>
      </c>
      <c r="D931" s="176">
        <v>15.26</v>
      </c>
      <c r="E931" s="176">
        <v>1.5</v>
      </c>
      <c r="F931" s="176">
        <v>16.760000000000002</v>
      </c>
      <c r="G931" s="169">
        <v>9</v>
      </c>
    </row>
    <row r="932" spans="1:7" x14ac:dyDescent="0.2">
      <c r="A932" s="173" t="s">
        <v>14180</v>
      </c>
      <c r="B932" s="174" t="s">
        <v>14181</v>
      </c>
      <c r="C932" s="175" t="s">
        <v>12389</v>
      </c>
      <c r="D932" s="176">
        <v>18.05</v>
      </c>
      <c r="E932" s="176">
        <v>2.14</v>
      </c>
      <c r="F932" s="176">
        <v>20.190000000000001</v>
      </c>
      <c r="G932" s="169">
        <v>9</v>
      </c>
    </row>
    <row r="933" spans="1:7" x14ac:dyDescent="0.2">
      <c r="A933" s="173" t="s">
        <v>14182</v>
      </c>
      <c r="B933" s="174" t="s">
        <v>14183</v>
      </c>
      <c r="C933" s="175" t="s">
        <v>12389</v>
      </c>
      <c r="D933" s="176">
        <v>19.32</v>
      </c>
      <c r="E933" s="176">
        <v>3</v>
      </c>
      <c r="F933" s="176">
        <v>22.32</v>
      </c>
      <c r="G933" s="169">
        <v>9</v>
      </c>
    </row>
    <row r="934" spans="1:7" x14ac:dyDescent="0.2">
      <c r="A934" s="173" t="s">
        <v>14184</v>
      </c>
      <c r="B934" s="174" t="s">
        <v>14185</v>
      </c>
      <c r="C934" s="175"/>
      <c r="D934" s="176"/>
      <c r="E934" s="176"/>
      <c r="F934" s="176"/>
      <c r="G934" s="169">
        <v>5</v>
      </c>
    </row>
    <row r="935" spans="1:7" x14ac:dyDescent="0.2">
      <c r="A935" s="173" t="s">
        <v>14186</v>
      </c>
      <c r="B935" s="174" t="s">
        <v>14187</v>
      </c>
      <c r="C935" s="175" t="s">
        <v>12497</v>
      </c>
      <c r="D935" s="176">
        <v>2.52</v>
      </c>
      <c r="E935" s="176">
        <v>19.010000000000002</v>
      </c>
      <c r="F935" s="176">
        <v>21.53</v>
      </c>
      <c r="G935" s="169">
        <v>9</v>
      </c>
    </row>
    <row r="936" spans="1:7" x14ac:dyDescent="0.2">
      <c r="A936" s="173" t="s">
        <v>14188</v>
      </c>
      <c r="B936" s="174" t="s">
        <v>14189</v>
      </c>
      <c r="C936" s="175" t="s">
        <v>12441</v>
      </c>
      <c r="D936" s="176"/>
      <c r="E936" s="176">
        <v>51.72</v>
      </c>
      <c r="F936" s="176">
        <v>51.72</v>
      </c>
      <c r="G936" s="169">
        <v>9</v>
      </c>
    </row>
    <row r="937" spans="1:7" x14ac:dyDescent="0.2">
      <c r="A937" s="173" t="s">
        <v>14190</v>
      </c>
      <c r="B937" s="174" t="s">
        <v>14191</v>
      </c>
      <c r="C937" s="175" t="s">
        <v>12441</v>
      </c>
      <c r="D937" s="176"/>
      <c r="E937" s="176">
        <v>51.72</v>
      </c>
      <c r="F937" s="176">
        <v>51.72</v>
      </c>
      <c r="G937" s="169">
        <v>9</v>
      </c>
    </row>
    <row r="938" spans="1:7" ht="25.5" x14ac:dyDescent="0.2">
      <c r="A938" s="173" t="s">
        <v>14192</v>
      </c>
      <c r="B938" s="174" t="s">
        <v>14193</v>
      </c>
      <c r="C938" s="175" t="s">
        <v>12441</v>
      </c>
      <c r="D938" s="176"/>
      <c r="E938" s="176">
        <v>23.77</v>
      </c>
      <c r="F938" s="176">
        <v>23.77</v>
      </c>
      <c r="G938" s="169">
        <v>9</v>
      </c>
    </row>
    <row r="939" spans="1:7" x14ac:dyDescent="0.2">
      <c r="A939" s="173" t="s">
        <v>14194</v>
      </c>
      <c r="B939" s="174" t="s">
        <v>20479</v>
      </c>
      <c r="C939" s="175" t="s">
        <v>12441</v>
      </c>
      <c r="D939" s="176"/>
      <c r="E939" s="176">
        <v>34.479999999999997</v>
      </c>
      <c r="F939" s="176">
        <v>34.479999999999997</v>
      </c>
      <c r="G939" s="169">
        <v>9</v>
      </c>
    </row>
    <row r="940" spans="1:7" x14ac:dyDescent="0.2">
      <c r="A940" s="173" t="s">
        <v>14195</v>
      </c>
      <c r="B940" s="174" t="s">
        <v>14196</v>
      </c>
      <c r="C940" s="175" t="s">
        <v>12441</v>
      </c>
      <c r="D940" s="176">
        <v>3.26</v>
      </c>
      <c r="E940" s="176">
        <v>19.010000000000002</v>
      </c>
      <c r="F940" s="176">
        <v>22.27</v>
      </c>
      <c r="G940" s="169">
        <v>9</v>
      </c>
    </row>
    <row r="941" spans="1:7" ht="25.5" x14ac:dyDescent="0.2">
      <c r="A941" s="173" t="s">
        <v>14197</v>
      </c>
      <c r="B941" s="174" t="s">
        <v>14198</v>
      </c>
      <c r="C941" s="175" t="s">
        <v>12441</v>
      </c>
      <c r="D941" s="176">
        <v>9.7799999999999994</v>
      </c>
      <c r="E941" s="176">
        <v>19.010000000000002</v>
      </c>
      <c r="F941" s="176">
        <v>28.79</v>
      </c>
      <c r="G941" s="169">
        <v>9</v>
      </c>
    </row>
    <row r="942" spans="1:7" x14ac:dyDescent="0.2">
      <c r="A942" s="173" t="s">
        <v>14199</v>
      </c>
      <c r="B942" s="174" t="s">
        <v>14200</v>
      </c>
      <c r="C942" s="175"/>
      <c r="D942" s="176"/>
      <c r="E942" s="176"/>
      <c r="F942" s="176"/>
      <c r="G942" s="169">
        <v>2</v>
      </c>
    </row>
    <row r="943" spans="1:7" x14ac:dyDescent="0.2">
      <c r="A943" s="173" t="s">
        <v>14201</v>
      </c>
      <c r="B943" s="174" t="s">
        <v>14202</v>
      </c>
      <c r="C943" s="175"/>
      <c r="D943" s="176"/>
      <c r="E943" s="176"/>
      <c r="F943" s="176"/>
      <c r="G943" s="169">
        <v>5</v>
      </c>
    </row>
    <row r="944" spans="1:7" x14ac:dyDescent="0.2">
      <c r="A944" s="173" t="s">
        <v>14203</v>
      </c>
      <c r="B944" s="174" t="s">
        <v>14204</v>
      </c>
      <c r="C944" s="175" t="s">
        <v>12522</v>
      </c>
      <c r="D944" s="176">
        <v>1000.53</v>
      </c>
      <c r="E944" s="176">
        <v>338.7</v>
      </c>
      <c r="F944" s="176">
        <v>1339.23</v>
      </c>
      <c r="G944" s="169">
        <v>9</v>
      </c>
    </row>
    <row r="945" spans="1:7" x14ac:dyDescent="0.2">
      <c r="A945" s="173" t="s">
        <v>14205</v>
      </c>
      <c r="B945" s="174" t="s">
        <v>14206</v>
      </c>
      <c r="C945" s="175" t="s">
        <v>12522</v>
      </c>
      <c r="D945" s="176">
        <v>458.9</v>
      </c>
      <c r="E945" s="176">
        <v>338.7</v>
      </c>
      <c r="F945" s="176">
        <v>797.6</v>
      </c>
      <c r="G945" s="169">
        <v>9</v>
      </c>
    </row>
    <row r="946" spans="1:7" x14ac:dyDescent="0.2">
      <c r="A946" s="173" t="s">
        <v>14207</v>
      </c>
      <c r="B946" s="174" t="s">
        <v>14208</v>
      </c>
      <c r="C946" s="175" t="s">
        <v>12522</v>
      </c>
      <c r="D946" s="176">
        <v>416.33</v>
      </c>
      <c r="E946" s="176">
        <v>338.7</v>
      </c>
      <c r="F946" s="176">
        <v>755.03</v>
      </c>
      <c r="G946" s="169">
        <v>9</v>
      </c>
    </row>
    <row r="947" spans="1:7" x14ac:dyDescent="0.2">
      <c r="A947" s="173" t="s">
        <v>14209</v>
      </c>
      <c r="B947" s="174" t="s">
        <v>14210</v>
      </c>
      <c r="C947" s="175" t="s">
        <v>12441</v>
      </c>
      <c r="D947" s="176">
        <v>3.93</v>
      </c>
      <c r="E947" s="176">
        <v>26.37</v>
      </c>
      <c r="F947" s="176">
        <v>30.3</v>
      </c>
      <c r="G947" s="169">
        <v>9</v>
      </c>
    </row>
    <row r="948" spans="1:7" ht="25.5" x14ac:dyDescent="0.2">
      <c r="A948" s="173" t="s">
        <v>14211</v>
      </c>
      <c r="B948" s="174" t="s">
        <v>20324</v>
      </c>
      <c r="C948" s="175" t="s">
        <v>12441</v>
      </c>
      <c r="D948" s="176">
        <v>9.07</v>
      </c>
      <c r="E948" s="176">
        <v>25.91</v>
      </c>
      <c r="F948" s="176">
        <v>34.979999999999997</v>
      </c>
      <c r="G948" s="169">
        <v>9</v>
      </c>
    </row>
    <row r="949" spans="1:7" x14ac:dyDescent="0.2">
      <c r="A949" s="173" t="s">
        <v>14212</v>
      </c>
      <c r="B949" s="174" t="s">
        <v>14213</v>
      </c>
      <c r="C949" s="175" t="s">
        <v>12522</v>
      </c>
      <c r="D949" s="176">
        <v>1151.52</v>
      </c>
      <c r="E949" s="176">
        <v>338.7</v>
      </c>
      <c r="F949" s="176">
        <v>1490.22</v>
      </c>
      <c r="G949" s="169">
        <v>9</v>
      </c>
    </row>
    <row r="950" spans="1:7" x14ac:dyDescent="0.2">
      <c r="A950" s="173" t="s">
        <v>14214</v>
      </c>
      <c r="B950" s="174" t="s">
        <v>14215</v>
      </c>
      <c r="C950" s="175"/>
      <c r="D950" s="176"/>
      <c r="E950" s="176"/>
      <c r="F950" s="176"/>
      <c r="G950" s="169">
        <v>5</v>
      </c>
    </row>
    <row r="951" spans="1:7" x14ac:dyDescent="0.2">
      <c r="A951" s="173" t="s">
        <v>14216</v>
      </c>
      <c r="B951" s="174" t="s">
        <v>14217</v>
      </c>
      <c r="C951" s="175" t="s">
        <v>12441</v>
      </c>
      <c r="D951" s="176">
        <v>2.29</v>
      </c>
      <c r="E951" s="176">
        <v>5.0199999999999996</v>
      </c>
      <c r="F951" s="176">
        <v>7.31</v>
      </c>
      <c r="G951" s="169">
        <v>9</v>
      </c>
    </row>
    <row r="952" spans="1:7" x14ac:dyDescent="0.2">
      <c r="A952" s="173" t="s">
        <v>14218</v>
      </c>
      <c r="B952" s="174" t="s">
        <v>14219</v>
      </c>
      <c r="C952" s="175" t="s">
        <v>12441</v>
      </c>
      <c r="D952" s="176">
        <v>1.48</v>
      </c>
      <c r="E952" s="176">
        <v>5.0199999999999996</v>
      </c>
      <c r="F952" s="176">
        <v>6.5</v>
      </c>
      <c r="G952" s="169">
        <v>9</v>
      </c>
    </row>
    <row r="953" spans="1:7" x14ac:dyDescent="0.2">
      <c r="A953" s="173" t="s">
        <v>14220</v>
      </c>
      <c r="B953" s="174" t="s">
        <v>20325</v>
      </c>
      <c r="C953" s="175" t="s">
        <v>12441</v>
      </c>
      <c r="D953" s="176">
        <v>7.31</v>
      </c>
      <c r="E953" s="176">
        <v>5.0199999999999996</v>
      </c>
      <c r="F953" s="176">
        <v>12.33</v>
      </c>
      <c r="G953" s="169">
        <v>9</v>
      </c>
    </row>
    <row r="954" spans="1:7" x14ac:dyDescent="0.2">
      <c r="A954" s="173" t="s">
        <v>14221</v>
      </c>
      <c r="B954" s="174" t="s">
        <v>14222</v>
      </c>
      <c r="C954" s="175" t="s">
        <v>12441</v>
      </c>
      <c r="D954" s="176">
        <v>2.34</v>
      </c>
      <c r="E954" s="176">
        <v>7.32</v>
      </c>
      <c r="F954" s="176">
        <v>9.66</v>
      </c>
      <c r="G954" s="169">
        <v>9</v>
      </c>
    </row>
    <row r="955" spans="1:7" x14ac:dyDescent="0.2">
      <c r="A955" s="173" t="s">
        <v>14223</v>
      </c>
      <c r="B955" s="174" t="s">
        <v>14224</v>
      </c>
      <c r="C955" s="175" t="s">
        <v>12441</v>
      </c>
      <c r="D955" s="176">
        <v>4.08</v>
      </c>
      <c r="E955" s="176">
        <v>7.77</v>
      </c>
      <c r="F955" s="176">
        <v>11.85</v>
      </c>
      <c r="G955" s="169">
        <v>9</v>
      </c>
    </row>
    <row r="956" spans="1:7" x14ac:dyDescent="0.2">
      <c r="A956" s="173" t="s">
        <v>14225</v>
      </c>
      <c r="B956" s="174" t="s">
        <v>14226</v>
      </c>
      <c r="C956" s="175" t="s">
        <v>12441</v>
      </c>
      <c r="D956" s="176">
        <v>9.89</v>
      </c>
      <c r="E956" s="176">
        <v>13.79</v>
      </c>
      <c r="F956" s="176">
        <v>23.68</v>
      </c>
      <c r="G956" s="169">
        <v>9</v>
      </c>
    </row>
    <row r="957" spans="1:7" x14ac:dyDescent="0.2">
      <c r="A957" s="173" t="s">
        <v>14227</v>
      </c>
      <c r="B957" s="174" t="s">
        <v>14228</v>
      </c>
      <c r="C957" s="175" t="s">
        <v>12441</v>
      </c>
      <c r="D957" s="176">
        <v>9.89</v>
      </c>
      <c r="E957" s="176">
        <v>19.010000000000002</v>
      </c>
      <c r="F957" s="176">
        <v>28.9</v>
      </c>
      <c r="G957" s="169">
        <v>9</v>
      </c>
    </row>
    <row r="958" spans="1:7" x14ac:dyDescent="0.2">
      <c r="A958" s="173" t="s">
        <v>14229</v>
      </c>
      <c r="B958" s="174" t="s">
        <v>14230</v>
      </c>
      <c r="C958" s="175" t="s">
        <v>12441</v>
      </c>
      <c r="D958" s="176">
        <v>46.75</v>
      </c>
      <c r="E958" s="176">
        <v>11.88</v>
      </c>
      <c r="F958" s="176">
        <v>58.63</v>
      </c>
      <c r="G958" s="169">
        <v>9</v>
      </c>
    </row>
    <row r="959" spans="1:7" x14ac:dyDescent="0.2">
      <c r="A959" s="173" t="s">
        <v>14231</v>
      </c>
      <c r="B959" s="174" t="s">
        <v>14232</v>
      </c>
      <c r="C959" s="175" t="s">
        <v>12441</v>
      </c>
      <c r="D959" s="176">
        <v>1.96</v>
      </c>
      <c r="E959" s="176">
        <v>11.88</v>
      </c>
      <c r="F959" s="176">
        <v>13.84</v>
      </c>
      <c r="G959" s="169">
        <v>9</v>
      </c>
    </row>
    <row r="960" spans="1:7" x14ac:dyDescent="0.2">
      <c r="A960" s="173" t="s">
        <v>14233</v>
      </c>
      <c r="B960" s="174" t="s">
        <v>14234</v>
      </c>
      <c r="C960" s="175" t="s">
        <v>12441</v>
      </c>
      <c r="D960" s="176">
        <v>9.44</v>
      </c>
      <c r="E960" s="176">
        <v>30.89</v>
      </c>
      <c r="F960" s="176">
        <v>40.33</v>
      </c>
      <c r="G960" s="169">
        <v>9</v>
      </c>
    </row>
    <row r="961" spans="1:7" x14ac:dyDescent="0.2">
      <c r="A961" s="173" t="s">
        <v>14235</v>
      </c>
      <c r="B961" s="174" t="s">
        <v>14236</v>
      </c>
      <c r="C961" s="175"/>
      <c r="D961" s="176"/>
      <c r="E961" s="176"/>
      <c r="F961" s="176"/>
      <c r="G961" s="169">
        <v>5</v>
      </c>
    </row>
    <row r="962" spans="1:7" x14ac:dyDescent="0.2">
      <c r="A962" s="173" t="s">
        <v>14237</v>
      </c>
      <c r="B962" s="174" t="s">
        <v>14238</v>
      </c>
      <c r="C962" s="175" t="s">
        <v>12441</v>
      </c>
      <c r="D962" s="176">
        <v>9.18</v>
      </c>
      <c r="E962" s="176">
        <v>26.14</v>
      </c>
      <c r="F962" s="176">
        <v>35.32</v>
      </c>
      <c r="G962" s="169">
        <v>9</v>
      </c>
    </row>
    <row r="963" spans="1:7" x14ac:dyDescent="0.2">
      <c r="A963" s="173" t="s">
        <v>14239</v>
      </c>
      <c r="B963" s="174" t="s">
        <v>14240</v>
      </c>
      <c r="C963" s="175" t="s">
        <v>12441</v>
      </c>
      <c r="D963" s="176">
        <v>9.7799999999999994</v>
      </c>
      <c r="E963" s="176">
        <v>30.89</v>
      </c>
      <c r="F963" s="176">
        <v>40.67</v>
      </c>
      <c r="G963" s="169">
        <v>9</v>
      </c>
    </row>
    <row r="964" spans="1:7" x14ac:dyDescent="0.2">
      <c r="A964" s="173" t="s">
        <v>14241</v>
      </c>
      <c r="B964" s="174" t="s">
        <v>14242</v>
      </c>
      <c r="C964" s="175" t="s">
        <v>12441</v>
      </c>
      <c r="D964" s="176">
        <v>28.8</v>
      </c>
      <c r="E964" s="176">
        <v>30.89</v>
      </c>
      <c r="F964" s="176">
        <v>59.69</v>
      </c>
      <c r="G964" s="169">
        <v>9</v>
      </c>
    </row>
    <row r="965" spans="1:7" x14ac:dyDescent="0.2">
      <c r="A965" s="173" t="s">
        <v>14243</v>
      </c>
      <c r="B965" s="174" t="s">
        <v>14244</v>
      </c>
      <c r="C965" s="175" t="s">
        <v>12441</v>
      </c>
      <c r="D965" s="176">
        <v>9.18</v>
      </c>
      <c r="E965" s="176">
        <v>19.010000000000002</v>
      </c>
      <c r="F965" s="176">
        <v>28.19</v>
      </c>
      <c r="G965" s="169">
        <v>9</v>
      </c>
    </row>
    <row r="966" spans="1:7" x14ac:dyDescent="0.2">
      <c r="A966" s="173" t="s">
        <v>14245</v>
      </c>
      <c r="B966" s="174" t="s">
        <v>14246</v>
      </c>
      <c r="C966" s="175" t="s">
        <v>12441</v>
      </c>
      <c r="D966" s="176">
        <v>9.18</v>
      </c>
      <c r="E966" s="176">
        <v>33.26</v>
      </c>
      <c r="F966" s="176">
        <v>42.44</v>
      </c>
      <c r="G966" s="169">
        <v>9</v>
      </c>
    </row>
    <row r="967" spans="1:7" x14ac:dyDescent="0.2">
      <c r="A967" s="173" t="s">
        <v>14247</v>
      </c>
      <c r="B967" s="174" t="s">
        <v>14248</v>
      </c>
      <c r="C967" s="175" t="s">
        <v>12497</v>
      </c>
      <c r="D967" s="176">
        <v>6.6</v>
      </c>
      <c r="E967" s="176">
        <v>53.81</v>
      </c>
      <c r="F967" s="176">
        <v>60.41</v>
      </c>
      <c r="G967" s="169">
        <v>9</v>
      </c>
    </row>
    <row r="968" spans="1:7" x14ac:dyDescent="0.2">
      <c r="A968" s="173" t="s">
        <v>14249</v>
      </c>
      <c r="B968" s="174" t="s">
        <v>14250</v>
      </c>
      <c r="C968" s="175" t="s">
        <v>12497</v>
      </c>
      <c r="D968" s="176">
        <v>1.21</v>
      </c>
      <c r="E968" s="176">
        <v>25.05</v>
      </c>
      <c r="F968" s="176">
        <v>26.26</v>
      </c>
      <c r="G968" s="169">
        <v>9</v>
      </c>
    </row>
    <row r="969" spans="1:7" x14ac:dyDescent="0.2">
      <c r="A969" s="173" t="s">
        <v>14251</v>
      </c>
      <c r="B969" s="174" t="s">
        <v>14252</v>
      </c>
      <c r="C969" s="175" t="s">
        <v>12497</v>
      </c>
      <c r="D969" s="176">
        <v>1.4</v>
      </c>
      <c r="E969" s="176">
        <v>25.05</v>
      </c>
      <c r="F969" s="176">
        <v>26.45</v>
      </c>
      <c r="G969" s="169">
        <v>9</v>
      </c>
    </row>
    <row r="970" spans="1:7" x14ac:dyDescent="0.2">
      <c r="A970" s="173" t="s">
        <v>14253</v>
      </c>
      <c r="B970" s="174" t="s">
        <v>14254</v>
      </c>
      <c r="C970" s="175" t="s">
        <v>12497</v>
      </c>
      <c r="D970" s="176">
        <v>1.64</v>
      </c>
      <c r="E970" s="176">
        <v>25.05</v>
      </c>
      <c r="F970" s="176">
        <v>26.69</v>
      </c>
      <c r="G970" s="169">
        <v>9</v>
      </c>
    </row>
    <row r="971" spans="1:7" x14ac:dyDescent="0.2">
      <c r="A971" s="173" t="s">
        <v>14255</v>
      </c>
      <c r="B971" s="174" t="s">
        <v>14256</v>
      </c>
      <c r="C971" s="175" t="s">
        <v>12497</v>
      </c>
      <c r="D971" s="176">
        <v>2.1</v>
      </c>
      <c r="E971" s="176">
        <v>25.05</v>
      </c>
      <c r="F971" s="176">
        <v>27.15</v>
      </c>
      <c r="G971" s="169">
        <v>9</v>
      </c>
    </row>
    <row r="972" spans="1:7" x14ac:dyDescent="0.2">
      <c r="A972" s="173" t="s">
        <v>14257</v>
      </c>
      <c r="B972" s="174" t="s">
        <v>14258</v>
      </c>
      <c r="C972" s="175"/>
      <c r="D972" s="176"/>
      <c r="E972" s="176"/>
      <c r="F972" s="176"/>
      <c r="G972" s="169">
        <v>5</v>
      </c>
    </row>
    <row r="973" spans="1:7" x14ac:dyDescent="0.2">
      <c r="A973" s="173" t="s">
        <v>14259</v>
      </c>
      <c r="B973" s="174" t="s">
        <v>14260</v>
      </c>
      <c r="C973" s="175" t="s">
        <v>12441</v>
      </c>
      <c r="D973" s="176">
        <v>4.95</v>
      </c>
      <c r="E973" s="176">
        <v>15.8</v>
      </c>
      <c r="F973" s="176">
        <v>20.75</v>
      </c>
      <c r="G973" s="169">
        <v>9</v>
      </c>
    </row>
    <row r="974" spans="1:7" x14ac:dyDescent="0.2">
      <c r="A974" s="173" t="s">
        <v>14261</v>
      </c>
      <c r="B974" s="174" t="s">
        <v>14262</v>
      </c>
      <c r="C974" s="175" t="s">
        <v>12441</v>
      </c>
      <c r="D974" s="176">
        <v>6.93</v>
      </c>
      <c r="E974" s="176">
        <v>15.8</v>
      </c>
      <c r="F974" s="176">
        <v>22.73</v>
      </c>
      <c r="G974" s="169">
        <v>9</v>
      </c>
    </row>
    <row r="975" spans="1:7" x14ac:dyDescent="0.2">
      <c r="A975" s="173" t="s">
        <v>14263</v>
      </c>
      <c r="B975" s="174" t="s">
        <v>14264</v>
      </c>
      <c r="C975" s="175"/>
      <c r="D975" s="176"/>
      <c r="E975" s="176"/>
      <c r="F975" s="176"/>
      <c r="G975" s="169">
        <v>5</v>
      </c>
    </row>
    <row r="976" spans="1:7" x14ac:dyDescent="0.2">
      <c r="A976" s="173" t="s">
        <v>14265</v>
      </c>
      <c r="B976" s="174" t="s">
        <v>14266</v>
      </c>
      <c r="C976" s="175" t="s">
        <v>12522</v>
      </c>
      <c r="D976" s="176">
        <v>468.65</v>
      </c>
      <c r="E976" s="176">
        <v>456.11</v>
      </c>
      <c r="F976" s="176">
        <v>924.76</v>
      </c>
      <c r="G976" s="169">
        <v>9</v>
      </c>
    </row>
    <row r="977" spans="1:7" ht="25.5" x14ac:dyDescent="0.2">
      <c r="A977" s="173" t="s">
        <v>14267</v>
      </c>
      <c r="B977" s="174" t="s">
        <v>14268</v>
      </c>
      <c r="C977" s="175" t="s">
        <v>12522</v>
      </c>
      <c r="D977" s="176">
        <v>555.36</v>
      </c>
      <c r="E977" s="176">
        <v>456.11</v>
      </c>
      <c r="F977" s="176">
        <v>1011.47</v>
      </c>
      <c r="G977" s="169">
        <v>9</v>
      </c>
    </row>
    <row r="978" spans="1:7" ht="25.5" x14ac:dyDescent="0.2">
      <c r="A978" s="173" t="s">
        <v>14269</v>
      </c>
      <c r="B978" s="174" t="s">
        <v>14270</v>
      </c>
      <c r="C978" s="175" t="s">
        <v>12522</v>
      </c>
      <c r="D978" s="176">
        <v>594.53</v>
      </c>
      <c r="E978" s="176">
        <v>456.11</v>
      </c>
      <c r="F978" s="176">
        <v>1050.6400000000001</v>
      </c>
      <c r="G978" s="169">
        <v>9</v>
      </c>
    </row>
    <row r="979" spans="1:7" x14ac:dyDescent="0.2">
      <c r="A979" s="173" t="s">
        <v>14271</v>
      </c>
      <c r="B979" s="174" t="s">
        <v>14272</v>
      </c>
      <c r="C979" s="175" t="s">
        <v>12497</v>
      </c>
      <c r="D979" s="176">
        <v>26.98</v>
      </c>
      <c r="E979" s="176">
        <v>53</v>
      </c>
      <c r="F979" s="176">
        <v>79.98</v>
      </c>
      <c r="G979" s="169">
        <v>9</v>
      </c>
    </row>
    <row r="980" spans="1:7" x14ac:dyDescent="0.2">
      <c r="A980" s="173" t="s">
        <v>14273</v>
      </c>
      <c r="B980" s="174" t="s">
        <v>14274</v>
      </c>
      <c r="C980" s="175" t="s">
        <v>12497</v>
      </c>
      <c r="D980" s="176">
        <v>14.12</v>
      </c>
      <c r="E980" s="176">
        <v>72.150000000000006</v>
      </c>
      <c r="F980" s="176">
        <v>86.27</v>
      </c>
      <c r="G980" s="169">
        <v>9</v>
      </c>
    </row>
    <row r="981" spans="1:7" x14ac:dyDescent="0.2">
      <c r="A981" s="173" t="s">
        <v>14275</v>
      </c>
      <c r="B981" s="174" t="s">
        <v>14276</v>
      </c>
      <c r="C981" s="175"/>
      <c r="D981" s="176"/>
      <c r="E981" s="176"/>
      <c r="F981" s="176"/>
      <c r="G981" s="169">
        <v>5</v>
      </c>
    </row>
    <row r="982" spans="1:7" x14ac:dyDescent="0.2">
      <c r="A982" s="173" t="s">
        <v>14277</v>
      </c>
      <c r="B982" s="174" t="s">
        <v>14278</v>
      </c>
      <c r="C982" s="175" t="s">
        <v>12441</v>
      </c>
      <c r="D982" s="176">
        <v>90.25</v>
      </c>
      <c r="E982" s="176">
        <v>8.57</v>
      </c>
      <c r="F982" s="176">
        <v>98.82</v>
      </c>
      <c r="G982" s="169">
        <v>9</v>
      </c>
    </row>
    <row r="983" spans="1:7" x14ac:dyDescent="0.2">
      <c r="A983" s="173" t="s">
        <v>14279</v>
      </c>
      <c r="B983" s="174" t="s">
        <v>14280</v>
      </c>
      <c r="C983" s="175" t="s">
        <v>12497</v>
      </c>
      <c r="D983" s="176">
        <v>53.34</v>
      </c>
      <c r="E983" s="176">
        <v>2.14</v>
      </c>
      <c r="F983" s="176">
        <v>55.48</v>
      </c>
      <c r="G983" s="169">
        <v>9</v>
      </c>
    </row>
    <row r="984" spans="1:7" x14ac:dyDescent="0.2">
      <c r="A984" s="173" t="s">
        <v>14281</v>
      </c>
      <c r="B984" s="174" t="s">
        <v>14282</v>
      </c>
      <c r="C984" s="175" t="s">
        <v>12497</v>
      </c>
      <c r="D984" s="176">
        <v>90.99</v>
      </c>
      <c r="E984" s="176">
        <v>2.57</v>
      </c>
      <c r="F984" s="176">
        <v>93.56</v>
      </c>
      <c r="G984" s="169">
        <v>9</v>
      </c>
    </row>
    <row r="985" spans="1:7" x14ac:dyDescent="0.2">
      <c r="A985" s="173" t="s">
        <v>14283</v>
      </c>
      <c r="B985" s="174" t="s">
        <v>14284</v>
      </c>
      <c r="C985" s="175" t="s">
        <v>12497</v>
      </c>
      <c r="D985" s="176">
        <v>49.2</v>
      </c>
      <c r="E985" s="176">
        <v>4.29</v>
      </c>
      <c r="F985" s="176">
        <v>53.49</v>
      </c>
      <c r="G985" s="169">
        <v>9</v>
      </c>
    </row>
    <row r="986" spans="1:7" ht="25.5" x14ac:dyDescent="0.2">
      <c r="A986" s="173" t="s">
        <v>14285</v>
      </c>
      <c r="B986" s="174" t="s">
        <v>14286</v>
      </c>
      <c r="C986" s="175" t="s">
        <v>12497</v>
      </c>
      <c r="D986" s="176">
        <v>123.74</v>
      </c>
      <c r="E986" s="176">
        <v>0.51</v>
      </c>
      <c r="F986" s="176">
        <v>124.25</v>
      </c>
      <c r="G986" s="169">
        <v>9</v>
      </c>
    </row>
    <row r="987" spans="1:7" x14ac:dyDescent="0.2">
      <c r="A987" s="173" t="s">
        <v>14287</v>
      </c>
      <c r="B987" s="174" t="s">
        <v>14288</v>
      </c>
      <c r="C987" s="175" t="s">
        <v>12441</v>
      </c>
      <c r="D987" s="176">
        <v>258.43</v>
      </c>
      <c r="E987" s="176">
        <v>5.14</v>
      </c>
      <c r="F987" s="176">
        <v>263.57</v>
      </c>
      <c r="G987" s="169">
        <v>9</v>
      </c>
    </row>
    <row r="988" spans="1:7" x14ac:dyDescent="0.2">
      <c r="A988" s="173" t="s">
        <v>14289</v>
      </c>
      <c r="B988" s="174" t="s">
        <v>14290</v>
      </c>
      <c r="C988" s="175"/>
      <c r="D988" s="176"/>
      <c r="E988" s="176"/>
      <c r="F988" s="176"/>
      <c r="G988" s="169">
        <v>5</v>
      </c>
    </row>
    <row r="989" spans="1:7" x14ac:dyDescent="0.2">
      <c r="A989" s="173" t="s">
        <v>14291</v>
      </c>
      <c r="B989" s="174" t="s">
        <v>14292</v>
      </c>
      <c r="C989" s="175" t="s">
        <v>12441</v>
      </c>
      <c r="D989" s="176">
        <v>89.7</v>
      </c>
      <c r="E989" s="176">
        <v>8.57</v>
      </c>
      <c r="F989" s="176">
        <v>98.27</v>
      </c>
      <c r="G989" s="169">
        <v>9</v>
      </c>
    </row>
    <row r="990" spans="1:7" x14ac:dyDescent="0.2">
      <c r="A990" s="173" t="s">
        <v>14293</v>
      </c>
      <c r="B990" s="174" t="s">
        <v>14294</v>
      </c>
      <c r="C990" s="175" t="s">
        <v>12497</v>
      </c>
      <c r="D990" s="176">
        <v>40.770000000000003</v>
      </c>
      <c r="E990" s="176">
        <v>2.14</v>
      </c>
      <c r="F990" s="176">
        <v>42.91</v>
      </c>
      <c r="G990" s="169">
        <v>9</v>
      </c>
    </row>
    <row r="991" spans="1:7" x14ac:dyDescent="0.2">
      <c r="A991" s="173" t="s">
        <v>14295</v>
      </c>
      <c r="B991" s="174" t="s">
        <v>14296</v>
      </c>
      <c r="C991" s="175" t="s">
        <v>12497</v>
      </c>
      <c r="D991" s="176">
        <v>83.77</v>
      </c>
      <c r="E991" s="176">
        <v>2.57</v>
      </c>
      <c r="F991" s="176">
        <v>86.34</v>
      </c>
      <c r="G991" s="169">
        <v>9</v>
      </c>
    </row>
    <row r="992" spans="1:7" x14ac:dyDescent="0.2">
      <c r="A992" s="173" t="s">
        <v>14297</v>
      </c>
      <c r="B992" s="174" t="s">
        <v>14298</v>
      </c>
      <c r="C992" s="175" t="s">
        <v>12497</v>
      </c>
      <c r="D992" s="176">
        <v>85.72</v>
      </c>
      <c r="E992" s="176">
        <v>2.57</v>
      </c>
      <c r="F992" s="176">
        <v>88.29</v>
      </c>
      <c r="G992" s="169">
        <v>9</v>
      </c>
    </row>
    <row r="993" spans="1:7" x14ac:dyDescent="0.2">
      <c r="A993" s="173" t="s">
        <v>14299</v>
      </c>
      <c r="B993" s="174" t="s">
        <v>14300</v>
      </c>
      <c r="C993" s="175" t="s">
        <v>12497</v>
      </c>
      <c r="D993" s="176">
        <v>41.94</v>
      </c>
      <c r="E993" s="176">
        <v>4.29</v>
      </c>
      <c r="F993" s="176">
        <v>46.23</v>
      </c>
      <c r="G993" s="169">
        <v>9</v>
      </c>
    </row>
    <row r="994" spans="1:7" x14ac:dyDescent="0.2">
      <c r="A994" s="173" t="s">
        <v>14301</v>
      </c>
      <c r="B994" s="174" t="s">
        <v>20326</v>
      </c>
      <c r="C994" s="175" t="s">
        <v>12497</v>
      </c>
      <c r="D994" s="176">
        <v>99.14</v>
      </c>
      <c r="E994" s="176"/>
      <c r="F994" s="176">
        <v>99.14</v>
      </c>
      <c r="G994" s="169">
        <v>9</v>
      </c>
    </row>
    <row r="995" spans="1:7" x14ac:dyDescent="0.2">
      <c r="A995" s="173" t="s">
        <v>20327</v>
      </c>
      <c r="B995" s="174" t="s">
        <v>20328</v>
      </c>
      <c r="C995" s="175" t="s">
        <v>12441</v>
      </c>
      <c r="D995" s="176">
        <v>161.21</v>
      </c>
      <c r="E995" s="176"/>
      <c r="F995" s="176">
        <v>161.21</v>
      </c>
      <c r="G995" s="169">
        <v>9</v>
      </c>
    </row>
    <row r="996" spans="1:7" ht="25.5" x14ac:dyDescent="0.2">
      <c r="A996" s="173" t="s">
        <v>20329</v>
      </c>
      <c r="B996" s="174" t="s">
        <v>20330</v>
      </c>
      <c r="C996" s="175" t="s">
        <v>12438</v>
      </c>
      <c r="D996" s="176">
        <v>2151.19</v>
      </c>
      <c r="E996" s="176"/>
      <c r="F996" s="176">
        <v>2151.19</v>
      </c>
      <c r="G996" s="169">
        <v>9</v>
      </c>
    </row>
    <row r="997" spans="1:7" x14ac:dyDescent="0.2">
      <c r="A997" s="173" t="s">
        <v>14302</v>
      </c>
      <c r="B997" s="174" t="s">
        <v>14303</v>
      </c>
      <c r="C997" s="175"/>
      <c r="D997" s="176"/>
      <c r="E997" s="176"/>
      <c r="F997" s="176"/>
      <c r="G997" s="169">
        <v>5</v>
      </c>
    </row>
    <row r="998" spans="1:7" x14ac:dyDescent="0.2">
      <c r="A998" s="173" t="s">
        <v>14304</v>
      </c>
      <c r="B998" s="174" t="s">
        <v>14305</v>
      </c>
      <c r="C998" s="175" t="s">
        <v>12441</v>
      </c>
      <c r="D998" s="176">
        <v>31.78</v>
      </c>
      <c r="E998" s="176">
        <v>60.24</v>
      </c>
      <c r="F998" s="176">
        <v>92.02</v>
      </c>
      <c r="G998" s="169">
        <v>9</v>
      </c>
    </row>
    <row r="999" spans="1:7" ht="25.5" x14ac:dyDescent="0.2">
      <c r="A999" s="173" t="s">
        <v>14306</v>
      </c>
      <c r="B999" s="174" t="s">
        <v>14307</v>
      </c>
      <c r="C999" s="175" t="s">
        <v>12497</v>
      </c>
      <c r="D999" s="176">
        <v>82.77</v>
      </c>
      <c r="E999" s="176">
        <v>21.43</v>
      </c>
      <c r="F999" s="176">
        <v>104.2</v>
      </c>
      <c r="G999" s="169">
        <v>9</v>
      </c>
    </row>
    <row r="1000" spans="1:7" ht="25.5" x14ac:dyDescent="0.2">
      <c r="A1000" s="173" t="s">
        <v>14308</v>
      </c>
      <c r="B1000" s="174" t="s">
        <v>14309</v>
      </c>
      <c r="C1000" s="175" t="s">
        <v>12497</v>
      </c>
      <c r="D1000" s="176">
        <v>11</v>
      </c>
      <c r="E1000" s="176"/>
      <c r="F1000" s="176">
        <v>11</v>
      </c>
      <c r="G1000" s="169">
        <v>9</v>
      </c>
    </row>
    <row r="1001" spans="1:7" x14ac:dyDescent="0.2">
      <c r="A1001" s="173" t="s">
        <v>14310</v>
      </c>
      <c r="B1001" s="174" t="s">
        <v>14311</v>
      </c>
      <c r="C1001" s="175" t="s">
        <v>12441</v>
      </c>
      <c r="D1001" s="176">
        <v>154.69</v>
      </c>
      <c r="E1001" s="176">
        <v>21.43</v>
      </c>
      <c r="F1001" s="176">
        <v>176.12</v>
      </c>
      <c r="G1001" s="169">
        <v>9</v>
      </c>
    </row>
    <row r="1002" spans="1:7" x14ac:dyDescent="0.2">
      <c r="A1002" s="173" t="s">
        <v>14312</v>
      </c>
      <c r="B1002" s="174" t="s">
        <v>14313</v>
      </c>
      <c r="C1002" s="175" t="s">
        <v>12441</v>
      </c>
      <c r="D1002" s="176">
        <v>14.21</v>
      </c>
      <c r="E1002" s="176">
        <v>23.61</v>
      </c>
      <c r="F1002" s="176">
        <v>37.82</v>
      </c>
      <c r="G1002" s="169">
        <v>9</v>
      </c>
    </row>
    <row r="1003" spans="1:7" x14ac:dyDescent="0.2">
      <c r="A1003" s="173" t="s">
        <v>14314</v>
      </c>
      <c r="B1003" s="174" t="s">
        <v>14315</v>
      </c>
      <c r="C1003" s="175"/>
      <c r="D1003" s="176"/>
      <c r="E1003" s="176"/>
      <c r="F1003" s="176"/>
      <c r="G1003" s="169">
        <v>5</v>
      </c>
    </row>
    <row r="1004" spans="1:7" x14ac:dyDescent="0.2">
      <c r="A1004" s="173" t="s">
        <v>14316</v>
      </c>
      <c r="B1004" s="174" t="s">
        <v>14317</v>
      </c>
      <c r="C1004" s="175" t="s">
        <v>12441</v>
      </c>
      <c r="D1004" s="176">
        <v>48.8</v>
      </c>
      <c r="E1004" s="176"/>
      <c r="F1004" s="176">
        <v>48.8</v>
      </c>
      <c r="G1004" s="169">
        <v>9</v>
      </c>
    </row>
    <row r="1005" spans="1:7" ht="25.5" x14ac:dyDescent="0.2">
      <c r="A1005" s="173" t="s">
        <v>14318</v>
      </c>
      <c r="B1005" s="174" t="s">
        <v>14319</v>
      </c>
      <c r="C1005" s="175" t="s">
        <v>12441</v>
      </c>
      <c r="D1005" s="176">
        <v>44.51</v>
      </c>
      <c r="E1005" s="176"/>
      <c r="F1005" s="176">
        <v>44.51</v>
      </c>
      <c r="G1005" s="169">
        <v>9</v>
      </c>
    </row>
    <row r="1006" spans="1:7" ht="25.5" x14ac:dyDescent="0.2">
      <c r="A1006" s="173" t="s">
        <v>14320</v>
      </c>
      <c r="B1006" s="174" t="s">
        <v>14321</v>
      </c>
      <c r="C1006" s="175" t="s">
        <v>12497</v>
      </c>
      <c r="D1006" s="176">
        <v>52.15</v>
      </c>
      <c r="E1006" s="176"/>
      <c r="F1006" s="176">
        <v>52.15</v>
      </c>
      <c r="G1006" s="169">
        <v>9</v>
      </c>
    </row>
    <row r="1007" spans="1:7" x14ac:dyDescent="0.2">
      <c r="A1007" s="173" t="s">
        <v>14322</v>
      </c>
      <c r="B1007" s="174" t="s">
        <v>14323</v>
      </c>
      <c r="C1007" s="175" t="s">
        <v>12497</v>
      </c>
      <c r="D1007" s="176">
        <v>53.19</v>
      </c>
      <c r="E1007" s="176"/>
      <c r="F1007" s="176">
        <v>53.19</v>
      </c>
      <c r="G1007" s="169">
        <v>9</v>
      </c>
    </row>
    <row r="1008" spans="1:7" ht="25.5" x14ac:dyDescent="0.2">
      <c r="A1008" s="173" t="s">
        <v>14324</v>
      </c>
      <c r="B1008" s="174" t="s">
        <v>14325</v>
      </c>
      <c r="C1008" s="175" t="s">
        <v>12497</v>
      </c>
      <c r="D1008" s="176"/>
      <c r="E1008" s="176">
        <v>47.52</v>
      </c>
      <c r="F1008" s="176">
        <v>47.52</v>
      </c>
      <c r="G1008" s="169">
        <v>9</v>
      </c>
    </row>
    <row r="1009" spans="1:7" x14ac:dyDescent="0.2">
      <c r="A1009" s="173" t="s">
        <v>14326</v>
      </c>
      <c r="B1009" s="174" t="s">
        <v>14327</v>
      </c>
      <c r="C1009" s="175" t="s">
        <v>12441</v>
      </c>
      <c r="D1009" s="176">
        <v>11.57</v>
      </c>
      <c r="E1009" s="176">
        <v>24.19</v>
      </c>
      <c r="F1009" s="176">
        <v>35.76</v>
      </c>
      <c r="G1009" s="169">
        <v>9</v>
      </c>
    </row>
    <row r="1010" spans="1:7" x14ac:dyDescent="0.2">
      <c r="A1010" s="173" t="s">
        <v>14328</v>
      </c>
      <c r="B1010" s="174" t="s">
        <v>14329</v>
      </c>
      <c r="C1010" s="175" t="s">
        <v>12441</v>
      </c>
      <c r="D1010" s="176">
        <v>26.18</v>
      </c>
      <c r="E1010" s="176">
        <v>24.19</v>
      </c>
      <c r="F1010" s="176">
        <v>50.37</v>
      </c>
      <c r="G1010" s="169">
        <v>9</v>
      </c>
    </row>
    <row r="1011" spans="1:7" x14ac:dyDescent="0.2">
      <c r="A1011" s="173" t="s">
        <v>14330</v>
      </c>
      <c r="B1011" s="174" t="s">
        <v>14331</v>
      </c>
      <c r="C1011" s="175" t="s">
        <v>12497</v>
      </c>
      <c r="D1011" s="176">
        <v>6.17</v>
      </c>
      <c r="E1011" s="176">
        <v>12.62</v>
      </c>
      <c r="F1011" s="176">
        <v>18.79</v>
      </c>
      <c r="G1011" s="169">
        <v>9</v>
      </c>
    </row>
    <row r="1012" spans="1:7" x14ac:dyDescent="0.2">
      <c r="A1012" s="173" t="s">
        <v>14332</v>
      </c>
      <c r="B1012" s="174" t="s">
        <v>14333</v>
      </c>
      <c r="C1012" s="175" t="s">
        <v>12497</v>
      </c>
      <c r="D1012" s="176">
        <v>13.96</v>
      </c>
      <c r="E1012" s="176">
        <v>12.62</v>
      </c>
      <c r="F1012" s="176">
        <v>26.58</v>
      </c>
      <c r="G1012" s="169">
        <v>9</v>
      </c>
    </row>
    <row r="1013" spans="1:7" x14ac:dyDescent="0.2">
      <c r="A1013" s="173" t="s">
        <v>14334</v>
      </c>
      <c r="B1013" s="174" t="s">
        <v>14335</v>
      </c>
      <c r="C1013" s="175"/>
      <c r="D1013" s="176"/>
      <c r="E1013" s="176"/>
      <c r="F1013" s="176"/>
      <c r="G1013" s="169">
        <v>2</v>
      </c>
    </row>
    <row r="1014" spans="1:7" x14ac:dyDescent="0.2">
      <c r="A1014" s="173" t="s">
        <v>14336</v>
      </c>
      <c r="B1014" s="174" t="s">
        <v>14337</v>
      </c>
      <c r="C1014" s="175"/>
      <c r="D1014" s="176"/>
      <c r="E1014" s="176"/>
      <c r="F1014" s="176"/>
      <c r="G1014" s="169">
        <v>5</v>
      </c>
    </row>
    <row r="1015" spans="1:7" ht="25.5" x14ac:dyDescent="0.2">
      <c r="A1015" s="173" t="s">
        <v>14338</v>
      </c>
      <c r="B1015" s="174" t="s">
        <v>14339</v>
      </c>
      <c r="C1015" s="175" t="s">
        <v>12441</v>
      </c>
      <c r="D1015" s="176">
        <v>50.84</v>
      </c>
      <c r="E1015" s="176">
        <v>13.68</v>
      </c>
      <c r="F1015" s="176">
        <v>64.52</v>
      </c>
      <c r="G1015" s="169">
        <v>9</v>
      </c>
    </row>
    <row r="1016" spans="1:7" x14ac:dyDescent="0.2">
      <c r="A1016" s="173" t="s">
        <v>14340</v>
      </c>
      <c r="B1016" s="174" t="s">
        <v>14341</v>
      </c>
      <c r="C1016" s="175"/>
      <c r="D1016" s="176"/>
      <c r="E1016" s="176"/>
      <c r="F1016" s="176"/>
      <c r="G1016" s="169">
        <v>5</v>
      </c>
    </row>
    <row r="1017" spans="1:7" ht="38.25" x14ac:dyDescent="0.2">
      <c r="A1017" s="173" t="s">
        <v>14342</v>
      </c>
      <c r="B1017" s="174" t="s">
        <v>14343</v>
      </c>
      <c r="C1017" s="175" t="s">
        <v>12441</v>
      </c>
      <c r="D1017" s="176">
        <v>34.049999999999997</v>
      </c>
      <c r="E1017" s="176">
        <v>16.190000000000001</v>
      </c>
      <c r="F1017" s="176">
        <v>50.24</v>
      </c>
      <c r="G1017" s="169">
        <v>9</v>
      </c>
    </row>
    <row r="1018" spans="1:7" ht="38.25" x14ac:dyDescent="0.2">
      <c r="A1018" s="173" t="s">
        <v>14344</v>
      </c>
      <c r="B1018" s="174" t="s">
        <v>14345</v>
      </c>
      <c r="C1018" s="175" t="s">
        <v>12497</v>
      </c>
      <c r="D1018" s="176">
        <v>5.61</v>
      </c>
      <c r="E1018" s="176">
        <v>1.3</v>
      </c>
      <c r="F1018" s="176">
        <v>6.91</v>
      </c>
      <c r="G1018" s="169">
        <v>9</v>
      </c>
    </row>
    <row r="1019" spans="1:7" ht="38.25" x14ac:dyDescent="0.2">
      <c r="A1019" s="173" t="s">
        <v>14346</v>
      </c>
      <c r="B1019" s="174" t="s">
        <v>14347</v>
      </c>
      <c r="C1019" s="175" t="s">
        <v>12441</v>
      </c>
      <c r="D1019" s="176">
        <v>110.05</v>
      </c>
      <c r="E1019" s="176">
        <v>16.190000000000001</v>
      </c>
      <c r="F1019" s="176">
        <v>126.24</v>
      </c>
      <c r="G1019" s="169">
        <v>9</v>
      </c>
    </row>
    <row r="1020" spans="1:7" ht="51" x14ac:dyDescent="0.2">
      <c r="A1020" s="173" t="s">
        <v>14348</v>
      </c>
      <c r="B1020" s="174" t="s">
        <v>14349</v>
      </c>
      <c r="C1020" s="175" t="s">
        <v>12497</v>
      </c>
      <c r="D1020" s="176">
        <v>18.39</v>
      </c>
      <c r="E1020" s="176">
        <v>1.3</v>
      </c>
      <c r="F1020" s="176">
        <v>19.690000000000001</v>
      </c>
      <c r="G1020" s="169">
        <v>9</v>
      </c>
    </row>
    <row r="1021" spans="1:7" ht="38.25" x14ac:dyDescent="0.2">
      <c r="A1021" s="173" t="s">
        <v>20331</v>
      </c>
      <c r="B1021" s="174" t="s">
        <v>20332</v>
      </c>
      <c r="C1021" s="175" t="s">
        <v>12441</v>
      </c>
      <c r="D1021" s="176">
        <v>40.82</v>
      </c>
      <c r="E1021" s="176">
        <v>16.190000000000001</v>
      </c>
      <c r="F1021" s="176">
        <v>57.01</v>
      </c>
      <c r="G1021" s="169">
        <v>9</v>
      </c>
    </row>
    <row r="1022" spans="1:7" ht="38.25" x14ac:dyDescent="0.2">
      <c r="A1022" s="173" t="s">
        <v>20333</v>
      </c>
      <c r="B1022" s="174" t="s">
        <v>20334</v>
      </c>
      <c r="C1022" s="175" t="s">
        <v>12497</v>
      </c>
      <c r="D1022" s="176">
        <v>6.56</v>
      </c>
      <c r="E1022" s="176">
        <v>1.3</v>
      </c>
      <c r="F1022" s="176">
        <v>7.86</v>
      </c>
      <c r="G1022" s="169">
        <v>9</v>
      </c>
    </row>
    <row r="1023" spans="1:7" ht="38.25" x14ac:dyDescent="0.2">
      <c r="A1023" s="173" t="s">
        <v>14350</v>
      </c>
      <c r="B1023" s="174" t="s">
        <v>14351</v>
      </c>
      <c r="C1023" s="175" t="s">
        <v>12441</v>
      </c>
      <c r="D1023" s="176">
        <v>33.39</v>
      </c>
      <c r="E1023" s="176">
        <v>16.190000000000001</v>
      </c>
      <c r="F1023" s="176">
        <v>49.58</v>
      </c>
      <c r="G1023" s="169">
        <v>9</v>
      </c>
    </row>
    <row r="1024" spans="1:7" ht="51" x14ac:dyDescent="0.2">
      <c r="A1024" s="173" t="s">
        <v>14352</v>
      </c>
      <c r="B1024" s="174" t="s">
        <v>14353</v>
      </c>
      <c r="C1024" s="175" t="s">
        <v>12497</v>
      </c>
      <c r="D1024" s="176">
        <v>5.29</v>
      </c>
      <c r="E1024" s="176">
        <v>1.3</v>
      </c>
      <c r="F1024" s="176">
        <v>6.59</v>
      </c>
      <c r="G1024" s="169">
        <v>9</v>
      </c>
    </row>
    <row r="1025" spans="1:7" ht="25.5" x14ac:dyDescent="0.2">
      <c r="A1025" s="173" t="s">
        <v>14354</v>
      </c>
      <c r="B1025" s="174" t="s">
        <v>14355</v>
      </c>
      <c r="C1025" s="175" t="s">
        <v>12441</v>
      </c>
      <c r="D1025" s="176">
        <v>11.87</v>
      </c>
      <c r="E1025" s="176">
        <v>68.069999999999993</v>
      </c>
      <c r="F1025" s="176">
        <v>79.94</v>
      </c>
      <c r="G1025" s="169">
        <v>9</v>
      </c>
    </row>
    <row r="1026" spans="1:7" ht="25.5" x14ac:dyDescent="0.2">
      <c r="A1026" s="173" t="s">
        <v>14356</v>
      </c>
      <c r="B1026" s="174" t="s">
        <v>14357</v>
      </c>
      <c r="C1026" s="175" t="s">
        <v>12441</v>
      </c>
      <c r="D1026" s="176">
        <v>1.1599999999999999</v>
      </c>
      <c r="E1026" s="176">
        <v>10.81</v>
      </c>
      <c r="F1026" s="176">
        <v>11.97</v>
      </c>
      <c r="G1026" s="169">
        <v>9</v>
      </c>
    </row>
    <row r="1027" spans="1:7" ht="25.5" x14ac:dyDescent="0.2">
      <c r="A1027" s="173" t="s">
        <v>14358</v>
      </c>
      <c r="B1027" s="174" t="s">
        <v>14359</v>
      </c>
      <c r="C1027" s="175" t="s">
        <v>12441</v>
      </c>
      <c r="D1027" s="176">
        <v>2.82</v>
      </c>
      <c r="E1027" s="176">
        <v>10.81</v>
      </c>
      <c r="F1027" s="176">
        <v>13.63</v>
      </c>
      <c r="G1027" s="169">
        <v>9</v>
      </c>
    </row>
    <row r="1028" spans="1:7" ht="25.5" x14ac:dyDescent="0.2">
      <c r="A1028" s="173" t="s">
        <v>14360</v>
      </c>
      <c r="B1028" s="174" t="s">
        <v>14361</v>
      </c>
      <c r="C1028" s="175" t="s">
        <v>12441</v>
      </c>
      <c r="D1028" s="176">
        <v>2.33</v>
      </c>
      <c r="E1028" s="176">
        <v>10.81</v>
      </c>
      <c r="F1028" s="176">
        <v>13.14</v>
      </c>
      <c r="G1028" s="169">
        <v>9</v>
      </c>
    </row>
    <row r="1029" spans="1:7" ht="25.5" x14ac:dyDescent="0.2">
      <c r="A1029" s="173" t="s">
        <v>14362</v>
      </c>
      <c r="B1029" s="174" t="s">
        <v>14363</v>
      </c>
      <c r="C1029" s="175" t="s">
        <v>12441</v>
      </c>
      <c r="D1029" s="176">
        <v>7.06</v>
      </c>
      <c r="E1029" s="176">
        <v>10.81</v>
      </c>
      <c r="F1029" s="176">
        <v>17.87</v>
      </c>
      <c r="G1029" s="169">
        <v>9</v>
      </c>
    </row>
    <row r="1030" spans="1:7" ht="25.5" x14ac:dyDescent="0.2">
      <c r="A1030" s="173" t="s">
        <v>14364</v>
      </c>
      <c r="B1030" s="174" t="s">
        <v>14365</v>
      </c>
      <c r="C1030" s="175" t="s">
        <v>12497</v>
      </c>
      <c r="D1030" s="176">
        <v>0.12</v>
      </c>
      <c r="E1030" s="176">
        <v>1.21</v>
      </c>
      <c r="F1030" s="176">
        <v>1.33</v>
      </c>
      <c r="G1030" s="169">
        <v>9</v>
      </c>
    </row>
    <row r="1031" spans="1:7" ht="38.25" x14ac:dyDescent="0.2">
      <c r="A1031" s="173" t="s">
        <v>14366</v>
      </c>
      <c r="B1031" s="174" t="s">
        <v>14367</v>
      </c>
      <c r="C1031" s="175" t="s">
        <v>12497</v>
      </c>
      <c r="D1031" s="176">
        <v>0.28000000000000003</v>
      </c>
      <c r="E1031" s="176">
        <v>1.21</v>
      </c>
      <c r="F1031" s="176">
        <v>1.49</v>
      </c>
      <c r="G1031" s="169">
        <v>9</v>
      </c>
    </row>
    <row r="1032" spans="1:7" ht="25.5" x14ac:dyDescent="0.2">
      <c r="A1032" s="173" t="s">
        <v>14368</v>
      </c>
      <c r="B1032" s="174" t="s">
        <v>14369</v>
      </c>
      <c r="C1032" s="175" t="s">
        <v>12497</v>
      </c>
      <c r="D1032" s="176">
        <v>0.23</v>
      </c>
      <c r="E1032" s="176">
        <v>1.21</v>
      </c>
      <c r="F1032" s="176">
        <v>1.44</v>
      </c>
      <c r="G1032" s="169">
        <v>9</v>
      </c>
    </row>
    <row r="1033" spans="1:7" ht="38.25" x14ac:dyDescent="0.2">
      <c r="A1033" s="173" t="s">
        <v>14370</v>
      </c>
      <c r="B1033" s="174" t="s">
        <v>14371</v>
      </c>
      <c r="C1033" s="175" t="s">
        <v>12497</v>
      </c>
      <c r="D1033" s="176">
        <v>0.71</v>
      </c>
      <c r="E1033" s="176">
        <v>1.21</v>
      </c>
      <c r="F1033" s="176">
        <v>1.92</v>
      </c>
      <c r="G1033" s="169">
        <v>9</v>
      </c>
    </row>
    <row r="1034" spans="1:7" x14ac:dyDescent="0.2">
      <c r="A1034" s="173" t="s">
        <v>14372</v>
      </c>
      <c r="B1034" s="174" t="s">
        <v>14373</v>
      </c>
      <c r="C1034" s="175"/>
      <c r="D1034" s="176"/>
      <c r="E1034" s="176"/>
      <c r="F1034" s="176"/>
      <c r="G1034" s="169">
        <v>5</v>
      </c>
    </row>
    <row r="1035" spans="1:7" ht="38.25" x14ac:dyDescent="0.2">
      <c r="A1035" s="173" t="s">
        <v>14374</v>
      </c>
      <c r="B1035" s="174" t="s">
        <v>14375</v>
      </c>
      <c r="C1035" s="175" t="s">
        <v>12441</v>
      </c>
      <c r="D1035" s="176">
        <v>137.35</v>
      </c>
      <c r="E1035" s="176">
        <v>16.190000000000001</v>
      </c>
      <c r="F1035" s="176">
        <v>153.54</v>
      </c>
      <c r="G1035" s="169">
        <v>9</v>
      </c>
    </row>
    <row r="1036" spans="1:7" ht="38.25" x14ac:dyDescent="0.2">
      <c r="A1036" s="173" t="s">
        <v>14376</v>
      </c>
      <c r="B1036" s="174" t="s">
        <v>14377</v>
      </c>
      <c r="C1036" s="175" t="s">
        <v>12441</v>
      </c>
      <c r="D1036" s="176">
        <v>204.59</v>
      </c>
      <c r="E1036" s="176">
        <v>16.190000000000001</v>
      </c>
      <c r="F1036" s="176">
        <v>220.78</v>
      </c>
      <c r="G1036" s="169">
        <v>9</v>
      </c>
    </row>
    <row r="1037" spans="1:7" ht="38.25" x14ac:dyDescent="0.2">
      <c r="A1037" s="173" t="s">
        <v>14378</v>
      </c>
      <c r="B1037" s="174" t="s">
        <v>14379</v>
      </c>
      <c r="C1037" s="175" t="s">
        <v>12441</v>
      </c>
      <c r="D1037" s="176">
        <v>151.68</v>
      </c>
      <c r="E1037" s="176">
        <v>16.190000000000001</v>
      </c>
      <c r="F1037" s="176">
        <v>167.87</v>
      </c>
      <c r="G1037" s="169">
        <v>9</v>
      </c>
    </row>
    <row r="1038" spans="1:7" ht="38.25" x14ac:dyDescent="0.2">
      <c r="A1038" s="173" t="s">
        <v>14380</v>
      </c>
      <c r="B1038" s="174" t="s">
        <v>14381</v>
      </c>
      <c r="C1038" s="175" t="s">
        <v>12497</v>
      </c>
      <c r="D1038" s="176">
        <v>39.57</v>
      </c>
      <c r="E1038" s="176">
        <v>1.62</v>
      </c>
      <c r="F1038" s="176">
        <v>41.19</v>
      </c>
      <c r="G1038" s="169">
        <v>9</v>
      </c>
    </row>
    <row r="1039" spans="1:7" ht="51" x14ac:dyDescent="0.2">
      <c r="A1039" s="173" t="s">
        <v>14382</v>
      </c>
      <c r="B1039" s="174" t="s">
        <v>14383</v>
      </c>
      <c r="C1039" s="175" t="s">
        <v>12441</v>
      </c>
      <c r="D1039" s="176">
        <v>249.44</v>
      </c>
      <c r="E1039" s="176">
        <v>16.190000000000001</v>
      </c>
      <c r="F1039" s="176">
        <v>265.63</v>
      </c>
      <c r="G1039" s="169">
        <v>9</v>
      </c>
    </row>
    <row r="1040" spans="1:7" ht="51" x14ac:dyDescent="0.2">
      <c r="A1040" s="173" t="s">
        <v>14384</v>
      </c>
      <c r="B1040" s="174" t="s">
        <v>14385</v>
      </c>
      <c r="C1040" s="175" t="s">
        <v>12497</v>
      </c>
      <c r="D1040" s="176">
        <v>52.68</v>
      </c>
      <c r="E1040" s="176">
        <v>1.62</v>
      </c>
      <c r="F1040" s="176">
        <v>54.3</v>
      </c>
      <c r="G1040" s="169">
        <v>9</v>
      </c>
    </row>
    <row r="1041" spans="1:7" ht="38.25" x14ac:dyDescent="0.2">
      <c r="A1041" s="173" t="s">
        <v>14386</v>
      </c>
      <c r="B1041" s="174" t="s">
        <v>14387</v>
      </c>
      <c r="C1041" s="175" t="s">
        <v>12441</v>
      </c>
      <c r="D1041" s="176">
        <v>33.06</v>
      </c>
      <c r="E1041" s="176">
        <v>10.81</v>
      </c>
      <c r="F1041" s="176">
        <v>43.87</v>
      </c>
      <c r="G1041" s="169">
        <v>9</v>
      </c>
    </row>
    <row r="1042" spans="1:7" ht="38.25" x14ac:dyDescent="0.2">
      <c r="A1042" s="173" t="s">
        <v>14388</v>
      </c>
      <c r="B1042" s="174" t="s">
        <v>14389</v>
      </c>
      <c r="C1042" s="175" t="s">
        <v>12441</v>
      </c>
      <c r="D1042" s="176">
        <v>29.8</v>
      </c>
      <c r="E1042" s="176">
        <v>10.81</v>
      </c>
      <c r="F1042" s="176">
        <v>40.61</v>
      </c>
      <c r="G1042" s="169">
        <v>9</v>
      </c>
    </row>
    <row r="1043" spans="1:7" ht="38.25" x14ac:dyDescent="0.2">
      <c r="A1043" s="173" t="s">
        <v>14390</v>
      </c>
      <c r="B1043" s="174" t="s">
        <v>14391</v>
      </c>
      <c r="C1043" s="175" t="s">
        <v>12441</v>
      </c>
      <c r="D1043" s="176">
        <v>55.1</v>
      </c>
      <c r="E1043" s="176">
        <v>10.81</v>
      </c>
      <c r="F1043" s="176">
        <v>65.91</v>
      </c>
      <c r="G1043" s="169">
        <v>9</v>
      </c>
    </row>
    <row r="1044" spans="1:7" ht="38.25" x14ac:dyDescent="0.2">
      <c r="A1044" s="173" t="s">
        <v>14392</v>
      </c>
      <c r="B1044" s="174" t="s">
        <v>14393</v>
      </c>
      <c r="C1044" s="175" t="s">
        <v>12441</v>
      </c>
      <c r="D1044" s="176">
        <v>49.66</v>
      </c>
      <c r="E1044" s="176">
        <v>10.81</v>
      </c>
      <c r="F1044" s="176">
        <v>60.47</v>
      </c>
      <c r="G1044" s="169">
        <v>9</v>
      </c>
    </row>
    <row r="1045" spans="1:7" ht="51" x14ac:dyDescent="0.2">
      <c r="A1045" s="173" t="s">
        <v>14394</v>
      </c>
      <c r="B1045" s="174" t="s">
        <v>20335</v>
      </c>
      <c r="C1045" s="175" t="s">
        <v>12441</v>
      </c>
      <c r="D1045" s="176">
        <v>50.6</v>
      </c>
      <c r="E1045" s="176">
        <v>10.81</v>
      </c>
      <c r="F1045" s="176">
        <v>61.41</v>
      </c>
      <c r="G1045" s="169">
        <v>9</v>
      </c>
    </row>
    <row r="1046" spans="1:7" ht="38.25" x14ac:dyDescent="0.2">
      <c r="A1046" s="173" t="s">
        <v>14395</v>
      </c>
      <c r="B1046" s="174" t="s">
        <v>14396</v>
      </c>
      <c r="C1046" s="175" t="s">
        <v>12497</v>
      </c>
      <c r="D1046" s="176">
        <v>3.31</v>
      </c>
      <c r="E1046" s="176">
        <v>1.08</v>
      </c>
      <c r="F1046" s="176">
        <v>4.3899999999999997</v>
      </c>
      <c r="G1046" s="169">
        <v>9</v>
      </c>
    </row>
    <row r="1047" spans="1:7" ht="38.25" x14ac:dyDescent="0.2">
      <c r="A1047" s="173" t="s">
        <v>14397</v>
      </c>
      <c r="B1047" s="174" t="s">
        <v>14398</v>
      </c>
      <c r="C1047" s="175" t="s">
        <v>12497</v>
      </c>
      <c r="D1047" s="176">
        <v>2.98</v>
      </c>
      <c r="E1047" s="176">
        <v>1.08</v>
      </c>
      <c r="F1047" s="176">
        <v>4.0599999999999996</v>
      </c>
      <c r="G1047" s="169">
        <v>9</v>
      </c>
    </row>
    <row r="1048" spans="1:7" x14ac:dyDescent="0.2">
      <c r="A1048" s="173" t="s">
        <v>14399</v>
      </c>
      <c r="B1048" s="174" t="s">
        <v>14400</v>
      </c>
      <c r="C1048" s="175"/>
      <c r="D1048" s="176"/>
      <c r="E1048" s="176"/>
      <c r="F1048" s="176"/>
      <c r="G1048" s="169">
        <v>5</v>
      </c>
    </row>
    <row r="1049" spans="1:7" ht="38.25" x14ac:dyDescent="0.2">
      <c r="A1049" s="173" t="s">
        <v>14401</v>
      </c>
      <c r="B1049" s="174" t="s">
        <v>14402</v>
      </c>
      <c r="C1049" s="175" t="s">
        <v>12441</v>
      </c>
      <c r="D1049" s="176">
        <v>96.2</v>
      </c>
      <c r="E1049" s="176">
        <v>42.77</v>
      </c>
      <c r="F1049" s="176">
        <v>138.97</v>
      </c>
      <c r="G1049" s="169">
        <v>9</v>
      </c>
    </row>
    <row r="1050" spans="1:7" ht="38.25" x14ac:dyDescent="0.2">
      <c r="A1050" s="173" t="s">
        <v>14403</v>
      </c>
      <c r="B1050" s="174" t="s">
        <v>14404</v>
      </c>
      <c r="C1050" s="175" t="s">
        <v>12497</v>
      </c>
      <c r="D1050" s="176">
        <v>17.21</v>
      </c>
      <c r="E1050" s="176">
        <v>11.88</v>
      </c>
      <c r="F1050" s="176">
        <v>29.09</v>
      </c>
      <c r="G1050" s="169">
        <v>9</v>
      </c>
    </row>
    <row r="1051" spans="1:7" ht="38.25" x14ac:dyDescent="0.2">
      <c r="A1051" s="173" t="s">
        <v>14405</v>
      </c>
      <c r="B1051" s="174" t="s">
        <v>14406</v>
      </c>
      <c r="C1051" s="175" t="s">
        <v>12441</v>
      </c>
      <c r="D1051" s="176">
        <v>160.24</v>
      </c>
      <c r="E1051" s="176">
        <v>42.77</v>
      </c>
      <c r="F1051" s="176">
        <v>203.01</v>
      </c>
      <c r="G1051" s="169">
        <v>9</v>
      </c>
    </row>
    <row r="1052" spans="1:7" ht="38.25" x14ac:dyDescent="0.2">
      <c r="A1052" s="173" t="s">
        <v>14407</v>
      </c>
      <c r="B1052" s="174" t="s">
        <v>14408</v>
      </c>
      <c r="C1052" s="175" t="s">
        <v>12497</v>
      </c>
      <c r="D1052" s="176">
        <v>28.36</v>
      </c>
      <c r="E1052" s="176">
        <v>11.88</v>
      </c>
      <c r="F1052" s="176">
        <v>40.24</v>
      </c>
      <c r="G1052" s="169">
        <v>9</v>
      </c>
    </row>
    <row r="1053" spans="1:7" ht="51" x14ac:dyDescent="0.2">
      <c r="A1053" s="173" t="s">
        <v>14409</v>
      </c>
      <c r="B1053" s="174" t="s">
        <v>14410</v>
      </c>
      <c r="C1053" s="175" t="s">
        <v>12441</v>
      </c>
      <c r="D1053" s="176">
        <v>105.49</v>
      </c>
      <c r="E1053" s="176">
        <v>42.77</v>
      </c>
      <c r="F1053" s="176">
        <v>148.26</v>
      </c>
      <c r="G1053" s="169">
        <v>9</v>
      </c>
    </row>
    <row r="1054" spans="1:7" ht="51" x14ac:dyDescent="0.2">
      <c r="A1054" s="173" t="s">
        <v>14411</v>
      </c>
      <c r="B1054" s="174" t="s">
        <v>14412</v>
      </c>
      <c r="C1054" s="175" t="s">
        <v>12497</v>
      </c>
      <c r="D1054" s="176">
        <v>18.829999999999998</v>
      </c>
      <c r="E1054" s="176">
        <v>11.88</v>
      </c>
      <c r="F1054" s="176">
        <v>30.71</v>
      </c>
      <c r="G1054" s="169">
        <v>9</v>
      </c>
    </row>
    <row r="1055" spans="1:7" ht="38.25" x14ac:dyDescent="0.2">
      <c r="A1055" s="173" t="s">
        <v>14413</v>
      </c>
      <c r="B1055" s="174" t="s">
        <v>14414</v>
      </c>
      <c r="C1055" s="175" t="s">
        <v>12441</v>
      </c>
      <c r="D1055" s="176">
        <v>150.94</v>
      </c>
      <c r="E1055" s="176">
        <v>42.77</v>
      </c>
      <c r="F1055" s="176">
        <v>193.71</v>
      </c>
      <c r="G1055" s="169">
        <v>9</v>
      </c>
    </row>
    <row r="1056" spans="1:7" ht="38.25" x14ac:dyDescent="0.2">
      <c r="A1056" s="173" t="s">
        <v>14415</v>
      </c>
      <c r="B1056" s="174" t="s">
        <v>14416</v>
      </c>
      <c r="C1056" s="175" t="s">
        <v>12497</v>
      </c>
      <c r="D1056" s="176">
        <v>27.02</v>
      </c>
      <c r="E1056" s="176">
        <v>11.88</v>
      </c>
      <c r="F1056" s="176">
        <v>38.9</v>
      </c>
      <c r="G1056" s="169">
        <v>9</v>
      </c>
    </row>
    <row r="1057" spans="1:7" ht="38.25" x14ac:dyDescent="0.2">
      <c r="A1057" s="173" t="s">
        <v>14417</v>
      </c>
      <c r="B1057" s="174" t="s">
        <v>14418</v>
      </c>
      <c r="C1057" s="175" t="s">
        <v>12441</v>
      </c>
      <c r="D1057" s="176">
        <v>159.15</v>
      </c>
      <c r="E1057" s="176">
        <v>42.77</v>
      </c>
      <c r="F1057" s="176">
        <v>201.92</v>
      </c>
      <c r="G1057" s="169">
        <v>9</v>
      </c>
    </row>
    <row r="1058" spans="1:7" ht="38.25" x14ac:dyDescent="0.2">
      <c r="A1058" s="173" t="s">
        <v>14419</v>
      </c>
      <c r="B1058" s="174" t="s">
        <v>14420</v>
      </c>
      <c r="C1058" s="175" t="s">
        <v>12497</v>
      </c>
      <c r="D1058" s="176">
        <v>28.45</v>
      </c>
      <c r="E1058" s="176">
        <v>11.88</v>
      </c>
      <c r="F1058" s="176">
        <v>40.33</v>
      </c>
      <c r="G1058" s="169">
        <v>9</v>
      </c>
    </row>
    <row r="1059" spans="1:7" ht="51" x14ac:dyDescent="0.2">
      <c r="A1059" s="173" t="s">
        <v>14421</v>
      </c>
      <c r="B1059" s="174" t="s">
        <v>14422</v>
      </c>
      <c r="C1059" s="175" t="s">
        <v>12441</v>
      </c>
      <c r="D1059" s="176">
        <v>201.95</v>
      </c>
      <c r="E1059" s="176">
        <v>42.77</v>
      </c>
      <c r="F1059" s="176">
        <v>244.72</v>
      </c>
      <c r="G1059" s="169">
        <v>9</v>
      </c>
    </row>
    <row r="1060" spans="1:7" ht="38.25" x14ac:dyDescent="0.2">
      <c r="A1060" s="173" t="s">
        <v>14423</v>
      </c>
      <c r="B1060" s="174" t="s">
        <v>14424</v>
      </c>
      <c r="C1060" s="175" t="s">
        <v>12497</v>
      </c>
      <c r="D1060" s="176">
        <v>35.9</v>
      </c>
      <c r="E1060" s="176">
        <v>11.88</v>
      </c>
      <c r="F1060" s="176">
        <v>47.78</v>
      </c>
      <c r="G1060" s="169">
        <v>9</v>
      </c>
    </row>
    <row r="1061" spans="1:7" x14ac:dyDescent="0.2">
      <c r="A1061" s="173" t="s">
        <v>14425</v>
      </c>
      <c r="B1061" s="174" t="s">
        <v>14426</v>
      </c>
      <c r="C1061" s="175"/>
      <c r="D1061" s="176"/>
      <c r="E1061" s="176"/>
      <c r="F1061" s="176"/>
      <c r="G1061" s="169">
        <v>5</v>
      </c>
    </row>
    <row r="1062" spans="1:7" ht="25.5" x14ac:dyDescent="0.2">
      <c r="A1062" s="173" t="s">
        <v>14427</v>
      </c>
      <c r="B1062" s="174" t="s">
        <v>14428</v>
      </c>
      <c r="C1062" s="175" t="s">
        <v>12441</v>
      </c>
      <c r="D1062" s="176">
        <v>143.46</v>
      </c>
      <c r="E1062" s="176">
        <v>24.22</v>
      </c>
      <c r="F1062" s="176">
        <v>167.68</v>
      </c>
      <c r="G1062" s="169">
        <v>9</v>
      </c>
    </row>
    <row r="1063" spans="1:7" ht="25.5" x14ac:dyDescent="0.2">
      <c r="A1063" s="173" t="s">
        <v>14429</v>
      </c>
      <c r="B1063" s="174" t="s">
        <v>14430</v>
      </c>
      <c r="C1063" s="175" t="s">
        <v>12441</v>
      </c>
      <c r="D1063" s="176">
        <v>86.72</v>
      </c>
      <c r="E1063" s="176">
        <v>24.22</v>
      </c>
      <c r="F1063" s="176">
        <v>110.94</v>
      </c>
      <c r="G1063" s="169">
        <v>9</v>
      </c>
    </row>
    <row r="1064" spans="1:7" ht="25.5" x14ac:dyDescent="0.2">
      <c r="A1064" s="173" t="s">
        <v>14431</v>
      </c>
      <c r="B1064" s="174" t="s">
        <v>14432</v>
      </c>
      <c r="C1064" s="175" t="s">
        <v>12441</v>
      </c>
      <c r="D1064" s="176">
        <v>72.95</v>
      </c>
      <c r="E1064" s="176">
        <v>24.22</v>
      </c>
      <c r="F1064" s="176">
        <v>97.17</v>
      </c>
      <c r="G1064" s="169">
        <v>9</v>
      </c>
    </row>
    <row r="1065" spans="1:7" ht="25.5" x14ac:dyDescent="0.2">
      <c r="A1065" s="173" t="s">
        <v>14433</v>
      </c>
      <c r="B1065" s="174" t="s">
        <v>14434</v>
      </c>
      <c r="C1065" s="175" t="s">
        <v>12441</v>
      </c>
      <c r="D1065" s="176">
        <v>70.31</v>
      </c>
      <c r="E1065" s="176">
        <v>24.22</v>
      </c>
      <c r="F1065" s="176">
        <v>94.53</v>
      </c>
      <c r="G1065" s="169">
        <v>9</v>
      </c>
    </row>
    <row r="1066" spans="1:7" ht="25.5" x14ac:dyDescent="0.2">
      <c r="A1066" s="173" t="s">
        <v>14435</v>
      </c>
      <c r="B1066" s="174" t="s">
        <v>20336</v>
      </c>
      <c r="C1066" s="175" t="s">
        <v>12441</v>
      </c>
      <c r="D1066" s="176">
        <v>61.89</v>
      </c>
      <c r="E1066" s="176">
        <v>24.22</v>
      </c>
      <c r="F1066" s="176">
        <v>86.11</v>
      </c>
      <c r="G1066" s="169">
        <v>9</v>
      </c>
    </row>
    <row r="1067" spans="1:7" x14ac:dyDescent="0.2">
      <c r="A1067" s="173" t="s">
        <v>14436</v>
      </c>
      <c r="B1067" s="174" t="s">
        <v>14437</v>
      </c>
      <c r="C1067" s="175"/>
      <c r="D1067" s="176"/>
      <c r="E1067" s="176"/>
      <c r="F1067" s="176"/>
      <c r="G1067" s="169">
        <v>5</v>
      </c>
    </row>
    <row r="1068" spans="1:7" ht="38.25" x14ac:dyDescent="0.2">
      <c r="A1068" s="173" t="s">
        <v>14438</v>
      </c>
      <c r="B1068" s="174" t="s">
        <v>20337</v>
      </c>
      <c r="C1068" s="175" t="s">
        <v>12441</v>
      </c>
      <c r="D1068" s="176">
        <v>162.18</v>
      </c>
      <c r="E1068" s="176">
        <v>30.65</v>
      </c>
      <c r="F1068" s="176">
        <v>192.83</v>
      </c>
      <c r="G1068" s="169">
        <v>9</v>
      </c>
    </row>
    <row r="1069" spans="1:7" ht="38.25" x14ac:dyDescent="0.2">
      <c r="A1069" s="173" t="s">
        <v>14439</v>
      </c>
      <c r="B1069" s="174" t="s">
        <v>20338</v>
      </c>
      <c r="C1069" s="175" t="s">
        <v>12441</v>
      </c>
      <c r="D1069" s="176">
        <v>347.01</v>
      </c>
      <c r="E1069" s="176">
        <v>30.65</v>
      </c>
      <c r="F1069" s="176">
        <v>377.66</v>
      </c>
      <c r="G1069" s="169">
        <v>9</v>
      </c>
    </row>
    <row r="1070" spans="1:7" ht="38.25" x14ac:dyDescent="0.2">
      <c r="A1070" s="173" t="s">
        <v>14440</v>
      </c>
      <c r="B1070" s="174" t="s">
        <v>20339</v>
      </c>
      <c r="C1070" s="175" t="s">
        <v>12441</v>
      </c>
      <c r="D1070" s="176">
        <v>323.38</v>
      </c>
      <c r="E1070" s="176">
        <v>30.65</v>
      </c>
      <c r="F1070" s="176">
        <v>354.03</v>
      </c>
      <c r="G1070" s="169">
        <v>9</v>
      </c>
    </row>
    <row r="1071" spans="1:7" x14ac:dyDescent="0.2">
      <c r="A1071" s="173" t="s">
        <v>14441</v>
      </c>
      <c r="B1071" s="174" t="s">
        <v>14442</v>
      </c>
      <c r="C1071" s="175"/>
      <c r="D1071" s="176"/>
      <c r="E1071" s="176"/>
      <c r="F1071" s="176"/>
      <c r="G1071" s="169">
        <v>5</v>
      </c>
    </row>
    <row r="1072" spans="1:7" ht="38.25" x14ac:dyDescent="0.2">
      <c r="A1072" s="173" t="s">
        <v>14443</v>
      </c>
      <c r="B1072" s="174" t="s">
        <v>14444</v>
      </c>
      <c r="C1072" s="175" t="s">
        <v>12441</v>
      </c>
      <c r="D1072" s="176">
        <v>121.76</v>
      </c>
      <c r="E1072" s="176">
        <v>19.62</v>
      </c>
      <c r="F1072" s="176">
        <v>141.38</v>
      </c>
      <c r="G1072" s="169">
        <v>9</v>
      </c>
    </row>
    <row r="1073" spans="1:7" ht="38.25" x14ac:dyDescent="0.2">
      <c r="A1073" s="173" t="s">
        <v>14445</v>
      </c>
      <c r="B1073" s="174" t="s">
        <v>14446</v>
      </c>
      <c r="C1073" s="175" t="s">
        <v>12441</v>
      </c>
      <c r="D1073" s="176">
        <v>132.05000000000001</v>
      </c>
      <c r="E1073" s="176">
        <v>19.62</v>
      </c>
      <c r="F1073" s="176">
        <v>151.66999999999999</v>
      </c>
      <c r="G1073" s="169">
        <v>9</v>
      </c>
    </row>
    <row r="1074" spans="1:7" ht="38.25" x14ac:dyDescent="0.2">
      <c r="A1074" s="173" t="s">
        <v>14447</v>
      </c>
      <c r="B1074" s="174" t="s">
        <v>14448</v>
      </c>
      <c r="C1074" s="175" t="s">
        <v>12441</v>
      </c>
      <c r="D1074" s="176">
        <v>43.45</v>
      </c>
      <c r="E1074" s="176">
        <v>10.81</v>
      </c>
      <c r="F1074" s="176">
        <v>54.26</v>
      </c>
      <c r="G1074" s="169">
        <v>9</v>
      </c>
    </row>
    <row r="1075" spans="1:7" x14ac:dyDescent="0.2">
      <c r="A1075" s="173" t="s">
        <v>14449</v>
      </c>
      <c r="B1075" s="174" t="s">
        <v>14450</v>
      </c>
      <c r="C1075" s="175"/>
      <c r="D1075" s="176"/>
      <c r="E1075" s="176"/>
      <c r="F1075" s="176"/>
      <c r="G1075" s="169">
        <v>2</v>
      </c>
    </row>
    <row r="1076" spans="1:7" x14ac:dyDescent="0.2">
      <c r="A1076" s="173" t="s">
        <v>14451</v>
      </c>
      <c r="B1076" s="174" t="s">
        <v>14452</v>
      </c>
      <c r="C1076" s="175"/>
      <c r="D1076" s="176"/>
      <c r="E1076" s="176"/>
      <c r="F1076" s="176"/>
      <c r="G1076" s="169">
        <v>5</v>
      </c>
    </row>
    <row r="1077" spans="1:7" x14ac:dyDescent="0.2">
      <c r="A1077" s="173" t="s">
        <v>14453</v>
      </c>
      <c r="B1077" s="174" t="s">
        <v>14454</v>
      </c>
      <c r="C1077" s="175" t="s">
        <v>12441</v>
      </c>
      <c r="D1077" s="176">
        <v>437.31</v>
      </c>
      <c r="E1077" s="176">
        <v>47.41</v>
      </c>
      <c r="F1077" s="176">
        <v>484.72</v>
      </c>
      <c r="G1077" s="169">
        <v>9</v>
      </c>
    </row>
    <row r="1078" spans="1:7" ht="25.5" x14ac:dyDescent="0.2">
      <c r="A1078" s="173" t="s">
        <v>14455</v>
      </c>
      <c r="B1078" s="174" t="s">
        <v>14456</v>
      </c>
      <c r="C1078" s="175" t="s">
        <v>12497</v>
      </c>
      <c r="D1078" s="176">
        <v>157.13999999999999</v>
      </c>
      <c r="E1078" s="176">
        <v>14.22</v>
      </c>
      <c r="F1078" s="176">
        <v>171.36</v>
      </c>
      <c r="G1078" s="169">
        <v>9</v>
      </c>
    </row>
    <row r="1079" spans="1:7" ht="25.5" x14ac:dyDescent="0.2">
      <c r="A1079" s="173" t="s">
        <v>14457</v>
      </c>
      <c r="B1079" s="174" t="s">
        <v>14458</v>
      </c>
      <c r="C1079" s="175" t="s">
        <v>12497</v>
      </c>
      <c r="D1079" s="176">
        <v>181.39</v>
      </c>
      <c r="E1079" s="176">
        <v>21.33</v>
      </c>
      <c r="F1079" s="176">
        <v>202.72</v>
      </c>
      <c r="G1079" s="169">
        <v>9</v>
      </c>
    </row>
    <row r="1080" spans="1:7" ht="25.5" x14ac:dyDescent="0.2">
      <c r="A1080" s="173" t="s">
        <v>14459</v>
      </c>
      <c r="B1080" s="174" t="s">
        <v>14460</v>
      </c>
      <c r="C1080" s="175" t="s">
        <v>12497</v>
      </c>
      <c r="D1080" s="176">
        <v>386.31</v>
      </c>
      <c r="E1080" s="176">
        <v>35.56</v>
      </c>
      <c r="F1080" s="176">
        <v>421.87</v>
      </c>
      <c r="G1080" s="169">
        <v>9</v>
      </c>
    </row>
    <row r="1081" spans="1:7" ht="25.5" x14ac:dyDescent="0.2">
      <c r="A1081" s="173" t="s">
        <v>14461</v>
      </c>
      <c r="B1081" s="174" t="s">
        <v>14462</v>
      </c>
      <c r="C1081" s="175" t="s">
        <v>12497</v>
      </c>
      <c r="D1081" s="176">
        <v>78.569999999999993</v>
      </c>
      <c r="E1081" s="176">
        <v>7.11</v>
      </c>
      <c r="F1081" s="176">
        <v>85.68</v>
      </c>
      <c r="G1081" s="169">
        <v>9</v>
      </c>
    </row>
    <row r="1082" spans="1:7" ht="25.5" x14ac:dyDescent="0.2">
      <c r="A1082" s="173" t="s">
        <v>14463</v>
      </c>
      <c r="B1082" s="174" t="s">
        <v>14464</v>
      </c>
      <c r="C1082" s="175" t="s">
        <v>12497</v>
      </c>
      <c r="D1082" s="176">
        <v>88.43</v>
      </c>
      <c r="E1082" s="176">
        <v>7.11</v>
      </c>
      <c r="F1082" s="176">
        <v>95.54</v>
      </c>
      <c r="G1082" s="169">
        <v>9</v>
      </c>
    </row>
    <row r="1083" spans="1:7" x14ac:dyDescent="0.2">
      <c r="A1083" s="173" t="s">
        <v>14465</v>
      </c>
      <c r="B1083" s="174" t="s">
        <v>14466</v>
      </c>
      <c r="C1083" s="175"/>
      <c r="D1083" s="176"/>
      <c r="E1083" s="176"/>
      <c r="F1083" s="176"/>
      <c r="G1083" s="169">
        <v>5</v>
      </c>
    </row>
    <row r="1084" spans="1:7" ht="25.5" x14ac:dyDescent="0.2">
      <c r="A1084" s="173" t="s">
        <v>14467</v>
      </c>
      <c r="B1084" s="174" t="s">
        <v>14468</v>
      </c>
      <c r="C1084" s="175" t="s">
        <v>12441</v>
      </c>
      <c r="D1084" s="176">
        <v>887.2</v>
      </c>
      <c r="E1084" s="176">
        <v>47.41</v>
      </c>
      <c r="F1084" s="176">
        <v>934.61</v>
      </c>
      <c r="G1084" s="169">
        <v>9</v>
      </c>
    </row>
    <row r="1085" spans="1:7" ht="25.5" x14ac:dyDescent="0.2">
      <c r="A1085" s="173" t="s">
        <v>14469</v>
      </c>
      <c r="B1085" s="174" t="s">
        <v>14470</v>
      </c>
      <c r="C1085" s="175" t="s">
        <v>12441</v>
      </c>
      <c r="D1085" s="176">
        <v>895.99</v>
      </c>
      <c r="E1085" s="176">
        <v>47.41</v>
      </c>
      <c r="F1085" s="176">
        <v>943.4</v>
      </c>
      <c r="G1085" s="169">
        <v>9</v>
      </c>
    </row>
    <row r="1086" spans="1:7" ht="25.5" x14ac:dyDescent="0.2">
      <c r="A1086" s="173" t="s">
        <v>14471</v>
      </c>
      <c r="B1086" s="174" t="s">
        <v>14472</v>
      </c>
      <c r="C1086" s="175" t="s">
        <v>12441</v>
      </c>
      <c r="D1086" s="176">
        <v>1025.1500000000001</v>
      </c>
      <c r="E1086" s="176">
        <v>47.41</v>
      </c>
      <c r="F1086" s="176">
        <v>1072.56</v>
      </c>
      <c r="G1086" s="169">
        <v>9</v>
      </c>
    </row>
    <row r="1087" spans="1:7" ht="25.5" x14ac:dyDescent="0.2">
      <c r="A1087" s="173" t="s">
        <v>14473</v>
      </c>
      <c r="B1087" s="174" t="s">
        <v>14474</v>
      </c>
      <c r="C1087" s="175" t="s">
        <v>12441</v>
      </c>
      <c r="D1087" s="176">
        <v>1022.64</v>
      </c>
      <c r="E1087" s="176">
        <v>47.41</v>
      </c>
      <c r="F1087" s="176">
        <v>1070.05</v>
      </c>
      <c r="G1087" s="169">
        <v>9</v>
      </c>
    </row>
    <row r="1088" spans="1:7" x14ac:dyDescent="0.2">
      <c r="A1088" s="173" t="s">
        <v>14475</v>
      </c>
      <c r="B1088" s="174" t="s">
        <v>14476</v>
      </c>
      <c r="C1088" s="175" t="s">
        <v>12497</v>
      </c>
      <c r="D1088" s="176">
        <v>444.32</v>
      </c>
      <c r="E1088" s="176">
        <v>35.56</v>
      </c>
      <c r="F1088" s="176">
        <v>479.88</v>
      </c>
      <c r="G1088" s="169">
        <v>9</v>
      </c>
    </row>
    <row r="1089" spans="1:7" ht="25.5" x14ac:dyDescent="0.2">
      <c r="A1089" s="173" t="s">
        <v>14477</v>
      </c>
      <c r="B1089" s="174" t="s">
        <v>14478</v>
      </c>
      <c r="C1089" s="175" t="s">
        <v>12497</v>
      </c>
      <c r="D1089" s="176">
        <v>458.6</v>
      </c>
      <c r="E1089" s="176">
        <v>35.56</v>
      </c>
      <c r="F1089" s="176">
        <v>494.16</v>
      </c>
      <c r="G1089" s="169">
        <v>9</v>
      </c>
    </row>
    <row r="1090" spans="1:7" x14ac:dyDescent="0.2">
      <c r="A1090" s="173" t="s">
        <v>14479</v>
      </c>
      <c r="B1090" s="174" t="s">
        <v>14480</v>
      </c>
      <c r="C1090" s="175" t="s">
        <v>12497</v>
      </c>
      <c r="D1090" s="176">
        <v>56.25</v>
      </c>
      <c r="E1090" s="176">
        <v>9.48</v>
      </c>
      <c r="F1090" s="176">
        <v>65.73</v>
      </c>
      <c r="G1090" s="169">
        <v>9</v>
      </c>
    </row>
    <row r="1091" spans="1:7" x14ac:dyDescent="0.2">
      <c r="A1091" s="173" t="s">
        <v>14481</v>
      </c>
      <c r="B1091" s="174" t="s">
        <v>14482</v>
      </c>
      <c r="C1091" s="175"/>
      <c r="D1091" s="176"/>
      <c r="E1091" s="176"/>
      <c r="F1091" s="176"/>
      <c r="G1091" s="169">
        <v>5</v>
      </c>
    </row>
    <row r="1092" spans="1:7" x14ac:dyDescent="0.2">
      <c r="A1092" s="173" t="s">
        <v>14485</v>
      </c>
      <c r="B1092" s="174" t="s">
        <v>14486</v>
      </c>
      <c r="C1092" s="175" t="s">
        <v>12441</v>
      </c>
      <c r="D1092" s="176">
        <v>258.48</v>
      </c>
      <c r="E1092" s="176">
        <v>42.77</v>
      </c>
      <c r="F1092" s="176">
        <v>301.25</v>
      </c>
      <c r="G1092" s="169">
        <v>9</v>
      </c>
    </row>
    <row r="1093" spans="1:7" x14ac:dyDescent="0.2">
      <c r="A1093" s="173" t="s">
        <v>14487</v>
      </c>
      <c r="B1093" s="174" t="s">
        <v>14488</v>
      </c>
      <c r="C1093" s="175" t="s">
        <v>12441</v>
      </c>
      <c r="D1093" s="176">
        <v>62.96</v>
      </c>
      <c r="E1093" s="176">
        <v>42.77</v>
      </c>
      <c r="F1093" s="176">
        <v>105.73</v>
      </c>
      <c r="G1093" s="169">
        <v>9</v>
      </c>
    </row>
    <row r="1094" spans="1:7" x14ac:dyDescent="0.2">
      <c r="A1094" s="173" t="s">
        <v>14491</v>
      </c>
      <c r="B1094" s="174" t="s">
        <v>14492</v>
      </c>
      <c r="C1094" s="175" t="s">
        <v>12497</v>
      </c>
      <c r="D1094" s="176">
        <v>8.5500000000000007</v>
      </c>
      <c r="E1094" s="176">
        <v>12.83</v>
      </c>
      <c r="F1094" s="176">
        <v>21.38</v>
      </c>
      <c r="G1094" s="169">
        <v>9</v>
      </c>
    </row>
    <row r="1095" spans="1:7" x14ac:dyDescent="0.2">
      <c r="A1095" s="173" t="s">
        <v>14493</v>
      </c>
      <c r="B1095" s="174" t="s">
        <v>14494</v>
      </c>
      <c r="C1095" s="175" t="s">
        <v>12497</v>
      </c>
      <c r="D1095" s="176">
        <v>53.98</v>
      </c>
      <c r="E1095" s="176">
        <v>6.41</v>
      </c>
      <c r="F1095" s="176">
        <v>60.39</v>
      </c>
      <c r="G1095" s="169">
        <v>9</v>
      </c>
    </row>
    <row r="1096" spans="1:7" x14ac:dyDescent="0.2">
      <c r="A1096" s="173" t="s">
        <v>14495</v>
      </c>
      <c r="B1096" s="174" t="s">
        <v>14496</v>
      </c>
      <c r="C1096" s="175" t="s">
        <v>12441</v>
      </c>
      <c r="D1096" s="176">
        <v>72.88</v>
      </c>
      <c r="E1096" s="176">
        <v>19.010000000000002</v>
      </c>
      <c r="F1096" s="176">
        <v>91.89</v>
      </c>
      <c r="G1096" s="169">
        <v>9</v>
      </c>
    </row>
    <row r="1097" spans="1:7" x14ac:dyDescent="0.2">
      <c r="A1097" s="173" t="s">
        <v>14497</v>
      </c>
      <c r="B1097" s="174" t="s">
        <v>14498</v>
      </c>
      <c r="C1097" s="175" t="s">
        <v>12497</v>
      </c>
      <c r="D1097" s="176">
        <v>20.27</v>
      </c>
      <c r="E1097" s="176">
        <v>6.41</v>
      </c>
      <c r="F1097" s="176">
        <v>26.68</v>
      </c>
      <c r="G1097" s="169">
        <v>9</v>
      </c>
    </row>
    <row r="1098" spans="1:7" ht="25.5" x14ac:dyDescent="0.2">
      <c r="A1098" s="173" t="s">
        <v>14499</v>
      </c>
      <c r="B1098" s="174" t="s">
        <v>14500</v>
      </c>
      <c r="C1098" s="175" t="s">
        <v>12497</v>
      </c>
      <c r="D1098" s="176">
        <v>69.89</v>
      </c>
      <c r="E1098" s="176">
        <v>12.83</v>
      </c>
      <c r="F1098" s="176">
        <v>82.72</v>
      </c>
      <c r="G1098" s="169">
        <v>9</v>
      </c>
    </row>
    <row r="1099" spans="1:7" x14ac:dyDescent="0.2">
      <c r="A1099" s="173" t="s">
        <v>14501</v>
      </c>
      <c r="B1099" s="174" t="s">
        <v>14502</v>
      </c>
      <c r="C1099" s="175"/>
      <c r="D1099" s="176"/>
      <c r="E1099" s="176"/>
      <c r="F1099" s="176"/>
      <c r="G1099" s="169">
        <v>5</v>
      </c>
    </row>
    <row r="1100" spans="1:7" ht="25.5" x14ac:dyDescent="0.2">
      <c r="A1100" s="173" t="s">
        <v>14503</v>
      </c>
      <c r="B1100" s="174" t="s">
        <v>14504</v>
      </c>
      <c r="C1100" s="175" t="s">
        <v>12441</v>
      </c>
      <c r="D1100" s="176">
        <v>24.97</v>
      </c>
      <c r="E1100" s="176">
        <v>42.77</v>
      </c>
      <c r="F1100" s="176">
        <v>67.739999999999995</v>
      </c>
      <c r="G1100" s="169">
        <v>9</v>
      </c>
    </row>
    <row r="1101" spans="1:7" x14ac:dyDescent="0.2">
      <c r="A1101" s="173" t="s">
        <v>14505</v>
      </c>
      <c r="B1101" s="174" t="s">
        <v>14506</v>
      </c>
      <c r="C1101" s="175"/>
      <c r="D1101" s="176"/>
      <c r="E1101" s="176"/>
      <c r="F1101" s="176"/>
      <c r="G1101" s="169">
        <v>2</v>
      </c>
    </row>
    <row r="1102" spans="1:7" x14ac:dyDescent="0.2">
      <c r="A1102" s="173" t="s">
        <v>14507</v>
      </c>
      <c r="B1102" s="174" t="s">
        <v>14508</v>
      </c>
      <c r="C1102" s="175"/>
      <c r="D1102" s="176"/>
      <c r="E1102" s="176"/>
      <c r="F1102" s="176"/>
      <c r="G1102" s="169">
        <v>5</v>
      </c>
    </row>
    <row r="1103" spans="1:7" x14ac:dyDescent="0.2">
      <c r="A1103" s="173" t="s">
        <v>14509</v>
      </c>
      <c r="B1103" s="174" t="s">
        <v>14510</v>
      </c>
      <c r="C1103" s="175" t="s">
        <v>12441</v>
      </c>
      <c r="D1103" s="176">
        <v>103.61</v>
      </c>
      <c r="E1103" s="176">
        <v>73.430000000000007</v>
      </c>
      <c r="F1103" s="176">
        <v>177.04</v>
      </c>
      <c r="G1103" s="169">
        <v>9</v>
      </c>
    </row>
    <row r="1104" spans="1:7" x14ac:dyDescent="0.2">
      <c r="A1104" s="173" t="s">
        <v>14511</v>
      </c>
      <c r="B1104" s="174" t="s">
        <v>14512</v>
      </c>
      <c r="C1104" s="175"/>
      <c r="D1104" s="176"/>
      <c r="E1104" s="176"/>
      <c r="F1104" s="176"/>
      <c r="G1104" s="169">
        <v>5</v>
      </c>
    </row>
    <row r="1105" spans="1:7" x14ac:dyDescent="0.2">
      <c r="A1105" s="173" t="s">
        <v>14513</v>
      </c>
      <c r="B1105" s="174" t="s">
        <v>14514</v>
      </c>
      <c r="C1105" s="175" t="s">
        <v>12441</v>
      </c>
      <c r="D1105" s="176">
        <v>742.34</v>
      </c>
      <c r="E1105" s="176"/>
      <c r="F1105" s="176">
        <v>742.34</v>
      </c>
      <c r="G1105" s="169">
        <v>9</v>
      </c>
    </row>
    <row r="1106" spans="1:7" x14ac:dyDescent="0.2">
      <c r="A1106" s="173" t="s">
        <v>14515</v>
      </c>
      <c r="B1106" s="174" t="s">
        <v>14516</v>
      </c>
      <c r="C1106" s="175"/>
      <c r="D1106" s="176"/>
      <c r="E1106" s="176"/>
      <c r="F1106" s="176"/>
      <c r="G1106" s="169">
        <v>5</v>
      </c>
    </row>
    <row r="1107" spans="1:7" x14ac:dyDescent="0.2">
      <c r="A1107" s="173" t="s">
        <v>14517</v>
      </c>
      <c r="B1107" s="174" t="s">
        <v>14518</v>
      </c>
      <c r="C1107" s="175" t="s">
        <v>12441</v>
      </c>
      <c r="D1107" s="176">
        <v>368.05</v>
      </c>
      <c r="E1107" s="176">
        <v>24.13</v>
      </c>
      <c r="F1107" s="176">
        <v>392.18</v>
      </c>
      <c r="G1107" s="169">
        <v>9</v>
      </c>
    </row>
    <row r="1108" spans="1:7" x14ac:dyDescent="0.2">
      <c r="A1108" s="173" t="s">
        <v>14519</v>
      </c>
      <c r="B1108" s="174" t="s">
        <v>14520</v>
      </c>
      <c r="C1108" s="175"/>
      <c r="D1108" s="176"/>
      <c r="E1108" s="176"/>
      <c r="F1108" s="176"/>
      <c r="G1108" s="169">
        <v>5</v>
      </c>
    </row>
    <row r="1109" spans="1:7" x14ac:dyDescent="0.2">
      <c r="A1109" s="173" t="s">
        <v>14521</v>
      </c>
      <c r="B1109" s="174" t="s">
        <v>14522</v>
      </c>
      <c r="C1109" s="175" t="s">
        <v>12497</v>
      </c>
      <c r="D1109" s="176">
        <v>24.4</v>
      </c>
      <c r="E1109" s="176">
        <v>16.03</v>
      </c>
      <c r="F1109" s="176">
        <v>40.43</v>
      </c>
      <c r="G1109" s="169">
        <v>9</v>
      </c>
    </row>
    <row r="1110" spans="1:7" x14ac:dyDescent="0.2">
      <c r="A1110" s="173" t="s">
        <v>14523</v>
      </c>
      <c r="B1110" s="174" t="s">
        <v>14524</v>
      </c>
      <c r="C1110" s="175" t="s">
        <v>12497</v>
      </c>
      <c r="D1110" s="176">
        <v>3.9</v>
      </c>
      <c r="E1110" s="176">
        <v>3.91</v>
      </c>
      <c r="F1110" s="176">
        <v>7.81</v>
      </c>
      <c r="G1110" s="169">
        <v>9</v>
      </c>
    </row>
    <row r="1111" spans="1:7" x14ac:dyDescent="0.2">
      <c r="A1111" s="173" t="s">
        <v>14525</v>
      </c>
      <c r="B1111" s="174" t="s">
        <v>14526</v>
      </c>
      <c r="C1111" s="175"/>
      <c r="D1111" s="176"/>
      <c r="E1111" s="176"/>
      <c r="F1111" s="176"/>
      <c r="G1111" s="169">
        <v>5</v>
      </c>
    </row>
    <row r="1112" spans="1:7" x14ac:dyDescent="0.2">
      <c r="A1112" s="173" t="s">
        <v>14527</v>
      </c>
      <c r="B1112" s="174" t="s">
        <v>14528</v>
      </c>
      <c r="C1112" s="175" t="s">
        <v>12441</v>
      </c>
      <c r="D1112" s="176">
        <v>0.47</v>
      </c>
      <c r="E1112" s="176">
        <v>9.51</v>
      </c>
      <c r="F1112" s="176">
        <v>9.98</v>
      </c>
      <c r="G1112" s="169">
        <v>9</v>
      </c>
    </row>
    <row r="1113" spans="1:7" x14ac:dyDescent="0.2">
      <c r="A1113" s="173" t="s">
        <v>14529</v>
      </c>
      <c r="B1113" s="174" t="s">
        <v>14530</v>
      </c>
      <c r="C1113" s="175" t="s">
        <v>12441</v>
      </c>
      <c r="D1113" s="176">
        <v>27.7</v>
      </c>
      <c r="E1113" s="176">
        <v>24.13</v>
      </c>
      <c r="F1113" s="176">
        <v>51.83</v>
      </c>
      <c r="G1113" s="169">
        <v>9</v>
      </c>
    </row>
    <row r="1114" spans="1:7" x14ac:dyDescent="0.2">
      <c r="A1114" s="173" t="s">
        <v>14531</v>
      </c>
      <c r="B1114" s="174" t="s">
        <v>14532</v>
      </c>
      <c r="C1114" s="175" t="s">
        <v>12497</v>
      </c>
      <c r="D1114" s="176">
        <v>0.47</v>
      </c>
      <c r="E1114" s="176">
        <v>12.12</v>
      </c>
      <c r="F1114" s="176">
        <v>12.59</v>
      </c>
      <c r="G1114" s="169">
        <v>9</v>
      </c>
    </row>
    <row r="1115" spans="1:7" x14ac:dyDescent="0.2">
      <c r="A1115" s="173" t="s">
        <v>14533</v>
      </c>
      <c r="B1115" s="174" t="s">
        <v>14534</v>
      </c>
      <c r="C1115" s="175" t="s">
        <v>12441</v>
      </c>
      <c r="D1115" s="176">
        <v>154.47999999999999</v>
      </c>
      <c r="E1115" s="176"/>
      <c r="F1115" s="176">
        <v>154.47999999999999</v>
      </c>
      <c r="G1115" s="169">
        <v>9</v>
      </c>
    </row>
    <row r="1116" spans="1:7" x14ac:dyDescent="0.2">
      <c r="A1116" s="173" t="s">
        <v>14535</v>
      </c>
      <c r="B1116" s="174" t="s">
        <v>14536</v>
      </c>
      <c r="C1116" s="175"/>
      <c r="D1116" s="176"/>
      <c r="E1116" s="176"/>
      <c r="F1116" s="176"/>
      <c r="G1116" s="169">
        <v>2</v>
      </c>
    </row>
    <row r="1117" spans="1:7" x14ac:dyDescent="0.2">
      <c r="A1117" s="173" t="s">
        <v>14537</v>
      </c>
      <c r="B1117" s="174" t="s">
        <v>14538</v>
      </c>
      <c r="C1117" s="175"/>
      <c r="D1117" s="176"/>
      <c r="E1117" s="176"/>
      <c r="F1117" s="176"/>
      <c r="G1117" s="169">
        <v>5</v>
      </c>
    </row>
    <row r="1118" spans="1:7" ht="25.5" x14ac:dyDescent="0.2">
      <c r="A1118" s="173" t="s">
        <v>14539</v>
      </c>
      <c r="B1118" s="174" t="s">
        <v>14540</v>
      </c>
      <c r="C1118" s="175" t="s">
        <v>12441</v>
      </c>
      <c r="D1118" s="176">
        <v>115.07</v>
      </c>
      <c r="E1118" s="176">
        <v>10.93</v>
      </c>
      <c r="F1118" s="176">
        <v>126</v>
      </c>
      <c r="G1118" s="169">
        <v>9</v>
      </c>
    </row>
    <row r="1119" spans="1:7" x14ac:dyDescent="0.2">
      <c r="A1119" s="173" t="s">
        <v>14541</v>
      </c>
      <c r="B1119" s="174" t="s">
        <v>14542</v>
      </c>
      <c r="C1119" s="175" t="s">
        <v>12441</v>
      </c>
      <c r="D1119" s="176">
        <v>79.38</v>
      </c>
      <c r="E1119" s="176"/>
      <c r="F1119" s="176">
        <v>79.38</v>
      </c>
      <c r="G1119" s="169">
        <v>9</v>
      </c>
    </row>
    <row r="1120" spans="1:7" x14ac:dyDescent="0.2">
      <c r="A1120" s="173" t="s">
        <v>14543</v>
      </c>
      <c r="B1120" s="174" t="s">
        <v>14544</v>
      </c>
      <c r="C1120" s="175"/>
      <c r="D1120" s="176"/>
      <c r="E1120" s="176"/>
      <c r="F1120" s="176"/>
      <c r="G1120" s="169">
        <v>5</v>
      </c>
    </row>
    <row r="1121" spans="1:7" ht="25.5" x14ac:dyDescent="0.2">
      <c r="A1121" s="173" t="s">
        <v>14545</v>
      </c>
      <c r="B1121" s="174" t="s">
        <v>14546</v>
      </c>
      <c r="C1121" s="175" t="s">
        <v>12441</v>
      </c>
      <c r="D1121" s="176">
        <v>153.30000000000001</v>
      </c>
      <c r="E1121" s="176">
        <v>24.25</v>
      </c>
      <c r="F1121" s="176">
        <v>177.55</v>
      </c>
      <c r="G1121" s="169">
        <v>9</v>
      </c>
    </row>
    <row r="1122" spans="1:7" ht="25.5" x14ac:dyDescent="0.2">
      <c r="A1122" s="173" t="s">
        <v>14547</v>
      </c>
      <c r="B1122" s="174" t="s">
        <v>14548</v>
      </c>
      <c r="C1122" s="175" t="s">
        <v>12441</v>
      </c>
      <c r="D1122" s="176">
        <v>243.35</v>
      </c>
      <c r="E1122" s="176">
        <v>24.25</v>
      </c>
      <c r="F1122" s="176">
        <v>267.60000000000002</v>
      </c>
      <c r="G1122" s="169">
        <v>9</v>
      </c>
    </row>
    <row r="1123" spans="1:7" ht="25.5" x14ac:dyDescent="0.2">
      <c r="A1123" s="173" t="s">
        <v>14549</v>
      </c>
      <c r="B1123" s="174" t="s">
        <v>14550</v>
      </c>
      <c r="C1123" s="175" t="s">
        <v>12441</v>
      </c>
      <c r="D1123" s="176">
        <v>221.64</v>
      </c>
      <c r="E1123" s="176"/>
      <c r="F1123" s="176">
        <v>221.64</v>
      </c>
      <c r="G1123" s="169">
        <v>9</v>
      </c>
    </row>
    <row r="1124" spans="1:7" ht="25.5" x14ac:dyDescent="0.2">
      <c r="A1124" s="173" t="s">
        <v>14551</v>
      </c>
      <c r="B1124" s="174" t="s">
        <v>14552</v>
      </c>
      <c r="C1124" s="175" t="s">
        <v>12441</v>
      </c>
      <c r="D1124" s="176">
        <v>257.01</v>
      </c>
      <c r="E1124" s="176">
        <v>24.25</v>
      </c>
      <c r="F1124" s="176">
        <v>281.26</v>
      </c>
      <c r="G1124" s="169">
        <v>9</v>
      </c>
    </row>
    <row r="1125" spans="1:7" ht="25.5" x14ac:dyDescent="0.2">
      <c r="A1125" s="173" t="s">
        <v>14553</v>
      </c>
      <c r="B1125" s="174" t="s">
        <v>14554</v>
      </c>
      <c r="C1125" s="175" t="s">
        <v>12441</v>
      </c>
      <c r="D1125" s="176">
        <v>398</v>
      </c>
      <c r="E1125" s="176">
        <v>24.25</v>
      </c>
      <c r="F1125" s="176">
        <v>422.25</v>
      </c>
      <c r="G1125" s="169">
        <v>9</v>
      </c>
    </row>
    <row r="1126" spans="1:7" ht="25.5" x14ac:dyDescent="0.2">
      <c r="A1126" s="173" t="s">
        <v>14555</v>
      </c>
      <c r="B1126" s="174" t="s">
        <v>14556</v>
      </c>
      <c r="C1126" s="175" t="s">
        <v>12441</v>
      </c>
      <c r="D1126" s="176">
        <v>245.51</v>
      </c>
      <c r="E1126" s="176">
        <v>24.25</v>
      </c>
      <c r="F1126" s="176">
        <v>269.76</v>
      </c>
      <c r="G1126" s="169">
        <v>9</v>
      </c>
    </row>
    <row r="1127" spans="1:7" ht="25.5" x14ac:dyDescent="0.2">
      <c r="A1127" s="173" t="s">
        <v>14557</v>
      </c>
      <c r="B1127" s="174" t="s">
        <v>14558</v>
      </c>
      <c r="C1127" s="175" t="s">
        <v>12441</v>
      </c>
      <c r="D1127" s="176">
        <v>501.76</v>
      </c>
      <c r="E1127" s="176">
        <v>24.25</v>
      </c>
      <c r="F1127" s="176">
        <v>526.01</v>
      </c>
      <c r="G1127" s="169">
        <v>9</v>
      </c>
    </row>
    <row r="1128" spans="1:7" ht="25.5" x14ac:dyDescent="0.2">
      <c r="A1128" s="173" t="s">
        <v>14559</v>
      </c>
      <c r="B1128" s="174" t="s">
        <v>14560</v>
      </c>
      <c r="C1128" s="175" t="s">
        <v>12441</v>
      </c>
      <c r="D1128" s="176">
        <v>407.64</v>
      </c>
      <c r="E1128" s="176">
        <v>24.25</v>
      </c>
      <c r="F1128" s="176">
        <v>431.89</v>
      </c>
      <c r="G1128" s="169">
        <v>9</v>
      </c>
    </row>
    <row r="1129" spans="1:7" ht="25.5" x14ac:dyDescent="0.2">
      <c r="A1129" s="173" t="s">
        <v>14561</v>
      </c>
      <c r="B1129" s="174" t="s">
        <v>14562</v>
      </c>
      <c r="C1129" s="175" t="s">
        <v>12441</v>
      </c>
      <c r="D1129" s="176">
        <v>271.39</v>
      </c>
      <c r="E1129" s="176">
        <v>49.24</v>
      </c>
      <c r="F1129" s="176">
        <v>320.63</v>
      </c>
      <c r="G1129" s="169">
        <v>9</v>
      </c>
    </row>
    <row r="1130" spans="1:7" x14ac:dyDescent="0.2">
      <c r="A1130" s="173" t="s">
        <v>14563</v>
      </c>
      <c r="B1130" s="174" t="s">
        <v>14564</v>
      </c>
      <c r="C1130" s="175"/>
      <c r="D1130" s="176"/>
      <c r="E1130" s="176"/>
      <c r="F1130" s="176"/>
      <c r="G1130" s="169">
        <v>5</v>
      </c>
    </row>
    <row r="1131" spans="1:7" ht="25.5" x14ac:dyDescent="0.2">
      <c r="A1131" s="173" t="s">
        <v>14565</v>
      </c>
      <c r="B1131" s="174" t="s">
        <v>14566</v>
      </c>
      <c r="C1131" s="175" t="s">
        <v>12441</v>
      </c>
      <c r="D1131" s="176">
        <v>1317.5</v>
      </c>
      <c r="E1131" s="176"/>
      <c r="F1131" s="176">
        <v>1317.5</v>
      </c>
      <c r="G1131" s="169">
        <v>9</v>
      </c>
    </row>
    <row r="1132" spans="1:7" x14ac:dyDescent="0.2">
      <c r="A1132" s="173" t="s">
        <v>14567</v>
      </c>
      <c r="B1132" s="174" t="s">
        <v>14568</v>
      </c>
      <c r="C1132" s="175" t="s">
        <v>12441</v>
      </c>
      <c r="D1132" s="176">
        <v>341.68</v>
      </c>
      <c r="E1132" s="176"/>
      <c r="F1132" s="176">
        <v>341.68</v>
      </c>
      <c r="G1132" s="169">
        <v>9</v>
      </c>
    </row>
    <row r="1133" spans="1:7" ht="25.5" x14ac:dyDescent="0.2">
      <c r="A1133" s="173" t="s">
        <v>14569</v>
      </c>
      <c r="B1133" s="174" t="s">
        <v>20480</v>
      </c>
      <c r="C1133" s="175" t="s">
        <v>12441</v>
      </c>
      <c r="D1133" s="176">
        <v>576.51</v>
      </c>
      <c r="E1133" s="176">
        <v>301.47000000000003</v>
      </c>
      <c r="F1133" s="176">
        <v>877.98</v>
      </c>
      <c r="G1133" s="169">
        <v>9</v>
      </c>
    </row>
    <row r="1134" spans="1:7" ht="25.5" x14ac:dyDescent="0.2">
      <c r="A1134" s="173" t="s">
        <v>20481</v>
      </c>
      <c r="B1134" s="174" t="s">
        <v>20482</v>
      </c>
      <c r="C1134" s="175" t="s">
        <v>12441</v>
      </c>
      <c r="D1134" s="176">
        <v>380.26</v>
      </c>
      <c r="E1134" s="176">
        <v>301.47000000000003</v>
      </c>
      <c r="F1134" s="176">
        <v>681.73</v>
      </c>
      <c r="G1134" s="169">
        <v>9</v>
      </c>
    </row>
    <row r="1135" spans="1:7" x14ac:dyDescent="0.2">
      <c r="A1135" s="173" t="s">
        <v>14570</v>
      </c>
      <c r="B1135" s="174" t="s">
        <v>14571</v>
      </c>
      <c r="C1135" s="175"/>
      <c r="D1135" s="176"/>
      <c r="E1135" s="176"/>
      <c r="F1135" s="176"/>
      <c r="G1135" s="169">
        <v>5</v>
      </c>
    </row>
    <row r="1136" spans="1:7" ht="25.5" x14ac:dyDescent="0.2">
      <c r="A1136" s="173" t="s">
        <v>14572</v>
      </c>
      <c r="B1136" s="174" t="s">
        <v>14573</v>
      </c>
      <c r="C1136" s="175" t="s">
        <v>12441</v>
      </c>
      <c r="D1136" s="176">
        <v>151.26</v>
      </c>
      <c r="E1136" s="176"/>
      <c r="F1136" s="176">
        <v>151.26</v>
      </c>
      <c r="G1136" s="169">
        <v>9</v>
      </c>
    </row>
    <row r="1137" spans="1:7" ht="25.5" x14ac:dyDescent="0.2">
      <c r="A1137" s="173" t="s">
        <v>14574</v>
      </c>
      <c r="B1137" s="174" t="s">
        <v>14575</v>
      </c>
      <c r="C1137" s="175" t="s">
        <v>12441</v>
      </c>
      <c r="D1137" s="176">
        <v>190.41</v>
      </c>
      <c r="E1137" s="176"/>
      <c r="F1137" s="176">
        <v>190.41</v>
      </c>
      <c r="G1137" s="169">
        <v>9</v>
      </c>
    </row>
    <row r="1138" spans="1:7" x14ac:dyDescent="0.2">
      <c r="A1138" s="173" t="s">
        <v>14576</v>
      </c>
      <c r="B1138" s="174" t="s">
        <v>14577</v>
      </c>
      <c r="C1138" s="175"/>
      <c r="D1138" s="176"/>
      <c r="E1138" s="176"/>
      <c r="F1138" s="176"/>
      <c r="G1138" s="169">
        <v>5</v>
      </c>
    </row>
    <row r="1139" spans="1:7" ht="38.25" x14ac:dyDescent="0.2">
      <c r="A1139" s="173" t="s">
        <v>14578</v>
      </c>
      <c r="B1139" s="174" t="s">
        <v>14579</v>
      </c>
      <c r="C1139" s="175" t="s">
        <v>12441</v>
      </c>
      <c r="D1139" s="176">
        <v>154.96</v>
      </c>
      <c r="E1139" s="176">
        <v>103.43</v>
      </c>
      <c r="F1139" s="176">
        <v>258.39</v>
      </c>
      <c r="G1139" s="169">
        <v>9</v>
      </c>
    </row>
    <row r="1140" spans="1:7" ht="25.5" x14ac:dyDescent="0.2">
      <c r="A1140" s="173" t="s">
        <v>14580</v>
      </c>
      <c r="B1140" s="174" t="s">
        <v>14581</v>
      </c>
      <c r="C1140" s="175" t="s">
        <v>12441</v>
      </c>
      <c r="D1140" s="176">
        <v>473.55</v>
      </c>
      <c r="E1140" s="176"/>
      <c r="F1140" s="176">
        <v>473.55</v>
      </c>
      <c r="G1140" s="169">
        <v>9</v>
      </c>
    </row>
    <row r="1141" spans="1:7" x14ac:dyDescent="0.2">
      <c r="A1141" s="173" t="s">
        <v>14582</v>
      </c>
      <c r="B1141" s="174" t="s">
        <v>14583</v>
      </c>
      <c r="C1141" s="175"/>
      <c r="D1141" s="176"/>
      <c r="E1141" s="176"/>
      <c r="F1141" s="176"/>
      <c r="G1141" s="169">
        <v>5</v>
      </c>
    </row>
    <row r="1142" spans="1:7" x14ac:dyDescent="0.2">
      <c r="A1142" s="173" t="s">
        <v>14584</v>
      </c>
      <c r="B1142" s="174" t="s">
        <v>14585</v>
      </c>
      <c r="C1142" s="175" t="s">
        <v>12441</v>
      </c>
      <c r="D1142" s="176">
        <v>788.21</v>
      </c>
      <c r="E1142" s="176"/>
      <c r="F1142" s="176">
        <v>788.21</v>
      </c>
      <c r="G1142" s="169">
        <v>9</v>
      </c>
    </row>
    <row r="1143" spans="1:7" x14ac:dyDescent="0.2">
      <c r="A1143" s="173" t="s">
        <v>14586</v>
      </c>
      <c r="B1143" s="174" t="s">
        <v>14587</v>
      </c>
      <c r="C1143" s="175"/>
      <c r="D1143" s="176"/>
      <c r="E1143" s="176"/>
      <c r="F1143" s="176"/>
      <c r="G1143" s="169">
        <v>5</v>
      </c>
    </row>
    <row r="1144" spans="1:7" x14ac:dyDescent="0.2">
      <c r="A1144" s="173" t="s">
        <v>14588</v>
      </c>
      <c r="B1144" s="174" t="s">
        <v>14589</v>
      </c>
      <c r="C1144" s="175" t="s">
        <v>12497</v>
      </c>
      <c r="D1144" s="176">
        <v>47.91</v>
      </c>
      <c r="E1144" s="176">
        <v>8.3800000000000008</v>
      </c>
      <c r="F1144" s="176">
        <v>56.29</v>
      </c>
      <c r="G1144" s="169">
        <v>9</v>
      </c>
    </row>
    <row r="1145" spans="1:7" x14ac:dyDescent="0.2">
      <c r="A1145" s="173" t="s">
        <v>14590</v>
      </c>
      <c r="B1145" s="174" t="s">
        <v>14591</v>
      </c>
      <c r="C1145" s="175" t="s">
        <v>12497</v>
      </c>
      <c r="D1145" s="176">
        <v>62.96</v>
      </c>
      <c r="E1145" s="176">
        <v>8.3800000000000008</v>
      </c>
      <c r="F1145" s="176">
        <v>71.34</v>
      </c>
      <c r="G1145" s="169">
        <v>9</v>
      </c>
    </row>
    <row r="1146" spans="1:7" ht="25.5" x14ac:dyDescent="0.2">
      <c r="A1146" s="173" t="s">
        <v>14592</v>
      </c>
      <c r="B1146" s="174" t="s">
        <v>14593</v>
      </c>
      <c r="C1146" s="175" t="s">
        <v>12497</v>
      </c>
      <c r="D1146" s="176">
        <v>29.5</v>
      </c>
      <c r="E1146" s="176">
        <v>10.95</v>
      </c>
      <c r="F1146" s="176">
        <v>40.450000000000003</v>
      </c>
      <c r="G1146" s="169">
        <v>9</v>
      </c>
    </row>
    <row r="1147" spans="1:7" ht="25.5" x14ac:dyDescent="0.2">
      <c r="A1147" s="173" t="s">
        <v>14594</v>
      </c>
      <c r="B1147" s="174" t="s">
        <v>14595</v>
      </c>
      <c r="C1147" s="175" t="s">
        <v>12497</v>
      </c>
      <c r="D1147" s="176">
        <v>35.9</v>
      </c>
      <c r="E1147" s="176">
        <v>10.95</v>
      </c>
      <c r="F1147" s="176">
        <v>46.85</v>
      </c>
      <c r="G1147" s="169">
        <v>9</v>
      </c>
    </row>
    <row r="1148" spans="1:7" ht="25.5" x14ac:dyDescent="0.2">
      <c r="A1148" s="173" t="s">
        <v>14596</v>
      </c>
      <c r="B1148" s="174" t="s">
        <v>14597</v>
      </c>
      <c r="C1148" s="175" t="s">
        <v>12497</v>
      </c>
      <c r="D1148" s="176">
        <v>50.42</v>
      </c>
      <c r="E1148" s="176">
        <v>8.3800000000000008</v>
      </c>
      <c r="F1148" s="176">
        <v>58.8</v>
      </c>
      <c r="G1148" s="169">
        <v>9</v>
      </c>
    </row>
    <row r="1149" spans="1:7" x14ac:dyDescent="0.2">
      <c r="A1149" s="173" t="s">
        <v>14598</v>
      </c>
      <c r="B1149" s="174" t="s">
        <v>14599</v>
      </c>
      <c r="C1149" s="175" t="s">
        <v>12497</v>
      </c>
      <c r="D1149" s="176">
        <v>22.31</v>
      </c>
      <c r="E1149" s="176">
        <v>3.33</v>
      </c>
      <c r="F1149" s="176">
        <v>25.64</v>
      </c>
      <c r="G1149" s="169">
        <v>9</v>
      </c>
    </row>
    <row r="1150" spans="1:7" x14ac:dyDescent="0.2">
      <c r="A1150" s="173" t="s">
        <v>14600</v>
      </c>
      <c r="B1150" s="174" t="s">
        <v>14601</v>
      </c>
      <c r="C1150" s="175" t="s">
        <v>12497</v>
      </c>
      <c r="D1150" s="176">
        <v>10.46</v>
      </c>
      <c r="E1150" s="176"/>
      <c r="F1150" s="176">
        <v>10.46</v>
      </c>
      <c r="G1150" s="169">
        <v>9</v>
      </c>
    </row>
    <row r="1151" spans="1:7" ht="25.5" x14ac:dyDescent="0.2">
      <c r="A1151" s="173" t="s">
        <v>14602</v>
      </c>
      <c r="B1151" s="174" t="s">
        <v>14603</v>
      </c>
      <c r="C1151" s="175" t="s">
        <v>12497</v>
      </c>
      <c r="D1151" s="176">
        <v>82.57</v>
      </c>
      <c r="E1151" s="176"/>
      <c r="F1151" s="176">
        <v>82.57</v>
      </c>
      <c r="G1151" s="169">
        <v>9</v>
      </c>
    </row>
    <row r="1152" spans="1:7" x14ac:dyDescent="0.2">
      <c r="A1152" s="173" t="s">
        <v>14604</v>
      </c>
      <c r="B1152" s="174" t="s">
        <v>14605</v>
      </c>
      <c r="C1152" s="175"/>
      <c r="D1152" s="176"/>
      <c r="E1152" s="176"/>
      <c r="F1152" s="176"/>
      <c r="G1152" s="169">
        <v>5</v>
      </c>
    </row>
    <row r="1153" spans="1:7" ht="25.5" x14ac:dyDescent="0.2">
      <c r="A1153" s="173" t="s">
        <v>14606</v>
      </c>
      <c r="B1153" s="174" t="s">
        <v>14607</v>
      </c>
      <c r="C1153" s="175" t="s">
        <v>12497</v>
      </c>
      <c r="D1153" s="176">
        <v>207.91</v>
      </c>
      <c r="E1153" s="176">
        <v>9.0299999999999994</v>
      </c>
      <c r="F1153" s="176">
        <v>216.94</v>
      </c>
      <c r="G1153" s="169">
        <v>9</v>
      </c>
    </row>
    <row r="1154" spans="1:7" ht="25.5" x14ac:dyDescent="0.2">
      <c r="A1154" s="173" t="s">
        <v>14608</v>
      </c>
      <c r="B1154" s="174" t="s">
        <v>14609</v>
      </c>
      <c r="C1154" s="175" t="s">
        <v>12497</v>
      </c>
      <c r="D1154" s="176">
        <v>52.11</v>
      </c>
      <c r="E1154" s="176">
        <v>8.3800000000000008</v>
      </c>
      <c r="F1154" s="176">
        <v>60.49</v>
      </c>
      <c r="G1154" s="169">
        <v>9</v>
      </c>
    </row>
    <row r="1155" spans="1:7" x14ac:dyDescent="0.2">
      <c r="A1155" s="173" t="s">
        <v>14610</v>
      </c>
      <c r="B1155" s="174" t="s">
        <v>14611</v>
      </c>
      <c r="C1155" s="175"/>
      <c r="D1155" s="176"/>
      <c r="E1155" s="176"/>
      <c r="F1155" s="176"/>
      <c r="G1155" s="169">
        <v>5</v>
      </c>
    </row>
    <row r="1156" spans="1:7" x14ac:dyDescent="0.2">
      <c r="A1156" s="173" t="s">
        <v>14612</v>
      </c>
      <c r="B1156" s="174" t="s">
        <v>14613</v>
      </c>
      <c r="C1156" s="175" t="s">
        <v>12441</v>
      </c>
      <c r="D1156" s="176">
        <v>12.11</v>
      </c>
      <c r="E1156" s="176">
        <v>9.51</v>
      </c>
      <c r="F1156" s="176">
        <v>21.62</v>
      </c>
      <c r="G1156" s="169">
        <v>9</v>
      </c>
    </row>
    <row r="1157" spans="1:7" x14ac:dyDescent="0.2">
      <c r="A1157" s="173" t="s">
        <v>14614</v>
      </c>
      <c r="B1157" s="174" t="s">
        <v>14615</v>
      </c>
      <c r="C1157" s="175" t="s">
        <v>12441</v>
      </c>
      <c r="D1157" s="176">
        <v>3.83</v>
      </c>
      <c r="E1157" s="176">
        <v>33.26</v>
      </c>
      <c r="F1157" s="176">
        <v>37.090000000000003</v>
      </c>
      <c r="G1157" s="169">
        <v>9</v>
      </c>
    </row>
    <row r="1158" spans="1:7" ht="25.5" x14ac:dyDescent="0.2">
      <c r="A1158" s="173" t="s">
        <v>14616</v>
      </c>
      <c r="B1158" s="174" t="s">
        <v>14617</v>
      </c>
      <c r="C1158" s="175" t="s">
        <v>12441</v>
      </c>
      <c r="D1158" s="176"/>
      <c r="E1158" s="176">
        <v>72.48</v>
      </c>
      <c r="F1158" s="176">
        <v>72.48</v>
      </c>
      <c r="G1158" s="169">
        <v>9</v>
      </c>
    </row>
    <row r="1159" spans="1:7" x14ac:dyDescent="0.2">
      <c r="A1159" s="173" t="s">
        <v>14618</v>
      </c>
      <c r="B1159" s="174" t="s">
        <v>14619</v>
      </c>
      <c r="C1159" s="175" t="s">
        <v>12389</v>
      </c>
      <c r="D1159" s="176">
        <v>56.25</v>
      </c>
      <c r="E1159" s="176"/>
      <c r="F1159" s="176">
        <v>56.25</v>
      </c>
      <c r="G1159" s="169">
        <v>9</v>
      </c>
    </row>
    <row r="1160" spans="1:7" x14ac:dyDescent="0.2">
      <c r="A1160" s="173" t="s">
        <v>14620</v>
      </c>
      <c r="B1160" s="174" t="s">
        <v>14621</v>
      </c>
      <c r="C1160" s="175" t="s">
        <v>12497</v>
      </c>
      <c r="D1160" s="176"/>
      <c r="E1160" s="176">
        <v>12.12</v>
      </c>
      <c r="F1160" s="176">
        <v>12.12</v>
      </c>
      <c r="G1160" s="169">
        <v>9</v>
      </c>
    </row>
    <row r="1161" spans="1:7" x14ac:dyDescent="0.2">
      <c r="A1161" s="173" t="s">
        <v>14622</v>
      </c>
      <c r="B1161" s="174" t="s">
        <v>14623</v>
      </c>
      <c r="C1161" s="175" t="s">
        <v>12497</v>
      </c>
      <c r="D1161" s="176">
        <v>16.100000000000001</v>
      </c>
      <c r="E1161" s="176">
        <v>13.05</v>
      </c>
      <c r="F1161" s="176">
        <v>29.15</v>
      </c>
      <c r="G1161" s="169">
        <v>9</v>
      </c>
    </row>
    <row r="1162" spans="1:7" ht="25.5" x14ac:dyDescent="0.2">
      <c r="A1162" s="173" t="s">
        <v>14624</v>
      </c>
      <c r="B1162" s="174" t="s">
        <v>14625</v>
      </c>
      <c r="C1162" s="175" t="s">
        <v>12497</v>
      </c>
      <c r="D1162" s="176">
        <v>15.77</v>
      </c>
      <c r="E1162" s="176">
        <v>13.05</v>
      </c>
      <c r="F1162" s="176">
        <v>28.82</v>
      </c>
      <c r="G1162" s="169">
        <v>9</v>
      </c>
    </row>
    <row r="1163" spans="1:7" x14ac:dyDescent="0.2">
      <c r="A1163" s="173" t="s">
        <v>14626</v>
      </c>
      <c r="B1163" s="174" t="s">
        <v>14627</v>
      </c>
      <c r="C1163" s="175" t="s">
        <v>12497</v>
      </c>
      <c r="D1163" s="176">
        <v>54.83</v>
      </c>
      <c r="E1163" s="176">
        <v>3.33</v>
      </c>
      <c r="F1163" s="176">
        <v>58.16</v>
      </c>
      <c r="G1163" s="169">
        <v>9</v>
      </c>
    </row>
    <row r="1164" spans="1:7" x14ac:dyDescent="0.2">
      <c r="A1164" s="173" t="s">
        <v>14628</v>
      </c>
      <c r="B1164" s="174" t="s">
        <v>14629</v>
      </c>
      <c r="C1164" s="175" t="s">
        <v>12497</v>
      </c>
      <c r="D1164" s="176">
        <v>14.47</v>
      </c>
      <c r="E1164" s="176">
        <v>1.66</v>
      </c>
      <c r="F1164" s="176">
        <v>16.13</v>
      </c>
      <c r="G1164" s="169">
        <v>9</v>
      </c>
    </row>
    <row r="1165" spans="1:7" x14ac:dyDescent="0.2">
      <c r="A1165" s="173" t="s">
        <v>14630</v>
      </c>
      <c r="B1165" s="174" t="s">
        <v>14631</v>
      </c>
      <c r="C1165" s="175" t="s">
        <v>12497</v>
      </c>
      <c r="D1165" s="176">
        <v>38.85</v>
      </c>
      <c r="E1165" s="176">
        <v>7.12</v>
      </c>
      <c r="F1165" s="176">
        <v>45.97</v>
      </c>
      <c r="G1165" s="169">
        <v>9</v>
      </c>
    </row>
    <row r="1166" spans="1:7" x14ac:dyDescent="0.2">
      <c r="A1166" s="173" t="s">
        <v>14632</v>
      </c>
      <c r="B1166" s="174" t="s">
        <v>14633</v>
      </c>
      <c r="C1166" s="175"/>
      <c r="D1166" s="176"/>
      <c r="E1166" s="176"/>
      <c r="F1166" s="176"/>
      <c r="G1166" s="169">
        <v>2</v>
      </c>
    </row>
    <row r="1167" spans="1:7" x14ac:dyDescent="0.2">
      <c r="A1167" s="173" t="s">
        <v>14634</v>
      </c>
      <c r="B1167" s="174" t="s">
        <v>14635</v>
      </c>
      <c r="C1167" s="175"/>
      <c r="D1167" s="176"/>
      <c r="E1167" s="176"/>
      <c r="F1167" s="176"/>
      <c r="G1167" s="169">
        <v>5</v>
      </c>
    </row>
    <row r="1168" spans="1:7" x14ac:dyDescent="0.2">
      <c r="A1168" s="173" t="s">
        <v>14636</v>
      </c>
      <c r="B1168" s="174" t="s">
        <v>14637</v>
      </c>
      <c r="C1168" s="175" t="s">
        <v>12441</v>
      </c>
      <c r="D1168" s="176">
        <v>58.02</v>
      </c>
      <c r="E1168" s="176">
        <v>28.51</v>
      </c>
      <c r="F1168" s="176">
        <v>86.53</v>
      </c>
      <c r="G1168" s="169">
        <v>9</v>
      </c>
    </row>
    <row r="1169" spans="1:7" x14ac:dyDescent="0.2">
      <c r="A1169" s="173" t="s">
        <v>14638</v>
      </c>
      <c r="B1169" s="174" t="s">
        <v>14639</v>
      </c>
      <c r="C1169" s="175" t="s">
        <v>12441</v>
      </c>
      <c r="D1169" s="176">
        <v>78.02</v>
      </c>
      <c r="E1169" s="176">
        <v>57.03</v>
      </c>
      <c r="F1169" s="176">
        <v>135.05000000000001</v>
      </c>
      <c r="G1169" s="169">
        <v>9</v>
      </c>
    </row>
    <row r="1170" spans="1:7" ht="25.5" x14ac:dyDescent="0.2">
      <c r="A1170" s="173" t="s">
        <v>14640</v>
      </c>
      <c r="B1170" s="174" t="s">
        <v>14641</v>
      </c>
      <c r="C1170" s="175" t="s">
        <v>12441</v>
      </c>
      <c r="D1170" s="176">
        <v>105.48</v>
      </c>
      <c r="E1170" s="176">
        <v>61.78</v>
      </c>
      <c r="F1170" s="176">
        <v>167.26</v>
      </c>
      <c r="G1170" s="169">
        <v>9</v>
      </c>
    </row>
    <row r="1171" spans="1:7" x14ac:dyDescent="0.2">
      <c r="A1171" s="173" t="s">
        <v>14642</v>
      </c>
      <c r="B1171" s="174" t="s">
        <v>20340</v>
      </c>
      <c r="C1171" s="175" t="s">
        <v>12497</v>
      </c>
      <c r="D1171" s="176">
        <v>22.93</v>
      </c>
      <c r="E1171" s="176">
        <v>19.010000000000002</v>
      </c>
      <c r="F1171" s="176">
        <v>41.94</v>
      </c>
      <c r="G1171" s="169">
        <v>9</v>
      </c>
    </row>
    <row r="1172" spans="1:7" ht="25.5" x14ac:dyDescent="0.2">
      <c r="A1172" s="173" t="s">
        <v>14643</v>
      </c>
      <c r="B1172" s="174" t="s">
        <v>14644</v>
      </c>
      <c r="C1172" s="175" t="s">
        <v>12441</v>
      </c>
      <c r="D1172" s="176">
        <v>132.4</v>
      </c>
      <c r="E1172" s="176">
        <v>57.03</v>
      </c>
      <c r="F1172" s="176">
        <v>189.43</v>
      </c>
      <c r="G1172" s="169">
        <v>9</v>
      </c>
    </row>
    <row r="1173" spans="1:7" ht="25.5" x14ac:dyDescent="0.2">
      <c r="A1173" s="173" t="s">
        <v>14645</v>
      </c>
      <c r="B1173" s="174" t="s">
        <v>14646</v>
      </c>
      <c r="C1173" s="175" t="s">
        <v>12441</v>
      </c>
      <c r="D1173" s="176">
        <v>100.59</v>
      </c>
      <c r="E1173" s="176">
        <v>28.51</v>
      </c>
      <c r="F1173" s="176">
        <v>129.1</v>
      </c>
      <c r="G1173" s="169">
        <v>9</v>
      </c>
    </row>
    <row r="1174" spans="1:7" x14ac:dyDescent="0.2">
      <c r="A1174" s="173" t="s">
        <v>14647</v>
      </c>
      <c r="B1174" s="174" t="s">
        <v>14648</v>
      </c>
      <c r="C1174" s="175"/>
      <c r="D1174" s="176"/>
      <c r="E1174" s="176"/>
      <c r="F1174" s="176"/>
      <c r="G1174" s="169">
        <v>5</v>
      </c>
    </row>
    <row r="1175" spans="1:7" x14ac:dyDescent="0.2">
      <c r="A1175" s="173" t="s">
        <v>14649</v>
      </c>
      <c r="B1175" s="174" t="s">
        <v>20956</v>
      </c>
      <c r="C1175" s="175" t="s">
        <v>12441</v>
      </c>
      <c r="D1175" s="176">
        <v>89.78</v>
      </c>
      <c r="E1175" s="176"/>
      <c r="F1175" s="176">
        <v>89.78</v>
      </c>
      <c r="G1175" s="169">
        <v>9</v>
      </c>
    </row>
    <row r="1176" spans="1:7" ht="25.5" x14ac:dyDescent="0.2">
      <c r="A1176" s="173" t="s">
        <v>14651</v>
      </c>
      <c r="B1176" s="174" t="s">
        <v>20341</v>
      </c>
      <c r="C1176" s="175" t="s">
        <v>12441</v>
      </c>
      <c r="D1176" s="176">
        <v>110.39</v>
      </c>
      <c r="E1176" s="176"/>
      <c r="F1176" s="176">
        <v>110.39</v>
      </c>
      <c r="G1176" s="169">
        <v>9</v>
      </c>
    </row>
    <row r="1177" spans="1:7" ht="25.5" x14ac:dyDescent="0.2">
      <c r="A1177" s="173" t="s">
        <v>14652</v>
      </c>
      <c r="B1177" s="174" t="s">
        <v>20483</v>
      </c>
      <c r="C1177" s="175" t="s">
        <v>12441</v>
      </c>
      <c r="D1177" s="176">
        <v>94.8</v>
      </c>
      <c r="E1177" s="176"/>
      <c r="F1177" s="176">
        <v>94.8</v>
      </c>
      <c r="G1177" s="169">
        <v>9</v>
      </c>
    </row>
    <row r="1178" spans="1:7" x14ac:dyDescent="0.2">
      <c r="A1178" s="173" t="s">
        <v>14653</v>
      </c>
      <c r="B1178" s="174" t="s">
        <v>14654</v>
      </c>
      <c r="C1178" s="175"/>
      <c r="D1178" s="176"/>
      <c r="E1178" s="176"/>
      <c r="F1178" s="176"/>
      <c r="G1178" s="169">
        <v>5</v>
      </c>
    </row>
    <row r="1179" spans="1:7" x14ac:dyDescent="0.2">
      <c r="A1179" s="173" t="s">
        <v>14655</v>
      </c>
      <c r="B1179" s="174" t="s">
        <v>20342</v>
      </c>
      <c r="C1179" s="175" t="s">
        <v>12441</v>
      </c>
      <c r="D1179" s="176">
        <v>76.94</v>
      </c>
      <c r="E1179" s="176"/>
      <c r="F1179" s="176">
        <v>76.94</v>
      </c>
      <c r="G1179" s="169">
        <v>9</v>
      </c>
    </row>
    <row r="1180" spans="1:7" x14ac:dyDescent="0.2">
      <c r="A1180" s="173" t="s">
        <v>14656</v>
      </c>
      <c r="B1180" s="174" t="s">
        <v>20343</v>
      </c>
      <c r="C1180" s="175" t="s">
        <v>12441</v>
      </c>
      <c r="D1180" s="176">
        <v>169.41</v>
      </c>
      <c r="E1180" s="176"/>
      <c r="F1180" s="176">
        <v>169.41</v>
      </c>
      <c r="G1180" s="169">
        <v>9</v>
      </c>
    </row>
    <row r="1181" spans="1:7" x14ac:dyDescent="0.2">
      <c r="A1181" s="173" t="s">
        <v>14657</v>
      </c>
      <c r="B1181" s="174" t="s">
        <v>14658</v>
      </c>
      <c r="C1181" s="175" t="s">
        <v>12441</v>
      </c>
      <c r="D1181" s="176">
        <v>120.87</v>
      </c>
      <c r="E1181" s="176"/>
      <c r="F1181" s="176">
        <v>120.87</v>
      </c>
      <c r="G1181" s="169">
        <v>9</v>
      </c>
    </row>
    <row r="1182" spans="1:7" x14ac:dyDescent="0.2">
      <c r="A1182" s="173" t="s">
        <v>14659</v>
      </c>
      <c r="B1182" s="174" t="s">
        <v>20344</v>
      </c>
      <c r="C1182" s="175" t="s">
        <v>12441</v>
      </c>
      <c r="D1182" s="176">
        <v>168.97</v>
      </c>
      <c r="E1182" s="176"/>
      <c r="F1182" s="176">
        <v>168.97</v>
      </c>
      <c r="G1182" s="169">
        <v>9</v>
      </c>
    </row>
    <row r="1183" spans="1:7" x14ac:dyDescent="0.2">
      <c r="A1183" s="173" t="s">
        <v>14660</v>
      </c>
      <c r="B1183" s="174" t="s">
        <v>14661</v>
      </c>
      <c r="C1183" s="175" t="s">
        <v>12441</v>
      </c>
      <c r="D1183" s="176">
        <v>97.14</v>
      </c>
      <c r="E1183" s="176"/>
      <c r="F1183" s="176">
        <v>97.14</v>
      </c>
      <c r="G1183" s="169">
        <v>9</v>
      </c>
    </row>
    <row r="1184" spans="1:7" ht="25.5" x14ac:dyDescent="0.2">
      <c r="A1184" s="173" t="s">
        <v>14662</v>
      </c>
      <c r="B1184" s="174" t="s">
        <v>20345</v>
      </c>
      <c r="C1184" s="175" t="s">
        <v>12441</v>
      </c>
      <c r="D1184" s="176">
        <v>318.11</v>
      </c>
      <c r="E1184" s="176"/>
      <c r="F1184" s="176">
        <v>318.11</v>
      </c>
      <c r="G1184" s="169">
        <v>9</v>
      </c>
    </row>
    <row r="1185" spans="1:7" ht="25.5" x14ac:dyDescent="0.2">
      <c r="A1185" s="173" t="s">
        <v>14663</v>
      </c>
      <c r="B1185" s="174" t="s">
        <v>20346</v>
      </c>
      <c r="C1185" s="175" t="s">
        <v>12441</v>
      </c>
      <c r="D1185" s="176">
        <v>219.78</v>
      </c>
      <c r="E1185" s="176"/>
      <c r="F1185" s="176">
        <v>219.78</v>
      </c>
      <c r="G1185" s="169">
        <v>9</v>
      </c>
    </row>
    <row r="1186" spans="1:7" x14ac:dyDescent="0.2">
      <c r="A1186" s="173" t="s">
        <v>20347</v>
      </c>
      <c r="B1186" s="174" t="s">
        <v>20348</v>
      </c>
      <c r="C1186" s="175" t="s">
        <v>12441</v>
      </c>
      <c r="D1186" s="176">
        <v>325.39</v>
      </c>
      <c r="E1186" s="176"/>
      <c r="F1186" s="176">
        <v>325.39</v>
      </c>
      <c r="G1186" s="169">
        <v>9</v>
      </c>
    </row>
    <row r="1187" spans="1:7" x14ac:dyDescent="0.2">
      <c r="A1187" s="173" t="s">
        <v>14664</v>
      </c>
      <c r="B1187" s="174" t="s">
        <v>14665</v>
      </c>
      <c r="C1187" s="175"/>
      <c r="D1187" s="176"/>
      <c r="E1187" s="176"/>
      <c r="F1187" s="176"/>
      <c r="G1187" s="169">
        <v>5</v>
      </c>
    </row>
    <row r="1188" spans="1:7" ht="25.5" x14ac:dyDescent="0.2">
      <c r="A1188" s="173" t="s">
        <v>14666</v>
      </c>
      <c r="B1188" s="174" t="s">
        <v>14667</v>
      </c>
      <c r="C1188" s="175" t="s">
        <v>12441</v>
      </c>
      <c r="D1188" s="176">
        <v>863.34</v>
      </c>
      <c r="E1188" s="176"/>
      <c r="F1188" s="176">
        <v>863.34</v>
      </c>
      <c r="G1188" s="169">
        <v>9</v>
      </c>
    </row>
    <row r="1189" spans="1:7" ht="25.5" x14ac:dyDescent="0.2">
      <c r="A1189" s="173" t="s">
        <v>20248</v>
      </c>
      <c r="B1189" s="174" t="s">
        <v>20249</v>
      </c>
      <c r="C1189" s="175" t="s">
        <v>12441</v>
      </c>
      <c r="D1189" s="176">
        <v>412.67</v>
      </c>
      <c r="E1189" s="176"/>
      <c r="F1189" s="176">
        <v>412.67</v>
      </c>
      <c r="G1189" s="169">
        <v>9</v>
      </c>
    </row>
    <row r="1190" spans="1:7" x14ac:dyDescent="0.2">
      <c r="A1190" s="173" t="s">
        <v>14668</v>
      </c>
      <c r="B1190" s="174" t="s">
        <v>14669</v>
      </c>
      <c r="C1190" s="175"/>
      <c r="D1190" s="176"/>
      <c r="E1190" s="176"/>
      <c r="F1190" s="176"/>
      <c r="G1190" s="169">
        <v>5</v>
      </c>
    </row>
    <row r="1191" spans="1:7" x14ac:dyDescent="0.2">
      <c r="A1191" s="173" t="s">
        <v>14670</v>
      </c>
      <c r="B1191" s="174" t="s">
        <v>14671</v>
      </c>
      <c r="C1191" s="175" t="s">
        <v>12441</v>
      </c>
      <c r="D1191" s="176">
        <v>271.74</v>
      </c>
      <c r="E1191" s="176">
        <v>137.01</v>
      </c>
      <c r="F1191" s="176">
        <v>408.75</v>
      </c>
      <c r="G1191" s="169">
        <v>9</v>
      </c>
    </row>
    <row r="1192" spans="1:7" ht="25.5" x14ac:dyDescent="0.2">
      <c r="A1192" s="173" t="s">
        <v>14672</v>
      </c>
      <c r="B1192" s="174" t="s">
        <v>20349</v>
      </c>
      <c r="C1192" s="175" t="s">
        <v>12441</v>
      </c>
      <c r="D1192" s="176">
        <v>891.22</v>
      </c>
      <c r="E1192" s="176"/>
      <c r="F1192" s="176">
        <v>891.22</v>
      </c>
      <c r="G1192" s="169">
        <v>9</v>
      </c>
    </row>
    <row r="1193" spans="1:7" ht="25.5" x14ac:dyDescent="0.2">
      <c r="A1193" s="173" t="s">
        <v>14673</v>
      </c>
      <c r="B1193" s="174" t="s">
        <v>14674</v>
      </c>
      <c r="C1193" s="175" t="s">
        <v>12441</v>
      </c>
      <c r="D1193" s="176">
        <v>645.47</v>
      </c>
      <c r="E1193" s="176"/>
      <c r="F1193" s="176">
        <v>645.47</v>
      </c>
      <c r="G1193" s="169">
        <v>9</v>
      </c>
    </row>
    <row r="1194" spans="1:7" ht="25.5" x14ac:dyDescent="0.2">
      <c r="A1194" s="173" t="s">
        <v>14675</v>
      </c>
      <c r="B1194" s="174" t="s">
        <v>14676</v>
      </c>
      <c r="C1194" s="175" t="s">
        <v>12441</v>
      </c>
      <c r="D1194" s="176">
        <v>1075.79</v>
      </c>
      <c r="E1194" s="176"/>
      <c r="F1194" s="176">
        <v>1075.79</v>
      </c>
      <c r="G1194" s="169">
        <v>9</v>
      </c>
    </row>
    <row r="1195" spans="1:7" x14ac:dyDescent="0.2">
      <c r="A1195" s="173" t="s">
        <v>14677</v>
      </c>
      <c r="B1195" s="174" t="s">
        <v>14678</v>
      </c>
      <c r="C1195" s="175"/>
      <c r="D1195" s="176"/>
      <c r="E1195" s="176"/>
      <c r="F1195" s="176"/>
      <c r="G1195" s="169">
        <v>5</v>
      </c>
    </row>
    <row r="1196" spans="1:7" x14ac:dyDescent="0.2">
      <c r="A1196" s="173" t="s">
        <v>14679</v>
      </c>
      <c r="B1196" s="174" t="s">
        <v>14680</v>
      </c>
      <c r="C1196" s="175" t="s">
        <v>12441</v>
      </c>
      <c r="D1196" s="176">
        <v>64.180000000000007</v>
      </c>
      <c r="E1196" s="176"/>
      <c r="F1196" s="176">
        <v>64.180000000000007</v>
      </c>
      <c r="G1196" s="169">
        <v>9</v>
      </c>
    </row>
    <row r="1197" spans="1:7" x14ac:dyDescent="0.2">
      <c r="A1197" s="173" t="s">
        <v>14681</v>
      </c>
      <c r="B1197" s="174" t="s">
        <v>14682</v>
      </c>
      <c r="C1197" s="175" t="s">
        <v>12441</v>
      </c>
      <c r="D1197" s="176">
        <v>0.93</v>
      </c>
      <c r="E1197" s="176">
        <v>14.26</v>
      </c>
      <c r="F1197" s="176">
        <v>15.19</v>
      </c>
      <c r="G1197" s="169">
        <v>9</v>
      </c>
    </row>
    <row r="1198" spans="1:7" x14ac:dyDescent="0.2">
      <c r="A1198" s="173" t="s">
        <v>14683</v>
      </c>
      <c r="B1198" s="174" t="s">
        <v>14684</v>
      </c>
      <c r="C1198" s="175" t="s">
        <v>12441</v>
      </c>
      <c r="D1198" s="176"/>
      <c r="E1198" s="176">
        <v>7.12</v>
      </c>
      <c r="F1198" s="176">
        <v>7.12</v>
      </c>
      <c r="G1198" s="169">
        <v>9</v>
      </c>
    </row>
    <row r="1199" spans="1:7" x14ac:dyDescent="0.2">
      <c r="A1199" s="173" t="s">
        <v>14685</v>
      </c>
      <c r="B1199" s="174" t="s">
        <v>20350</v>
      </c>
      <c r="C1199" s="175" t="s">
        <v>12497</v>
      </c>
      <c r="D1199" s="176">
        <v>24.62</v>
      </c>
      <c r="E1199" s="176"/>
      <c r="F1199" s="176">
        <v>24.62</v>
      </c>
      <c r="G1199" s="169">
        <v>9</v>
      </c>
    </row>
    <row r="1200" spans="1:7" x14ac:dyDescent="0.2">
      <c r="A1200" s="173" t="s">
        <v>14686</v>
      </c>
      <c r="B1200" s="174" t="s">
        <v>14687</v>
      </c>
      <c r="C1200" s="175" t="s">
        <v>12389</v>
      </c>
      <c r="D1200" s="176">
        <v>28.99</v>
      </c>
      <c r="E1200" s="176"/>
      <c r="F1200" s="176">
        <v>28.99</v>
      </c>
      <c r="G1200" s="169">
        <v>9</v>
      </c>
    </row>
    <row r="1201" spans="1:7" x14ac:dyDescent="0.2">
      <c r="A1201" s="173" t="s">
        <v>14688</v>
      </c>
      <c r="B1201" s="174" t="s">
        <v>14689</v>
      </c>
      <c r="C1201" s="175"/>
      <c r="D1201" s="176"/>
      <c r="E1201" s="176"/>
      <c r="F1201" s="176"/>
      <c r="G1201" s="169">
        <v>2</v>
      </c>
    </row>
    <row r="1202" spans="1:7" x14ac:dyDescent="0.2">
      <c r="A1202" s="173" t="s">
        <v>14690</v>
      </c>
      <c r="B1202" s="174" t="s">
        <v>14691</v>
      </c>
      <c r="C1202" s="175"/>
      <c r="D1202" s="176"/>
      <c r="E1202" s="176"/>
      <c r="F1202" s="176"/>
      <c r="G1202" s="169">
        <v>5</v>
      </c>
    </row>
    <row r="1203" spans="1:7" x14ac:dyDescent="0.2">
      <c r="A1203" s="173" t="s">
        <v>14692</v>
      </c>
      <c r="B1203" s="174" t="s">
        <v>14693</v>
      </c>
      <c r="C1203" s="175" t="s">
        <v>12441</v>
      </c>
      <c r="D1203" s="176">
        <v>954.99</v>
      </c>
      <c r="E1203" s="176">
        <v>62.25</v>
      </c>
      <c r="F1203" s="176">
        <v>1017.24</v>
      </c>
      <c r="G1203" s="169">
        <v>9</v>
      </c>
    </row>
    <row r="1204" spans="1:7" x14ac:dyDescent="0.2">
      <c r="A1204" s="173" t="s">
        <v>14694</v>
      </c>
      <c r="B1204" s="174" t="s">
        <v>14695</v>
      </c>
      <c r="C1204" s="175" t="s">
        <v>12441</v>
      </c>
      <c r="D1204" s="176">
        <v>873.31</v>
      </c>
      <c r="E1204" s="176">
        <v>62.25</v>
      </c>
      <c r="F1204" s="176">
        <v>935.56</v>
      </c>
      <c r="G1204" s="169">
        <v>9</v>
      </c>
    </row>
    <row r="1205" spans="1:7" x14ac:dyDescent="0.2">
      <c r="A1205" s="173" t="s">
        <v>14696</v>
      </c>
      <c r="B1205" s="174" t="s">
        <v>14697</v>
      </c>
      <c r="C1205" s="175"/>
      <c r="D1205" s="176"/>
      <c r="E1205" s="176"/>
      <c r="F1205" s="176"/>
      <c r="G1205" s="169">
        <v>5</v>
      </c>
    </row>
    <row r="1206" spans="1:7" ht="25.5" x14ac:dyDescent="0.2">
      <c r="A1206" s="173" t="s">
        <v>14698</v>
      </c>
      <c r="B1206" s="174" t="s">
        <v>14699</v>
      </c>
      <c r="C1206" s="175" t="s">
        <v>12441</v>
      </c>
      <c r="D1206" s="176">
        <v>684.17</v>
      </c>
      <c r="E1206" s="176">
        <v>65.569999999999993</v>
      </c>
      <c r="F1206" s="176">
        <v>749.74</v>
      </c>
      <c r="G1206" s="169">
        <v>9</v>
      </c>
    </row>
    <row r="1207" spans="1:7" x14ac:dyDescent="0.2">
      <c r="A1207" s="173" t="s">
        <v>14700</v>
      </c>
      <c r="B1207" s="174" t="s">
        <v>14701</v>
      </c>
      <c r="C1207" s="175" t="s">
        <v>12389</v>
      </c>
      <c r="D1207" s="176">
        <v>1160.73</v>
      </c>
      <c r="E1207" s="176">
        <v>133.07</v>
      </c>
      <c r="F1207" s="176">
        <v>1293.8</v>
      </c>
      <c r="G1207" s="169">
        <v>9</v>
      </c>
    </row>
    <row r="1208" spans="1:7" x14ac:dyDescent="0.2">
      <c r="A1208" s="173" t="s">
        <v>14702</v>
      </c>
      <c r="B1208" s="174" t="s">
        <v>14703</v>
      </c>
      <c r="C1208" s="175" t="s">
        <v>12389</v>
      </c>
      <c r="D1208" s="176">
        <v>1272.82</v>
      </c>
      <c r="E1208" s="176">
        <v>133.07</v>
      </c>
      <c r="F1208" s="176">
        <v>1405.89</v>
      </c>
      <c r="G1208" s="169">
        <v>9</v>
      </c>
    </row>
    <row r="1209" spans="1:7" x14ac:dyDescent="0.2">
      <c r="A1209" s="173" t="s">
        <v>14704</v>
      </c>
      <c r="B1209" s="174" t="s">
        <v>14705</v>
      </c>
      <c r="C1209" s="175" t="s">
        <v>12389</v>
      </c>
      <c r="D1209" s="176">
        <v>1361.51</v>
      </c>
      <c r="E1209" s="176">
        <v>133.07</v>
      </c>
      <c r="F1209" s="176">
        <v>1494.58</v>
      </c>
      <c r="G1209" s="169">
        <v>9</v>
      </c>
    </row>
    <row r="1210" spans="1:7" x14ac:dyDescent="0.2">
      <c r="A1210" s="173" t="s">
        <v>14706</v>
      </c>
      <c r="B1210" s="174" t="s">
        <v>14707</v>
      </c>
      <c r="C1210" s="175" t="s">
        <v>12389</v>
      </c>
      <c r="D1210" s="176">
        <v>2178.88</v>
      </c>
      <c r="E1210" s="176">
        <v>166.33</v>
      </c>
      <c r="F1210" s="176">
        <v>2345.21</v>
      </c>
      <c r="G1210" s="169">
        <v>9</v>
      </c>
    </row>
    <row r="1211" spans="1:7" x14ac:dyDescent="0.2">
      <c r="A1211" s="173" t="s">
        <v>14708</v>
      </c>
      <c r="B1211" s="174" t="s">
        <v>14709</v>
      </c>
      <c r="C1211" s="175"/>
      <c r="D1211" s="176"/>
      <c r="E1211" s="176"/>
      <c r="F1211" s="176"/>
      <c r="G1211" s="169">
        <v>5</v>
      </c>
    </row>
    <row r="1212" spans="1:7" ht="25.5" x14ac:dyDescent="0.2">
      <c r="A1212" s="173" t="s">
        <v>14710</v>
      </c>
      <c r="B1212" s="174" t="s">
        <v>14711</v>
      </c>
      <c r="C1212" s="175" t="s">
        <v>12389</v>
      </c>
      <c r="D1212" s="176">
        <v>1324.49</v>
      </c>
      <c r="E1212" s="176">
        <v>66.53</v>
      </c>
      <c r="F1212" s="176">
        <v>1391.02</v>
      </c>
      <c r="G1212" s="169">
        <v>9</v>
      </c>
    </row>
    <row r="1213" spans="1:7" ht="25.5" x14ac:dyDescent="0.2">
      <c r="A1213" s="173" t="s">
        <v>14712</v>
      </c>
      <c r="B1213" s="174" t="s">
        <v>14713</v>
      </c>
      <c r="C1213" s="175" t="s">
        <v>12389</v>
      </c>
      <c r="D1213" s="176">
        <v>1128.8599999999999</v>
      </c>
      <c r="E1213" s="176">
        <v>66.53</v>
      </c>
      <c r="F1213" s="176">
        <v>1195.3900000000001</v>
      </c>
      <c r="G1213" s="169">
        <v>9</v>
      </c>
    </row>
    <row r="1214" spans="1:7" ht="25.5" x14ac:dyDescent="0.2">
      <c r="A1214" s="173" t="s">
        <v>14714</v>
      </c>
      <c r="B1214" s="174" t="s">
        <v>14715</v>
      </c>
      <c r="C1214" s="175" t="s">
        <v>12389</v>
      </c>
      <c r="D1214" s="176">
        <v>1288.96</v>
      </c>
      <c r="E1214" s="176">
        <v>133.07</v>
      </c>
      <c r="F1214" s="176">
        <v>1422.03</v>
      </c>
      <c r="G1214" s="169">
        <v>9</v>
      </c>
    </row>
    <row r="1215" spans="1:7" ht="25.5" x14ac:dyDescent="0.2">
      <c r="A1215" s="173" t="s">
        <v>14716</v>
      </c>
      <c r="B1215" s="174" t="s">
        <v>14717</v>
      </c>
      <c r="C1215" s="175" t="s">
        <v>12389</v>
      </c>
      <c r="D1215" s="176">
        <v>1404.45</v>
      </c>
      <c r="E1215" s="176">
        <v>133.07</v>
      </c>
      <c r="F1215" s="176">
        <v>1537.52</v>
      </c>
      <c r="G1215" s="169">
        <v>9</v>
      </c>
    </row>
    <row r="1216" spans="1:7" ht="25.5" x14ac:dyDescent="0.2">
      <c r="A1216" s="173" t="s">
        <v>14718</v>
      </c>
      <c r="B1216" s="174" t="s">
        <v>14719</v>
      </c>
      <c r="C1216" s="175" t="s">
        <v>12389</v>
      </c>
      <c r="D1216" s="176">
        <v>1412.01</v>
      </c>
      <c r="E1216" s="176">
        <v>133.07</v>
      </c>
      <c r="F1216" s="176">
        <v>1545.08</v>
      </c>
      <c r="G1216" s="169">
        <v>9</v>
      </c>
    </row>
    <row r="1217" spans="1:7" ht="25.5" x14ac:dyDescent="0.2">
      <c r="A1217" s="173" t="s">
        <v>14720</v>
      </c>
      <c r="B1217" s="174" t="s">
        <v>14721</v>
      </c>
      <c r="C1217" s="175" t="s">
        <v>12389</v>
      </c>
      <c r="D1217" s="176">
        <v>2304.4</v>
      </c>
      <c r="E1217" s="176">
        <v>166.33</v>
      </c>
      <c r="F1217" s="176">
        <v>2470.73</v>
      </c>
      <c r="G1217" s="169">
        <v>9</v>
      </c>
    </row>
    <row r="1218" spans="1:7" ht="25.5" x14ac:dyDescent="0.2">
      <c r="A1218" s="173" t="s">
        <v>14722</v>
      </c>
      <c r="B1218" s="174" t="s">
        <v>14723</v>
      </c>
      <c r="C1218" s="175" t="s">
        <v>12389</v>
      </c>
      <c r="D1218" s="176">
        <v>2435.83</v>
      </c>
      <c r="E1218" s="176">
        <v>166.33</v>
      </c>
      <c r="F1218" s="176">
        <v>2602.16</v>
      </c>
      <c r="G1218" s="169">
        <v>9</v>
      </c>
    </row>
    <row r="1219" spans="1:7" ht="25.5" x14ac:dyDescent="0.2">
      <c r="A1219" s="173" t="s">
        <v>14724</v>
      </c>
      <c r="B1219" s="174" t="s">
        <v>14725</v>
      </c>
      <c r="C1219" s="175" t="s">
        <v>12389</v>
      </c>
      <c r="D1219" s="176">
        <v>4443.53</v>
      </c>
      <c r="E1219" s="176">
        <v>190.1</v>
      </c>
      <c r="F1219" s="176">
        <v>4633.63</v>
      </c>
      <c r="G1219" s="169">
        <v>9</v>
      </c>
    </row>
    <row r="1220" spans="1:7" ht="25.5" x14ac:dyDescent="0.2">
      <c r="A1220" s="173" t="s">
        <v>14726</v>
      </c>
      <c r="B1220" s="174" t="s">
        <v>14727</v>
      </c>
      <c r="C1220" s="175" t="s">
        <v>12389</v>
      </c>
      <c r="D1220" s="176">
        <v>1061.6400000000001</v>
      </c>
      <c r="E1220" s="176">
        <v>16.63</v>
      </c>
      <c r="F1220" s="176">
        <v>1078.27</v>
      </c>
      <c r="G1220" s="169">
        <v>9</v>
      </c>
    </row>
    <row r="1221" spans="1:7" ht="25.5" x14ac:dyDescent="0.2">
      <c r="A1221" s="173" t="s">
        <v>14728</v>
      </c>
      <c r="B1221" s="174" t="s">
        <v>14729</v>
      </c>
      <c r="C1221" s="175" t="s">
        <v>12389</v>
      </c>
      <c r="D1221" s="176">
        <v>2138.56</v>
      </c>
      <c r="E1221" s="176">
        <v>128.31</v>
      </c>
      <c r="F1221" s="176">
        <v>2266.87</v>
      </c>
      <c r="G1221" s="169">
        <v>9</v>
      </c>
    </row>
    <row r="1222" spans="1:7" ht="25.5" x14ac:dyDescent="0.2">
      <c r="A1222" s="173" t="s">
        <v>14730</v>
      </c>
      <c r="B1222" s="174" t="s">
        <v>14731</v>
      </c>
      <c r="C1222" s="175" t="s">
        <v>12389</v>
      </c>
      <c r="D1222" s="176">
        <v>2221.92</v>
      </c>
      <c r="E1222" s="176">
        <v>123.56</v>
      </c>
      <c r="F1222" s="176">
        <v>2345.48</v>
      </c>
      <c r="G1222" s="169">
        <v>9</v>
      </c>
    </row>
    <row r="1223" spans="1:7" ht="25.5" x14ac:dyDescent="0.2">
      <c r="A1223" s="173" t="s">
        <v>14732</v>
      </c>
      <c r="B1223" s="174" t="s">
        <v>14733</v>
      </c>
      <c r="C1223" s="175" t="s">
        <v>12389</v>
      </c>
      <c r="D1223" s="176">
        <v>2385.4299999999998</v>
      </c>
      <c r="E1223" s="176">
        <v>123.56</v>
      </c>
      <c r="F1223" s="176">
        <v>2508.9899999999998</v>
      </c>
      <c r="G1223" s="169">
        <v>9</v>
      </c>
    </row>
    <row r="1224" spans="1:7" ht="25.5" x14ac:dyDescent="0.2">
      <c r="A1224" s="173" t="s">
        <v>14734</v>
      </c>
      <c r="B1224" s="174" t="s">
        <v>14735</v>
      </c>
      <c r="C1224" s="175" t="s">
        <v>12389</v>
      </c>
      <c r="D1224" s="176">
        <v>2392.9899999999998</v>
      </c>
      <c r="E1224" s="176">
        <v>123.56</v>
      </c>
      <c r="F1224" s="176">
        <v>2516.5500000000002</v>
      </c>
      <c r="G1224" s="169">
        <v>9</v>
      </c>
    </row>
    <row r="1225" spans="1:7" ht="25.5" x14ac:dyDescent="0.2">
      <c r="A1225" s="173" t="s">
        <v>14736</v>
      </c>
      <c r="B1225" s="174" t="s">
        <v>14737</v>
      </c>
      <c r="C1225" s="175" t="s">
        <v>12389</v>
      </c>
      <c r="D1225" s="176">
        <v>3240.02</v>
      </c>
      <c r="E1225" s="176">
        <v>161.56</v>
      </c>
      <c r="F1225" s="176">
        <v>3401.58</v>
      </c>
      <c r="G1225" s="169">
        <v>9</v>
      </c>
    </row>
    <row r="1226" spans="1:7" x14ac:dyDescent="0.2">
      <c r="A1226" s="173" t="s">
        <v>14738</v>
      </c>
      <c r="B1226" s="174" t="s">
        <v>14739</v>
      </c>
      <c r="C1226" s="175"/>
      <c r="D1226" s="176"/>
      <c r="E1226" s="176"/>
      <c r="F1226" s="176"/>
      <c r="G1226" s="169">
        <v>5</v>
      </c>
    </row>
    <row r="1227" spans="1:7" x14ac:dyDescent="0.2">
      <c r="A1227" s="173" t="s">
        <v>14740</v>
      </c>
      <c r="B1227" s="174" t="s">
        <v>14741</v>
      </c>
      <c r="C1227" s="175" t="s">
        <v>12441</v>
      </c>
      <c r="D1227" s="176">
        <v>103.42</v>
      </c>
      <c r="E1227" s="176">
        <v>47.52</v>
      </c>
      <c r="F1227" s="176">
        <v>150.94</v>
      </c>
      <c r="G1227" s="169">
        <v>9</v>
      </c>
    </row>
    <row r="1228" spans="1:7" ht="25.5" x14ac:dyDescent="0.2">
      <c r="A1228" s="173" t="s">
        <v>14742</v>
      </c>
      <c r="B1228" s="174" t="s">
        <v>14743</v>
      </c>
      <c r="C1228" s="175" t="s">
        <v>12497</v>
      </c>
      <c r="D1228" s="176">
        <v>8.4700000000000006</v>
      </c>
      <c r="E1228" s="176">
        <v>9.51</v>
      </c>
      <c r="F1228" s="176">
        <v>17.98</v>
      </c>
      <c r="G1228" s="169">
        <v>9</v>
      </c>
    </row>
    <row r="1229" spans="1:7" ht="25.5" x14ac:dyDescent="0.2">
      <c r="A1229" s="173" t="s">
        <v>14744</v>
      </c>
      <c r="B1229" s="174" t="s">
        <v>14745</v>
      </c>
      <c r="C1229" s="175" t="s">
        <v>12497</v>
      </c>
      <c r="D1229" s="176">
        <v>101.42</v>
      </c>
      <c r="E1229" s="176">
        <v>95.04</v>
      </c>
      <c r="F1229" s="176">
        <v>196.46</v>
      </c>
      <c r="G1229" s="169">
        <v>9</v>
      </c>
    </row>
    <row r="1230" spans="1:7" ht="25.5" x14ac:dyDescent="0.2">
      <c r="A1230" s="173" t="s">
        <v>14746</v>
      </c>
      <c r="B1230" s="174" t="s">
        <v>14747</v>
      </c>
      <c r="C1230" s="175" t="s">
        <v>12441</v>
      </c>
      <c r="D1230" s="176">
        <v>2537.8000000000002</v>
      </c>
      <c r="E1230" s="176"/>
      <c r="F1230" s="176">
        <v>2537.8000000000002</v>
      </c>
      <c r="G1230" s="169">
        <v>9</v>
      </c>
    </row>
    <row r="1231" spans="1:7" ht="25.5" x14ac:dyDescent="0.2">
      <c r="A1231" s="173" t="s">
        <v>14748</v>
      </c>
      <c r="B1231" s="174" t="s">
        <v>14749</v>
      </c>
      <c r="C1231" s="175" t="s">
        <v>12441</v>
      </c>
      <c r="D1231" s="176">
        <v>867.33</v>
      </c>
      <c r="E1231" s="176"/>
      <c r="F1231" s="176">
        <v>867.33</v>
      </c>
      <c r="G1231" s="169">
        <v>9</v>
      </c>
    </row>
    <row r="1232" spans="1:7" ht="25.5" x14ac:dyDescent="0.2">
      <c r="A1232" s="173" t="s">
        <v>14750</v>
      </c>
      <c r="B1232" s="174" t="s">
        <v>14751</v>
      </c>
      <c r="C1232" s="175" t="s">
        <v>12441</v>
      </c>
      <c r="D1232" s="176">
        <v>664.33</v>
      </c>
      <c r="E1232" s="176">
        <v>19.010000000000002</v>
      </c>
      <c r="F1232" s="176">
        <v>683.34</v>
      </c>
      <c r="G1232" s="169">
        <v>9</v>
      </c>
    </row>
    <row r="1233" spans="1:7" ht="25.5" x14ac:dyDescent="0.2">
      <c r="A1233" s="173" t="s">
        <v>14752</v>
      </c>
      <c r="B1233" s="174" t="s">
        <v>14753</v>
      </c>
      <c r="C1233" s="175" t="s">
        <v>12441</v>
      </c>
      <c r="D1233" s="176">
        <v>2194.5700000000002</v>
      </c>
      <c r="E1233" s="176"/>
      <c r="F1233" s="176">
        <v>2194.5700000000002</v>
      </c>
      <c r="G1233" s="169">
        <v>9</v>
      </c>
    </row>
    <row r="1234" spans="1:7" x14ac:dyDescent="0.2">
      <c r="A1234" s="173" t="s">
        <v>14754</v>
      </c>
      <c r="B1234" s="174" t="s">
        <v>14755</v>
      </c>
      <c r="C1234" s="175" t="s">
        <v>12441</v>
      </c>
      <c r="D1234" s="176">
        <v>180.55</v>
      </c>
      <c r="E1234" s="176">
        <v>47.52</v>
      </c>
      <c r="F1234" s="176">
        <v>228.07</v>
      </c>
      <c r="G1234" s="169">
        <v>9</v>
      </c>
    </row>
    <row r="1235" spans="1:7" ht="25.5" x14ac:dyDescent="0.2">
      <c r="A1235" s="173" t="s">
        <v>14756</v>
      </c>
      <c r="B1235" s="174" t="s">
        <v>14757</v>
      </c>
      <c r="C1235" s="175" t="s">
        <v>12690</v>
      </c>
      <c r="D1235" s="176">
        <v>1167.74</v>
      </c>
      <c r="E1235" s="176">
        <v>204.34</v>
      </c>
      <c r="F1235" s="176">
        <v>1372.08</v>
      </c>
      <c r="G1235" s="169">
        <v>9</v>
      </c>
    </row>
    <row r="1236" spans="1:7" x14ac:dyDescent="0.2">
      <c r="A1236" s="173" t="s">
        <v>14758</v>
      </c>
      <c r="B1236" s="174" t="s">
        <v>14759</v>
      </c>
      <c r="C1236" s="175" t="s">
        <v>12441</v>
      </c>
      <c r="D1236" s="176">
        <v>265.45</v>
      </c>
      <c r="E1236" s="176">
        <v>9.31</v>
      </c>
      <c r="F1236" s="176">
        <v>274.76</v>
      </c>
      <c r="G1236" s="169">
        <v>9</v>
      </c>
    </row>
    <row r="1237" spans="1:7" ht="25.5" x14ac:dyDescent="0.2">
      <c r="A1237" s="173" t="s">
        <v>14760</v>
      </c>
      <c r="B1237" s="174" t="s">
        <v>14761</v>
      </c>
      <c r="C1237" s="175" t="s">
        <v>12441</v>
      </c>
      <c r="D1237" s="176">
        <v>2139.19</v>
      </c>
      <c r="E1237" s="176"/>
      <c r="F1237" s="176">
        <v>2139.19</v>
      </c>
      <c r="G1237" s="169">
        <v>9</v>
      </c>
    </row>
    <row r="1238" spans="1:7" ht="25.5" x14ac:dyDescent="0.2">
      <c r="A1238" s="173" t="s">
        <v>14762</v>
      </c>
      <c r="B1238" s="174" t="s">
        <v>14763</v>
      </c>
      <c r="C1238" s="175" t="s">
        <v>12441</v>
      </c>
      <c r="D1238" s="176">
        <v>1967.03</v>
      </c>
      <c r="E1238" s="176"/>
      <c r="F1238" s="176">
        <v>1967.03</v>
      </c>
      <c r="G1238" s="169">
        <v>9</v>
      </c>
    </row>
    <row r="1239" spans="1:7" x14ac:dyDescent="0.2">
      <c r="A1239" s="173" t="s">
        <v>20250</v>
      </c>
      <c r="B1239" s="174" t="s">
        <v>20251</v>
      </c>
      <c r="C1239" s="175" t="s">
        <v>12441</v>
      </c>
      <c r="D1239" s="176">
        <v>512.13</v>
      </c>
      <c r="E1239" s="176">
        <v>39.14</v>
      </c>
      <c r="F1239" s="176">
        <v>551.27</v>
      </c>
      <c r="G1239" s="169">
        <v>9</v>
      </c>
    </row>
    <row r="1240" spans="1:7" ht="25.5" x14ac:dyDescent="0.2">
      <c r="A1240" s="173" t="s">
        <v>20351</v>
      </c>
      <c r="B1240" s="174" t="s">
        <v>20352</v>
      </c>
      <c r="C1240" s="175" t="s">
        <v>12441</v>
      </c>
      <c r="D1240" s="176">
        <v>802.2</v>
      </c>
      <c r="E1240" s="176">
        <v>190.08</v>
      </c>
      <c r="F1240" s="176">
        <v>992.28</v>
      </c>
      <c r="G1240" s="169">
        <v>9</v>
      </c>
    </row>
    <row r="1241" spans="1:7" x14ac:dyDescent="0.2">
      <c r="A1241" s="173" t="s">
        <v>14764</v>
      </c>
      <c r="B1241" s="174" t="s">
        <v>14765</v>
      </c>
      <c r="C1241" s="175" t="s">
        <v>12441</v>
      </c>
      <c r="D1241" s="176">
        <v>494.01</v>
      </c>
      <c r="E1241" s="176">
        <v>94.75</v>
      </c>
      <c r="F1241" s="176">
        <v>588.76</v>
      </c>
      <c r="G1241" s="169">
        <v>9</v>
      </c>
    </row>
    <row r="1242" spans="1:7" ht="25.5" x14ac:dyDescent="0.2">
      <c r="A1242" s="173" t="s">
        <v>14766</v>
      </c>
      <c r="B1242" s="174" t="s">
        <v>14767</v>
      </c>
      <c r="C1242" s="175" t="s">
        <v>12497</v>
      </c>
      <c r="D1242" s="176">
        <v>281.89</v>
      </c>
      <c r="E1242" s="176">
        <v>9.51</v>
      </c>
      <c r="F1242" s="176">
        <v>291.39999999999998</v>
      </c>
      <c r="G1242" s="169">
        <v>9</v>
      </c>
    </row>
    <row r="1243" spans="1:7" x14ac:dyDescent="0.2">
      <c r="A1243" s="173" t="s">
        <v>14768</v>
      </c>
      <c r="B1243" s="174" t="s">
        <v>14769</v>
      </c>
      <c r="C1243" s="175"/>
      <c r="D1243" s="176"/>
      <c r="E1243" s="176"/>
      <c r="F1243" s="176"/>
      <c r="G1243" s="169">
        <v>5</v>
      </c>
    </row>
    <row r="1244" spans="1:7" ht="25.5" x14ac:dyDescent="0.2">
      <c r="A1244" s="173" t="s">
        <v>14770</v>
      </c>
      <c r="B1244" s="174" t="s">
        <v>14771</v>
      </c>
      <c r="C1244" s="175" t="s">
        <v>12441</v>
      </c>
      <c r="D1244" s="176">
        <v>249.8</v>
      </c>
      <c r="E1244" s="176">
        <v>65.569999999999993</v>
      </c>
      <c r="F1244" s="176">
        <v>315.37</v>
      </c>
      <c r="G1244" s="169">
        <v>9</v>
      </c>
    </row>
    <row r="1245" spans="1:7" x14ac:dyDescent="0.2">
      <c r="A1245" s="173" t="s">
        <v>14772</v>
      </c>
      <c r="B1245" s="174" t="s">
        <v>14773</v>
      </c>
      <c r="C1245" s="175" t="s">
        <v>12389</v>
      </c>
      <c r="D1245" s="176">
        <v>496</v>
      </c>
      <c r="E1245" s="176">
        <v>133.07</v>
      </c>
      <c r="F1245" s="176">
        <v>629.07000000000005</v>
      </c>
      <c r="G1245" s="169">
        <v>9</v>
      </c>
    </row>
    <row r="1246" spans="1:7" x14ac:dyDescent="0.2">
      <c r="A1246" s="173" t="s">
        <v>14774</v>
      </c>
      <c r="B1246" s="174" t="s">
        <v>14775</v>
      </c>
      <c r="C1246" s="175" t="s">
        <v>12389</v>
      </c>
      <c r="D1246" s="176">
        <v>497.68</v>
      </c>
      <c r="E1246" s="176">
        <v>133.07</v>
      </c>
      <c r="F1246" s="176">
        <v>630.75</v>
      </c>
      <c r="G1246" s="169">
        <v>9</v>
      </c>
    </row>
    <row r="1247" spans="1:7" x14ac:dyDescent="0.2">
      <c r="A1247" s="173" t="s">
        <v>14776</v>
      </c>
      <c r="B1247" s="174" t="s">
        <v>14777</v>
      </c>
      <c r="C1247" s="175" t="s">
        <v>12389</v>
      </c>
      <c r="D1247" s="176">
        <v>504.9</v>
      </c>
      <c r="E1247" s="176">
        <v>133.07</v>
      </c>
      <c r="F1247" s="176">
        <v>637.97</v>
      </c>
      <c r="G1247" s="169">
        <v>9</v>
      </c>
    </row>
    <row r="1248" spans="1:7" x14ac:dyDescent="0.2">
      <c r="A1248" s="173" t="s">
        <v>14778</v>
      </c>
      <c r="B1248" s="174" t="s">
        <v>14779</v>
      </c>
      <c r="C1248" s="175" t="s">
        <v>12389</v>
      </c>
      <c r="D1248" s="176">
        <v>529.48</v>
      </c>
      <c r="E1248" s="176">
        <v>133.07</v>
      </c>
      <c r="F1248" s="176">
        <v>662.55</v>
      </c>
      <c r="G1248" s="169">
        <v>9</v>
      </c>
    </row>
    <row r="1249" spans="1:7" x14ac:dyDescent="0.2">
      <c r="A1249" s="173" t="s">
        <v>14780</v>
      </c>
      <c r="B1249" s="174" t="s">
        <v>14781</v>
      </c>
      <c r="C1249" s="175" t="s">
        <v>12389</v>
      </c>
      <c r="D1249" s="176">
        <v>716.81</v>
      </c>
      <c r="E1249" s="176">
        <v>133.07</v>
      </c>
      <c r="F1249" s="176">
        <v>849.88</v>
      </c>
      <c r="G1249" s="169">
        <v>9</v>
      </c>
    </row>
    <row r="1250" spans="1:7" x14ac:dyDescent="0.2">
      <c r="A1250" s="173" t="s">
        <v>14782</v>
      </c>
      <c r="B1250" s="174" t="s">
        <v>14783</v>
      </c>
      <c r="C1250" s="175" t="s">
        <v>12389</v>
      </c>
      <c r="D1250" s="176">
        <v>839.16</v>
      </c>
      <c r="E1250" s="176">
        <v>166.33</v>
      </c>
      <c r="F1250" s="176">
        <v>1005.49</v>
      </c>
      <c r="G1250" s="169">
        <v>9</v>
      </c>
    </row>
    <row r="1251" spans="1:7" x14ac:dyDescent="0.2">
      <c r="A1251" s="173" t="s">
        <v>14784</v>
      </c>
      <c r="B1251" s="174" t="s">
        <v>14785</v>
      </c>
      <c r="C1251" s="175" t="s">
        <v>12389</v>
      </c>
      <c r="D1251" s="176">
        <v>893.56</v>
      </c>
      <c r="E1251" s="176">
        <v>192.46</v>
      </c>
      <c r="F1251" s="176">
        <v>1086.02</v>
      </c>
      <c r="G1251" s="169">
        <v>9</v>
      </c>
    </row>
    <row r="1252" spans="1:7" ht="25.5" x14ac:dyDescent="0.2">
      <c r="A1252" s="173" t="s">
        <v>14786</v>
      </c>
      <c r="B1252" s="174" t="s">
        <v>14787</v>
      </c>
      <c r="C1252" s="175" t="s">
        <v>12389</v>
      </c>
      <c r="D1252" s="176">
        <v>335.31</v>
      </c>
      <c r="E1252" s="176">
        <v>66.53</v>
      </c>
      <c r="F1252" s="176">
        <v>401.84</v>
      </c>
      <c r="G1252" s="169">
        <v>9</v>
      </c>
    </row>
    <row r="1253" spans="1:7" ht="25.5" x14ac:dyDescent="0.2">
      <c r="A1253" s="173" t="s">
        <v>14788</v>
      </c>
      <c r="B1253" s="174" t="s">
        <v>14789</v>
      </c>
      <c r="C1253" s="175" t="s">
        <v>12389</v>
      </c>
      <c r="D1253" s="176">
        <v>344.21</v>
      </c>
      <c r="E1253" s="176">
        <v>66.53</v>
      </c>
      <c r="F1253" s="176">
        <v>410.74</v>
      </c>
      <c r="G1253" s="169">
        <v>9</v>
      </c>
    </row>
    <row r="1254" spans="1:7" ht="25.5" x14ac:dyDescent="0.2">
      <c r="A1254" s="173" t="s">
        <v>14790</v>
      </c>
      <c r="B1254" s="174" t="s">
        <v>14791</v>
      </c>
      <c r="C1254" s="175" t="s">
        <v>12389</v>
      </c>
      <c r="D1254" s="176">
        <v>368.79</v>
      </c>
      <c r="E1254" s="176">
        <v>66.53</v>
      </c>
      <c r="F1254" s="176">
        <v>435.32</v>
      </c>
      <c r="G1254" s="169">
        <v>9</v>
      </c>
    </row>
    <row r="1255" spans="1:7" x14ac:dyDescent="0.2">
      <c r="A1255" s="173" t="s">
        <v>14792</v>
      </c>
      <c r="B1255" s="174" t="s">
        <v>14793</v>
      </c>
      <c r="C1255" s="175" t="s">
        <v>12389</v>
      </c>
      <c r="D1255" s="176">
        <v>996.85</v>
      </c>
      <c r="E1255" s="176">
        <v>66.53</v>
      </c>
      <c r="F1255" s="176">
        <v>1063.3800000000001</v>
      </c>
      <c r="G1255" s="169">
        <v>9</v>
      </c>
    </row>
    <row r="1256" spans="1:7" x14ac:dyDescent="0.2">
      <c r="A1256" s="173" t="s">
        <v>14794</v>
      </c>
      <c r="B1256" s="174" t="s">
        <v>14795</v>
      </c>
      <c r="C1256" s="175" t="s">
        <v>12389</v>
      </c>
      <c r="D1256" s="176">
        <v>1005.75</v>
      </c>
      <c r="E1256" s="176">
        <v>66.53</v>
      </c>
      <c r="F1256" s="176">
        <v>1072.28</v>
      </c>
      <c r="G1256" s="169">
        <v>9</v>
      </c>
    </row>
    <row r="1257" spans="1:7" x14ac:dyDescent="0.2">
      <c r="A1257" s="173" t="s">
        <v>14796</v>
      </c>
      <c r="B1257" s="174" t="s">
        <v>14797</v>
      </c>
      <c r="C1257" s="175" t="s">
        <v>12389</v>
      </c>
      <c r="D1257" s="176">
        <v>1430.64</v>
      </c>
      <c r="E1257" s="176">
        <v>123.56</v>
      </c>
      <c r="F1257" s="176">
        <v>1554.2</v>
      </c>
      <c r="G1257" s="169">
        <v>9</v>
      </c>
    </row>
    <row r="1258" spans="1:7" x14ac:dyDescent="0.2">
      <c r="A1258" s="173" t="s">
        <v>14798</v>
      </c>
      <c r="B1258" s="174" t="s">
        <v>14799</v>
      </c>
      <c r="C1258" s="175" t="s">
        <v>12389</v>
      </c>
      <c r="D1258" s="176">
        <v>1461.87</v>
      </c>
      <c r="E1258" s="176">
        <v>123.56</v>
      </c>
      <c r="F1258" s="176">
        <v>1585.43</v>
      </c>
      <c r="G1258" s="169">
        <v>9</v>
      </c>
    </row>
    <row r="1259" spans="1:7" x14ac:dyDescent="0.2">
      <c r="A1259" s="173" t="s">
        <v>14800</v>
      </c>
      <c r="B1259" s="174" t="s">
        <v>14801</v>
      </c>
      <c r="C1259" s="175" t="s">
        <v>12389</v>
      </c>
      <c r="D1259" s="176">
        <v>1510.46</v>
      </c>
      <c r="E1259" s="176">
        <v>123.56</v>
      </c>
      <c r="F1259" s="176">
        <v>1634.02</v>
      </c>
      <c r="G1259" s="169">
        <v>9</v>
      </c>
    </row>
    <row r="1260" spans="1:7" x14ac:dyDescent="0.2">
      <c r="A1260" s="173" t="s">
        <v>14802</v>
      </c>
      <c r="B1260" s="174" t="s">
        <v>14803</v>
      </c>
      <c r="C1260" s="175" t="s">
        <v>12389</v>
      </c>
      <c r="D1260" s="176">
        <v>1774.78</v>
      </c>
      <c r="E1260" s="176">
        <v>161.56</v>
      </c>
      <c r="F1260" s="176">
        <v>1936.34</v>
      </c>
      <c r="G1260" s="169">
        <v>9</v>
      </c>
    </row>
    <row r="1261" spans="1:7" x14ac:dyDescent="0.2">
      <c r="A1261" s="173" t="s">
        <v>14804</v>
      </c>
      <c r="B1261" s="174" t="s">
        <v>14805</v>
      </c>
      <c r="C1261" s="175" t="s">
        <v>12389</v>
      </c>
      <c r="D1261" s="176">
        <v>1888.62</v>
      </c>
      <c r="E1261" s="176">
        <v>161.56</v>
      </c>
      <c r="F1261" s="176">
        <v>2050.1799999999998</v>
      </c>
      <c r="G1261" s="169">
        <v>9</v>
      </c>
    </row>
    <row r="1262" spans="1:7" x14ac:dyDescent="0.2">
      <c r="A1262" s="173" t="s">
        <v>14806</v>
      </c>
      <c r="B1262" s="174" t="s">
        <v>14807</v>
      </c>
      <c r="C1262" s="175" t="s">
        <v>12389</v>
      </c>
      <c r="D1262" s="176">
        <v>1189.8499999999999</v>
      </c>
      <c r="E1262" s="176">
        <v>66.53</v>
      </c>
      <c r="F1262" s="176">
        <v>1256.3800000000001</v>
      </c>
      <c r="G1262" s="169">
        <v>9</v>
      </c>
    </row>
    <row r="1263" spans="1:7" x14ac:dyDescent="0.2">
      <c r="A1263" s="173" t="s">
        <v>14808</v>
      </c>
      <c r="B1263" s="174" t="s">
        <v>14809</v>
      </c>
      <c r="C1263" s="175" t="s">
        <v>12389</v>
      </c>
      <c r="D1263" s="176">
        <v>1404.95</v>
      </c>
      <c r="E1263" s="176">
        <v>66.53</v>
      </c>
      <c r="F1263" s="176">
        <v>1471.48</v>
      </c>
      <c r="G1263" s="169">
        <v>9</v>
      </c>
    </row>
    <row r="1264" spans="1:7" x14ac:dyDescent="0.2">
      <c r="A1264" s="173" t="s">
        <v>14810</v>
      </c>
      <c r="B1264" s="174" t="s">
        <v>14811</v>
      </c>
      <c r="C1264" s="175" t="s">
        <v>12389</v>
      </c>
      <c r="D1264" s="176">
        <v>776.81</v>
      </c>
      <c r="E1264" s="176">
        <v>166.33</v>
      </c>
      <c r="F1264" s="176">
        <v>943.14</v>
      </c>
      <c r="G1264" s="169">
        <v>9</v>
      </c>
    </row>
    <row r="1265" spans="1:7" x14ac:dyDescent="0.2">
      <c r="A1265" s="173" t="s">
        <v>14812</v>
      </c>
      <c r="B1265" s="174" t="s">
        <v>14813</v>
      </c>
      <c r="C1265" s="175"/>
      <c r="D1265" s="176"/>
      <c r="E1265" s="176"/>
      <c r="F1265" s="176"/>
      <c r="G1265" s="169">
        <v>5</v>
      </c>
    </row>
    <row r="1266" spans="1:7" ht="25.5" x14ac:dyDescent="0.2">
      <c r="A1266" s="173" t="s">
        <v>14814</v>
      </c>
      <c r="B1266" s="174" t="s">
        <v>14815</v>
      </c>
      <c r="C1266" s="175" t="s">
        <v>12441</v>
      </c>
      <c r="D1266" s="176">
        <v>259.23</v>
      </c>
      <c r="E1266" s="176">
        <v>65.569999999999993</v>
      </c>
      <c r="F1266" s="176">
        <v>324.8</v>
      </c>
      <c r="G1266" s="169">
        <v>9</v>
      </c>
    </row>
    <row r="1267" spans="1:7" ht="25.5" x14ac:dyDescent="0.2">
      <c r="A1267" s="173" t="s">
        <v>14816</v>
      </c>
      <c r="B1267" s="174" t="s">
        <v>14817</v>
      </c>
      <c r="C1267" s="175" t="s">
        <v>12389</v>
      </c>
      <c r="D1267" s="176">
        <v>506.69</v>
      </c>
      <c r="E1267" s="176">
        <v>133.07</v>
      </c>
      <c r="F1267" s="176">
        <v>639.76</v>
      </c>
      <c r="G1267" s="169">
        <v>9</v>
      </c>
    </row>
    <row r="1268" spans="1:7" ht="25.5" x14ac:dyDescent="0.2">
      <c r="A1268" s="173" t="s">
        <v>14818</v>
      </c>
      <c r="B1268" s="174" t="s">
        <v>14819</v>
      </c>
      <c r="C1268" s="175" t="s">
        <v>12389</v>
      </c>
      <c r="D1268" s="176">
        <v>516.07000000000005</v>
      </c>
      <c r="E1268" s="176">
        <v>133.07</v>
      </c>
      <c r="F1268" s="176">
        <v>649.14</v>
      </c>
      <c r="G1268" s="169">
        <v>9</v>
      </c>
    </row>
    <row r="1269" spans="1:7" ht="25.5" x14ac:dyDescent="0.2">
      <c r="A1269" s="173" t="s">
        <v>14820</v>
      </c>
      <c r="B1269" s="174" t="s">
        <v>14821</v>
      </c>
      <c r="C1269" s="175" t="s">
        <v>12389</v>
      </c>
      <c r="D1269" s="176">
        <v>545.33000000000004</v>
      </c>
      <c r="E1269" s="176">
        <v>133.07</v>
      </c>
      <c r="F1269" s="176">
        <v>678.4</v>
      </c>
      <c r="G1269" s="169">
        <v>9</v>
      </c>
    </row>
    <row r="1270" spans="1:7" x14ac:dyDescent="0.2">
      <c r="A1270" s="173" t="s">
        <v>14822</v>
      </c>
      <c r="B1270" s="174" t="s">
        <v>14823</v>
      </c>
      <c r="C1270" s="175"/>
      <c r="D1270" s="176"/>
      <c r="E1270" s="176"/>
      <c r="F1270" s="176"/>
      <c r="G1270" s="169">
        <v>5</v>
      </c>
    </row>
    <row r="1271" spans="1:7" ht="25.5" x14ac:dyDescent="0.2">
      <c r="A1271" s="173" t="s">
        <v>14824</v>
      </c>
      <c r="B1271" s="174" t="s">
        <v>14825</v>
      </c>
      <c r="C1271" s="175" t="s">
        <v>12389</v>
      </c>
      <c r="D1271" s="176">
        <v>618.91999999999996</v>
      </c>
      <c r="E1271" s="176"/>
      <c r="F1271" s="176">
        <v>618.91999999999996</v>
      </c>
      <c r="G1271" s="169">
        <v>9</v>
      </c>
    </row>
    <row r="1272" spans="1:7" ht="25.5" x14ac:dyDescent="0.2">
      <c r="A1272" s="173" t="s">
        <v>14826</v>
      </c>
      <c r="B1272" s="174" t="s">
        <v>14827</v>
      </c>
      <c r="C1272" s="175"/>
      <c r="D1272" s="176"/>
      <c r="E1272" s="176"/>
      <c r="F1272" s="176"/>
      <c r="G1272" s="169">
        <v>5</v>
      </c>
    </row>
    <row r="1273" spans="1:7" ht="38.25" x14ac:dyDescent="0.2">
      <c r="A1273" s="173" t="s">
        <v>14828</v>
      </c>
      <c r="B1273" s="174" t="s">
        <v>14829</v>
      </c>
      <c r="C1273" s="175" t="s">
        <v>12389</v>
      </c>
      <c r="D1273" s="176">
        <v>618.91999999999996</v>
      </c>
      <c r="E1273" s="176"/>
      <c r="F1273" s="176">
        <v>618.91999999999996</v>
      </c>
      <c r="G1273" s="169">
        <v>9</v>
      </c>
    </row>
    <row r="1274" spans="1:7" ht="38.25" x14ac:dyDescent="0.2">
      <c r="A1274" s="173" t="s">
        <v>14830</v>
      </c>
      <c r="B1274" s="174" t="s">
        <v>14831</v>
      </c>
      <c r="C1274" s="175" t="s">
        <v>12389</v>
      </c>
      <c r="D1274" s="176">
        <v>636.32000000000005</v>
      </c>
      <c r="E1274" s="176"/>
      <c r="F1274" s="176">
        <v>636.32000000000005</v>
      </c>
      <c r="G1274" s="169">
        <v>9</v>
      </c>
    </row>
    <row r="1275" spans="1:7" ht="38.25" x14ac:dyDescent="0.2">
      <c r="A1275" s="173" t="s">
        <v>14832</v>
      </c>
      <c r="B1275" s="174" t="s">
        <v>14833</v>
      </c>
      <c r="C1275" s="175" t="s">
        <v>12389</v>
      </c>
      <c r="D1275" s="176">
        <v>618.91999999999996</v>
      </c>
      <c r="E1275" s="176"/>
      <c r="F1275" s="176">
        <v>618.91999999999996</v>
      </c>
      <c r="G1275" s="169">
        <v>9</v>
      </c>
    </row>
    <row r="1276" spans="1:7" ht="51" x14ac:dyDescent="0.2">
      <c r="A1276" s="173" t="s">
        <v>14834</v>
      </c>
      <c r="B1276" s="174" t="s">
        <v>14835</v>
      </c>
      <c r="C1276" s="175" t="s">
        <v>12389</v>
      </c>
      <c r="D1276" s="176">
        <v>768.86</v>
      </c>
      <c r="E1276" s="176"/>
      <c r="F1276" s="176">
        <v>768.86</v>
      </c>
      <c r="G1276" s="169">
        <v>9</v>
      </c>
    </row>
    <row r="1277" spans="1:7" ht="38.25" x14ac:dyDescent="0.2">
      <c r="A1277" s="173" t="s">
        <v>14836</v>
      </c>
      <c r="B1277" s="174" t="s">
        <v>14837</v>
      </c>
      <c r="C1277" s="175" t="s">
        <v>12389</v>
      </c>
      <c r="D1277" s="176">
        <v>805.78</v>
      </c>
      <c r="E1277" s="176"/>
      <c r="F1277" s="176">
        <v>805.78</v>
      </c>
      <c r="G1277" s="169">
        <v>9</v>
      </c>
    </row>
    <row r="1278" spans="1:7" ht="51" x14ac:dyDescent="0.2">
      <c r="A1278" s="173" t="s">
        <v>14838</v>
      </c>
      <c r="B1278" s="174" t="s">
        <v>14839</v>
      </c>
      <c r="C1278" s="175" t="s">
        <v>12389</v>
      </c>
      <c r="D1278" s="176">
        <v>900.68</v>
      </c>
      <c r="E1278" s="176"/>
      <c r="F1278" s="176">
        <v>900.68</v>
      </c>
      <c r="G1278" s="169">
        <v>9</v>
      </c>
    </row>
    <row r="1279" spans="1:7" x14ac:dyDescent="0.2">
      <c r="A1279" s="173" t="s">
        <v>14840</v>
      </c>
      <c r="B1279" s="174" t="s">
        <v>14841</v>
      </c>
      <c r="C1279" s="175"/>
      <c r="D1279" s="176"/>
      <c r="E1279" s="176"/>
      <c r="F1279" s="176"/>
      <c r="G1279" s="169">
        <v>5</v>
      </c>
    </row>
    <row r="1280" spans="1:7" x14ac:dyDescent="0.2">
      <c r="A1280" s="173" t="s">
        <v>14842</v>
      </c>
      <c r="B1280" s="174" t="s">
        <v>14843</v>
      </c>
      <c r="C1280" s="175" t="s">
        <v>12389</v>
      </c>
      <c r="D1280" s="176"/>
      <c r="E1280" s="176">
        <v>61.78</v>
      </c>
      <c r="F1280" s="176">
        <v>61.78</v>
      </c>
      <c r="G1280" s="169">
        <v>9</v>
      </c>
    </row>
    <row r="1281" spans="1:7" x14ac:dyDescent="0.2">
      <c r="A1281" s="173" t="s">
        <v>14844</v>
      </c>
      <c r="B1281" s="174" t="s">
        <v>14845</v>
      </c>
      <c r="C1281" s="175" t="s">
        <v>12389</v>
      </c>
      <c r="D1281" s="176"/>
      <c r="E1281" s="176">
        <v>76.03</v>
      </c>
      <c r="F1281" s="176">
        <v>76.03</v>
      </c>
      <c r="G1281" s="169">
        <v>9</v>
      </c>
    </row>
    <row r="1282" spans="1:7" x14ac:dyDescent="0.2">
      <c r="A1282" s="173" t="s">
        <v>14846</v>
      </c>
      <c r="B1282" s="174" t="s">
        <v>14847</v>
      </c>
      <c r="C1282" s="175" t="s">
        <v>12497</v>
      </c>
      <c r="D1282" s="176"/>
      <c r="E1282" s="176">
        <v>2.37</v>
      </c>
      <c r="F1282" s="176">
        <v>2.37</v>
      </c>
      <c r="G1282" s="169">
        <v>9</v>
      </c>
    </row>
    <row r="1283" spans="1:7" x14ac:dyDescent="0.2">
      <c r="A1283" s="173" t="s">
        <v>14848</v>
      </c>
      <c r="B1283" s="174" t="s">
        <v>14849</v>
      </c>
      <c r="C1283" s="175" t="s">
        <v>12497</v>
      </c>
      <c r="D1283" s="176">
        <v>42.53</v>
      </c>
      <c r="E1283" s="176">
        <v>14.26</v>
      </c>
      <c r="F1283" s="176">
        <v>56.79</v>
      </c>
      <c r="G1283" s="169">
        <v>9</v>
      </c>
    </row>
    <row r="1284" spans="1:7" x14ac:dyDescent="0.2">
      <c r="A1284" s="173" t="s">
        <v>14850</v>
      </c>
      <c r="B1284" s="174" t="s">
        <v>14851</v>
      </c>
      <c r="C1284" s="175" t="s">
        <v>12441</v>
      </c>
      <c r="D1284" s="176">
        <v>1612.54</v>
      </c>
      <c r="E1284" s="176">
        <v>190.08</v>
      </c>
      <c r="F1284" s="176">
        <v>1802.62</v>
      </c>
      <c r="G1284" s="169">
        <v>9</v>
      </c>
    </row>
    <row r="1285" spans="1:7" x14ac:dyDescent="0.2">
      <c r="A1285" s="173" t="s">
        <v>14852</v>
      </c>
      <c r="B1285" s="174" t="s">
        <v>14853</v>
      </c>
      <c r="C1285" s="175" t="s">
        <v>12497</v>
      </c>
      <c r="D1285" s="176">
        <v>6.69</v>
      </c>
      <c r="E1285" s="176">
        <v>2.37</v>
      </c>
      <c r="F1285" s="176">
        <v>9.06</v>
      </c>
      <c r="G1285" s="169">
        <v>9</v>
      </c>
    </row>
    <row r="1286" spans="1:7" x14ac:dyDescent="0.2">
      <c r="A1286" s="173" t="s">
        <v>14854</v>
      </c>
      <c r="B1286" s="174" t="s">
        <v>14855</v>
      </c>
      <c r="C1286" s="175" t="s">
        <v>12389</v>
      </c>
      <c r="D1286" s="176">
        <v>313.07</v>
      </c>
      <c r="E1286" s="176"/>
      <c r="F1286" s="176">
        <v>313.07</v>
      </c>
      <c r="G1286" s="169">
        <v>9</v>
      </c>
    </row>
    <row r="1287" spans="1:7" x14ac:dyDescent="0.2">
      <c r="A1287" s="173" t="s">
        <v>14856</v>
      </c>
      <c r="B1287" s="174" t="s">
        <v>14857</v>
      </c>
      <c r="C1287" s="175" t="s">
        <v>12441</v>
      </c>
      <c r="D1287" s="176">
        <v>1157.3</v>
      </c>
      <c r="E1287" s="176">
        <v>23.77</v>
      </c>
      <c r="F1287" s="176">
        <v>1181.07</v>
      </c>
      <c r="G1287" s="169">
        <v>9</v>
      </c>
    </row>
    <row r="1288" spans="1:7" x14ac:dyDescent="0.2">
      <c r="A1288" s="173" t="s">
        <v>14858</v>
      </c>
      <c r="B1288" s="174" t="s">
        <v>14859</v>
      </c>
      <c r="C1288" s="175" t="s">
        <v>12441</v>
      </c>
      <c r="D1288" s="176">
        <v>128.72</v>
      </c>
      <c r="E1288" s="176">
        <v>23.77</v>
      </c>
      <c r="F1288" s="176">
        <v>152.49</v>
      </c>
      <c r="G1288" s="169">
        <v>9</v>
      </c>
    </row>
    <row r="1289" spans="1:7" x14ac:dyDescent="0.2">
      <c r="A1289" s="173" t="s">
        <v>14860</v>
      </c>
      <c r="B1289" s="174" t="s">
        <v>14861</v>
      </c>
      <c r="C1289" s="175" t="s">
        <v>12441</v>
      </c>
      <c r="D1289" s="176">
        <v>456.26</v>
      </c>
      <c r="E1289" s="176">
        <v>23.77</v>
      </c>
      <c r="F1289" s="176">
        <v>480.03</v>
      </c>
      <c r="G1289" s="169">
        <v>9</v>
      </c>
    </row>
    <row r="1290" spans="1:7" x14ac:dyDescent="0.2">
      <c r="A1290" s="173" t="s">
        <v>14862</v>
      </c>
      <c r="B1290" s="174" t="s">
        <v>14863</v>
      </c>
      <c r="C1290" s="175" t="s">
        <v>12389</v>
      </c>
      <c r="D1290" s="176">
        <v>225.77</v>
      </c>
      <c r="E1290" s="176">
        <v>71.290000000000006</v>
      </c>
      <c r="F1290" s="176">
        <v>297.06</v>
      </c>
      <c r="G1290" s="169">
        <v>9</v>
      </c>
    </row>
    <row r="1291" spans="1:7" x14ac:dyDescent="0.2">
      <c r="A1291" s="173" t="s">
        <v>14864</v>
      </c>
      <c r="B1291" s="174" t="s">
        <v>14865</v>
      </c>
      <c r="C1291" s="175" t="s">
        <v>12389</v>
      </c>
      <c r="D1291" s="176">
        <v>227.45</v>
      </c>
      <c r="E1291" s="176">
        <v>71.290000000000006</v>
      </c>
      <c r="F1291" s="176">
        <v>298.74</v>
      </c>
      <c r="G1291" s="169">
        <v>9</v>
      </c>
    </row>
    <row r="1292" spans="1:7" x14ac:dyDescent="0.2">
      <c r="A1292" s="173" t="s">
        <v>14866</v>
      </c>
      <c r="B1292" s="174" t="s">
        <v>14867</v>
      </c>
      <c r="C1292" s="175" t="s">
        <v>12389</v>
      </c>
      <c r="D1292" s="176">
        <v>234.67</v>
      </c>
      <c r="E1292" s="176">
        <v>71.290000000000006</v>
      </c>
      <c r="F1292" s="176">
        <v>305.95999999999998</v>
      </c>
      <c r="G1292" s="169">
        <v>9</v>
      </c>
    </row>
    <row r="1293" spans="1:7" x14ac:dyDescent="0.2">
      <c r="A1293" s="173" t="s">
        <v>14868</v>
      </c>
      <c r="B1293" s="174" t="s">
        <v>14869</v>
      </c>
      <c r="C1293" s="175" t="s">
        <v>12389</v>
      </c>
      <c r="D1293" s="176">
        <v>259.25</v>
      </c>
      <c r="E1293" s="176">
        <v>71.290000000000006</v>
      </c>
      <c r="F1293" s="176">
        <v>330.54</v>
      </c>
      <c r="G1293" s="169">
        <v>9</v>
      </c>
    </row>
    <row r="1294" spans="1:7" ht="25.5" x14ac:dyDescent="0.2">
      <c r="A1294" s="173" t="s">
        <v>14870</v>
      </c>
      <c r="B1294" s="174" t="s">
        <v>14871</v>
      </c>
      <c r="C1294" s="175" t="s">
        <v>12389</v>
      </c>
      <c r="D1294" s="176">
        <v>1018.73</v>
      </c>
      <c r="E1294" s="176">
        <v>71.290000000000006</v>
      </c>
      <c r="F1294" s="176">
        <v>1090.02</v>
      </c>
      <c r="G1294" s="169">
        <v>9</v>
      </c>
    </row>
    <row r="1295" spans="1:7" ht="25.5" x14ac:dyDescent="0.2">
      <c r="A1295" s="173" t="s">
        <v>14872</v>
      </c>
      <c r="B1295" s="174" t="s">
        <v>14873</v>
      </c>
      <c r="C1295" s="175" t="s">
        <v>12389</v>
      </c>
      <c r="D1295" s="176">
        <v>1141.78</v>
      </c>
      <c r="E1295" s="176">
        <v>71.290000000000006</v>
      </c>
      <c r="F1295" s="176">
        <v>1213.07</v>
      </c>
      <c r="G1295" s="169">
        <v>9</v>
      </c>
    </row>
    <row r="1296" spans="1:7" ht="25.5" x14ac:dyDescent="0.2">
      <c r="A1296" s="173" t="s">
        <v>14874</v>
      </c>
      <c r="B1296" s="174" t="s">
        <v>14875</v>
      </c>
      <c r="C1296" s="175" t="s">
        <v>12389</v>
      </c>
      <c r="D1296" s="176">
        <v>1134.22</v>
      </c>
      <c r="E1296" s="176">
        <v>71.290000000000006</v>
      </c>
      <c r="F1296" s="176">
        <v>1205.51</v>
      </c>
      <c r="G1296" s="169">
        <v>9</v>
      </c>
    </row>
    <row r="1297" spans="1:7" ht="25.5" x14ac:dyDescent="0.2">
      <c r="A1297" s="173" t="s">
        <v>20957</v>
      </c>
      <c r="B1297" s="174" t="s">
        <v>20958</v>
      </c>
      <c r="C1297" s="175" t="s">
        <v>12441</v>
      </c>
      <c r="D1297" s="176">
        <v>604.12</v>
      </c>
      <c r="E1297" s="176">
        <v>38.58</v>
      </c>
      <c r="F1297" s="176">
        <v>642.70000000000005</v>
      </c>
      <c r="G1297" s="169">
        <v>9</v>
      </c>
    </row>
    <row r="1298" spans="1:7" x14ac:dyDescent="0.2">
      <c r="A1298" s="173" t="s">
        <v>14876</v>
      </c>
      <c r="B1298" s="174" t="s">
        <v>14877</v>
      </c>
      <c r="C1298" s="175" t="s">
        <v>12441</v>
      </c>
      <c r="D1298" s="176">
        <v>1214.47</v>
      </c>
      <c r="E1298" s="176">
        <v>71.290000000000006</v>
      </c>
      <c r="F1298" s="176">
        <v>1285.76</v>
      </c>
      <c r="G1298" s="169">
        <v>9</v>
      </c>
    </row>
    <row r="1299" spans="1:7" x14ac:dyDescent="0.2">
      <c r="A1299" s="173" t="s">
        <v>14878</v>
      </c>
      <c r="B1299" s="174" t="s">
        <v>14879</v>
      </c>
      <c r="C1299" s="175"/>
      <c r="D1299" s="176"/>
      <c r="E1299" s="176"/>
      <c r="F1299" s="176"/>
      <c r="G1299" s="169">
        <v>2</v>
      </c>
    </row>
    <row r="1300" spans="1:7" x14ac:dyDescent="0.2">
      <c r="A1300" s="173" t="s">
        <v>14880</v>
      </c>
      <c r="B1300" s="174" t="s">
        <v>14881</v>
      </c>
      <c r="C1300" s="175"/>
      <c r="D1300" s="176"/>
      <c r="E1300" s="176"/>
      <c r="F1300" s="176"/>
      <c r="G1300" s="169">
        <v>5</v>
      </c>
    </row>
    <row r="1301" spans="1:7" x14ac:dyDescent="0.2">
      <c r="A1301" s="173" t="s">
        <v>14882</v>
      </c>
      <c r="B1301" s="174" t="s">
        <v>14883</v>
      </c>
      <c r="C1301" s="175" t="s">
        <v>12441</v>
      </c>
      <c r="D1301" s="176">
        <v>680.35</v>
      </c>
      <c r="E1301" s="176">
        <v>30.16</v>
      </c>
      <c r="F1301" s="176">
        <v>710.51</v>
      </c>
      <c r="G1301" s="169">
        <v>9</v>
      </c>
    </row>
    <row r="1302" spans="1:7" x14ac:dyDescent="0.2">
      <c r="A1302" s="173" t="s">
        <v>14884</v>
      </c>
      <c r="B1302" s="174" t="s">
        <v>14885</v>
      </c>
      <c r="C1302" s="175" t="s">
        <v>12441</v>
      </c>
      <c r="D1302" s="176">
        <v>1428.44</v>
      </c>
      <c r="E1302" s="176">
        <v>30.16</v>
      </c>
      <c r="F1302" s="176">
        <v>1458.6</v>
      </c>
      <c r="G1302" s="169">
        <v>9</v>
      </c>
    </row>
    <row r="1303" spans="1:7" x14ac:dyDescent="0.2">
      <c r="A1303" s="173" t="s">
        <v>14886</v>
      </c>
      <c r="B1303" s="174" t="s">
        <v>14887</v>
      </c>
      <c r="C1303" s="175" t="s">
        <v>12441</v>
      </c>
      <c r="D1303" s="176">
        <v>865.88</v>
      </c>
      <c r="E1303" s="176">
        <v>30.16</v>
      </c>
      <c r="F1303" s="176">
        <v>896.04</v>
      </c>
      <c r="G1303" s="169">
        <v>9</v>
      </c>
    </row>
    <row r="1304" spans="1:7" x14ac:dyDescent="0.2">
      <c r="A1304" s="173" t="s">
        <v>14888</v>
      </c>
      <c r="B1304" s="174" t="s">
        <v>14889</v>
      </c>
      <c r="C1304" s="175" t="s">
        <v>12441</v>
      </c>
      <c r="D1304" s="176">
        <v>772.32</v>
      </c>
      <c r="E1304" s="176">
        <v>30.16</v>
      </c>
      <c r="F1304" s="176">
        <v>802.48</v>
      </c>
      <c r="G1304" s="169">
        <v>9</v>
      </c>
    </row>
    <row r="1305" spans="1:7" x14ac:dyDescent="0.2">
      <c r="A1305" s="173" t="s">
        <v>14890</v>
      </c>
      <c r="B1305" s="174" t="s">
        <v>14891</v>
      </c>
      <c r="C1305" s="175" t="s">
        <v>12441</v>
      </c>
      <c r="D1305" s="176">
        <v>328.81</v>
      </c>
      <c r="E1305" s="176">
        <v>30.16</v>
      </c>
      <c r="F1305" s="176">
        <v>358.97</v>
      </c>
      <c r="G1305" s="169">
        <v>9</v>
      </c>
    </row>
    <row r="1306" spans="1:7" x14ac:dyDescent="0.2">
      <c r="A1306" s="173" t="s">
        <v>14892</v>
      </c>
      <c r="B1306" s="174" t="s">
        <v>14893</v>
      </c>
      <c r="C1306" s="175" t="s">
        <v>12441</v>
      </c>
      <c r="D1306" s="176">
        <v>954.36</v>
      </c>
      <c r="E1306" s="176">
        <v>30.16</v>
      </c>
      <c r="F1306" s="176">
        <v>984.52</v>
      </c>
      <c r="G1306" s="169">
        <v>9</v>
      </c>
    </row>
    <row r="1307" spans="1:7" ht="25.5" x14ac:dyDescent="0.2">
      <c r="A1307" s="173" t="s">
        <v>14894</v>
      </c>
      <c r="B1307" s="174" t="s">
        <v>14895</v>
      </c>
      <c r="C1307" s="175" t="s">
        <v>12441</v>
      </c>
      <c r="D1307" s="176">
        <v>276.48</v>
      </c>
      <c r="E1307" s="176"/>
      <c r="F1307" s="176">
        <v>276.48</v>
      </c>
      <c r="G1307" s="169">
        <v>9</v>
      </c>
    </row>
    <row r="1308" spans="1:7" ht="38.25" x14ac:dyDescent="0.2">
      <c r="A1308" s="173" t="s">
        <v>14896</v>
      </c>
      <c r="B1308" s="174" t="s">
        <v>14897</v>
      </c>
      <c r="C1308" s="175" t="s">
        <v>12441</v>
      </c>
      <c r="D1308" s="176">
        <v>864.13</v>
      </c>
      <c r="E1308" s="176">
        <v>28.96</v>
      </c>
      <c r="F1308" s="176">
        <v>893.09</v>
      </c>
      <c r="G1308" s="169">
        <v>9</v>
      </c>
    </row>
    <row r="1309" spans="1:7" ht="38.25" x14ac:dyDescent="0.2">
      <c r="A1309" s="173" t="s">
        <v>14898</v>
      </c>
      <c r="B1309" s="174" t="s">
        <v>14899</v>
      </c>
      <c r="C1309" s="175" t="s">
        <v>12441</v>
      </c>
      <c r="D1309" s="176">
        <v>755.23</v>
      </c>
      <c r="E1309" s="176">
        <v>28.96</v>
      </c>
      <c r="F1309" s="176">
        <v>784.19</v>
      </c>
      <c r="G1309" s="169">
        <v>9</v>
      </c>
    </row>
    <row r="1310" spans="1:7" ht="25.5" x14ac:dyDescent="0.2">
      <c r="A1310" s="173" t="s">
        <v>14900</v>
      </c>
      <c r="B1310" s="174" t="s">
        <v>14901</v>
      </c>
      <c r="C1310" s="175" t="s">
        <v>12441</v>
      </c>
      <c r="D1310" s="176">
        <v>2011.4</v>
      </c>
      <c r="E1310" s="176">
        <v>76.64</v>
      </c>
      <c r="F1310" s="176">
        <v>2088.04</v>
      </c>
      <c r="G1310" s="169">
        <v>9</v>
      </c>
    </row>
    <row r="1311" spans="1:7" x14ac:dyDescent="0.2">
      <c r="A1311" s="173" t="s">
        <v>14902</v>
      </c>
      <c r="B1311" s="174" t="s">
        <v>14903</v>
      </c>
      <c r="C1311" s="175" t="s">
        <v>12441</v>
      </c>
      <c r="D1311" s="176">
        <v>1117.3599999999999</v>
      </c>
      <c r="E1311" s="176">
        <v>90.38</v>
      </c>
      <c r="F1311" s="176">
        <v>1207.74</v>
      </c>
      <c r="G1311" s="169">
        <v>9</v>
      </c>
    </row>
    <row r="1312" spans="1:7" x14ac:dyDescent="0.2">
      <c r="A1312" s="173" t="s">
        <v>14904</v>
      </c>
      <c r="B1312" s="174" t="s">
        <v>14905</v>
      </c>
      <c r="C1312" s="175"/>
      <c r="D1312" s="176"/>
      <c r="E1312" s="176"/>
      <c r="F1312" s="176"/>
      <c r="G1312" s="169">
        <v>5</v>
      </c>
    </row>
    <row r="1313" spans="1:7" x14ac:dyDescent="0.2">
      <c r="A1313" s="173" t="s">
        <v>14906</v>
      </c>
      <c r="B1313" s="174" t="s">
        <v>14907</v>
      </c>
      <c r="C1313" s="175" t="s">
        <v>12441</v>
      </c>
      <c r="D1313" s="176">
        <v>996.58</v>
      </c>
      <c r="E1313" s="176">
        <v>90.38</v>
      </c>
      <c r="F1313" s="176">
        <v>1086.96</v>
      </c>
      <c r="G1313" s="169">
        <v>9</v>
      </c>
    </row>
    <row r="1314" spans="1:7" x14ac:dyDescent="0.2">
      <c r="A1314" s="173" t="s">
        <v>14908</v>
      </c>
      <c r="B1314" s="174" t="s">
        <v>14909</v>
      </c>
      <c r="C1314" s="175" t="s">
        <v>12441</v>
      </c>
      <c r="D1314" s="176">
        <v>854.38</v>
      </c>
      <c r="E1314" s="176">
        <v>90.38</v>
      </c>
      <c r="F1314" s="176">
        <v>944.76</v>
      </c>
      <c r="G1314" s="169">
        <v>9</v>
      </c>
    </row>
    <row r="1315" spans="1:7" ht="25.5" x14ac:dyDescent="0.2">
      <c r="A1315" s="173" t="s">
        <v>14910</v>
      </c>
      <c r="B1315" s="174" t="s">
        <v>14911</v>
      </c>
      <c r="C1315" s="175" t="s">
        <v>12389</v>
      </c>
      <c r="D1315" s="176">
        <v>1356.95</v>
      </c>
      <c r="E1315" s="176">
        <v>159.33000000000001</v>
      </c>
      <c r="F1315" s="176">
        <v>1516.28</v>
      </c>
      <c r="G1315" s="169">
        <v>9</v>
      </c>
    </row>
    <row r="1316" spans="1:7" ht="25.5" x14ac:dyDescent="0.2">
      <c r="A1316" s="173" t="s">
        <v>14912</v>
      </c>
      <c r="B1316" s="174" t="s">
        <v>14913</v>
      </c>
      <c r="C1316" s="175" t="s">
        <v>12389</v>
      </c>
      <c r="D1316" s="176">
        <v>1548.44</v>
      </c>
      <c r="E1316" s="176">
        <v>159.33000000000001</v>
      </c>
      <c r="F1316" s="176">
        <v>1707.77</v>
      </c>
      <c r="G1316" s="169">
        <v>9</v>
      </c>
    </row>
    <row r="1317" spans="1:7" ht="25.5" x14ac:dyDescent="0.2">
      <c r="A1317" s="173" t="s">
        <v>14914</v>
      </c>
      <c r="B1317" s="174" t="s">
        <v>14915</v>
      </c>
      <c r="C1317" s="175" t="s">
        <v>12441</v>
      </c>
      <c r="D1317" s="176">
        <v>969.03</v>
      </c>
      <c r="E1317" s="176">
        <v>90.38</v>
      </c>
      <c r="F1317" s="176">
        <v>1059.4100000000001</v>
      </c>
      <c r="G1317" s="169">
        <v>9</v>
      </c>
    </row>
    <row r="1318" spans="1:7" ht="25.5" x14ac:dyDescent="0.2">
      <c r="A1318" s="173" t="s">
        <v>14916</v>
      </c>
      <c r="B1318" s="174" t="s">
        <v>14917</v>
      </c>
      <c r="C1318" s="175" t="s">
        <v>12389</v>
      </c>
      <c r="D1318" s="176">
        <v>2273.0100000000002</v>
      </c>
      <c r="E1318" s="176">
        <v>159.33000000000001</v>
      </c>
      <c r="F1318" s="176">
        <v>2432.34</v>
      </c>
      <c r="G1318" s="169">
        <v>9</v>
      </c>
    </row>
    <row r="1319" spans="1:7" ht="25.5" x14ac:dyDescent="0.2">
      <c r="A1319" s="173" t="s">
        <v>14918</v>
      </c>
      <c r="B1319" s="174" t="s">
        <v>14919</v>
      </c>
      <c r="C1319" s="175" t="s">
        <v>12389</v>
      </c>
      <c r="D1319" s="176">
        <v>2415.5300000000002</v>
      </c>
      <c r="E1319" s="176">
        <v>159.33000000000001</v>
      </c>
      <c r="F1319" s="176">
        <v>2574.86</v>
      </c>
      <c r="G1319" s="169">
        <v>9</v>
      </c>
    </row>
    <row r="1320" spans="1:7" x14ac:dyDescent="0.2">
      <c r="A1320" s="173" t="s">
        <v>14920</v>
      </c>
      <c r="B1320" s="174" t="s">
        <v>14921</v>
      </c>
      <c r="C1320" s="175" t="s">
        <v>12441</v>
      </c>
      <c r="D1320" s="176">
        <v>910.98</v>
      </c>
      <c r="E1320" s="176">
        <v>90.38</v>
      </c>
      <c r="F1320" s="176">
        <v>1001.36</v>
      </c>
      <c r="G1320" s="169">
        <v>9</v>
      </c>
    </row>
    <row r="1321" spans="1:7" x14ac:dyDescent="0.2">
      <c r="A1321" s="173" t="s">
        <v>14922</v>
      </c>
      <c r="B1321" s="174" t="s">
        <v>14923</v>
      </c>
      <c r="C1321" s="175" t="s">
        <v>12441</v>
      </c>
      <c r="D1321" s="176">
        <v>429.41</v>
      </c>
      <c r="E1321" s="176">
        <v>90.38</v>
      </c>
      <c r="F1321" s="176">
        <v>519.79</v>
      </c>
      <c r="G1321" s="169">
        <v>9</v>
      </c>
    </row>
    <row r="1322" spans="1:7" x14ac:dyDescent="0.2">
      <c r="A1322" s="173" t="s">
        <v>14924</v>
      </c>
      <c r="B1322" s="174" t="s">
        <v>20663</v>
      </c>
      <c r="C1322" s="175" t="s">
        <v>12441</v>
      </c>
      <c r="D1322" s="176">
        <v>1516.58</v>
      </c>
      <c r="E1322" s="176">
        <v>90.38</v>
      </c>
      <c r="F1322" s="176">
        <v>1606.96</v>
      </c>
      <c r="G1322" s="169">
        <v>9</v>
      </c>
    </row>
    <row r="1323" spans="1:7" ht="25.5" x14ac:dyDescent="0.2">
      <c r="A1323" s="173" t="s">
        <v>14926</v>
      </c>
      <c r="B1323" s="174" t="s">
        <v>14927</v>
      </c>
      <c r="C1323" s="175" t="s">
        <v>12441</v>
      </c>
      <c r="D1323" s="176">
        <v>970.65</v>
      </c>
      <c r="E1323" s="176">
        <v>68.95</v>
      </c>
      <c r="F1323" s="176">
        <v>1039.5999999999999</v>
      </c>
      <c r="G1323" s="169">
        <v>9</v>
      </c>
    </row>
    <row r="1324" spans="1:7" ht="25.5" x14ac:dyDescent="0.2">
      <c r="A1324" s="173" t="s">
        <v>14928</v>
      </c>
      <c r="B1324" s="174" t="s">
        <v>14929</v>
      </c>
      <c r="C1324" s="175" t="s">
        <v>12441</v>
      </c>
      <c r="D1324" s="176">
        <v>801.33</v>
      </c>
      <c r="E1324" s="176">
        <v>90.38</v>
      </c>
      <c r="F1324" s="176">
        <v>891.71</v>
      </c>
      <c r="G1324" s="169">
        <v>9</v>
      </c>
    </row>
    <row r="1325" spans="1:7" ht="25.5" x14ac:dyDescent="0.2">
      <c r="A1325" s="173" t="s">
        <v>14930</v>
      </c>
      <c r="B1325" s="174" t="s">
        <v>14931</v>
      </c>
      <c r="C1325" s="175" t="s">
        <v>12441</v>
      </c>
      <c r="D1325" s="176">
        <v>696.04</v>
      </c>
      <c r="E1325" s="176">
        <v>90.38</v>
      </c>
      <c r="F1325" s="176">
        <v>786.42</v>
      </c>
      <c r="G1325" s="169">
        <v>9</v>
      </c>
    </row>
    <row r="1326" spans="1:7" x14ac:dyDescent="0.2">
      <c r="A1326" s="173" t="s">
        <v>14932</v>
      </c>
      <c r="B1326" s="174" t="s">
        <v>14933</v>
      </c>
      <c r="C1326" s="175" t="s">
        <v>12441</v>
      </c>
      <c r="D1326" s="176">
        <v>1233.21</v>
      </c>
      <c r="E1326" s="176">
        <v>90.38</v>
      </c>
      <c r="F1326" s="176">
        <v>1323.59</v>
      </c>
      <c r="G1326" s="169">
        <v>9</v>
      </c>
    </row>
    <row r="1327" spans="1:7" x14ac:dyDescent="0.2">
      <c r="A1327" s="173" t="s">
        <v>14934</v>
      </c>
      <c r="B1327" s="174" t="s">
        <v>14935</v>
      </c>
      <c r="C1327" s="175" t="s">
        <v>12441</v>
      </c>
      <c r="D1327" s="176">
        <v>1542.33</v>
      </c>
      <c r="E1327" s="176">
        <v>90.38</v>
      </c>
      <c r="F1327" s="176">
        <v>1632.71</v>
      </c>
      <c r="G1327" s="169">
        <v>9</v>
      </c>
    </row>
    <row r="1328" spans="1:7" ht="25.5" x14ac:dyDescent="0.2">
      <c r="A1328" s="173" t="s">
        <v>14936</v>
      </c>
      <c r="B1328" s="174" t="s">
        <v>14937</v>
      </c>
      <c r="C1328" s="175" t="s">
        <v>12441</v>
      </c>
      <c r="D1328" s="176">
        <v>1041.52</v>
      </c>
      <c r="E1328" s="176">
        <v>90.38</v>
      </c>
      <c r="F1328" s="176">
        <v>1131.9000000000001</v>
      </c>
      <c r="G1328" s="169">
        <v>9</v>
      </c>
    </row>
    <row r="1329" spans="1:7" x14ac:dyDescent="0.2">
      <c r="A1329" s="173" t="s">
        <v>14938</v>
      </c>
      <c r="B1329" s="174" t="s">
        <v>14939</v>
      </c>
      <c r="C1329" s="175" t="s">
        <v>12441</v>
      </c>
      <c r="D1329" s="176">
        <v>1146.6199999999999</v>
      </c>
      <c r="E1329" s="176">
        <v>60.07</v>
      </c>
      <c r="F1329" s="176">
        <v>1206.69</v>
      </c>
      <c r="G1329" s="169">
        <v>9</v>
      </c>
    </row>
    <row r="1330" spans="1:7" x14ac:dyDescent="0.2">
      <c r="A1330" s="173" t="s">
        <v>14940</v>
      </c>
      <c r="B1330" s="174" t="s">
        <v>14941</v>
      </c>
      <c r="C1330" s="175" t="s">
        <v>12441</v>
      </c>
      <c r="D1330" s="176">
        <v>1160.67</v>
      </c>
      <c r="E1330" s="176">
        <v>68.95</v>
      </c>
      <c r="F1330" s="176">
        <v>1229.6199999999999</v>
      </c>
      <c r="G1330" s="169">
        <v>9</v>
      </c>
    </row>
    <row r="1331" spans="1:7" ht="25.5" x14ac:dyDescent="0.2">
      <c r="A1331" s="173" t="s">
        <v>14942</v>
      </c>
      <c r="B1331" s="174" t="s">
        <v>14943</v>
      </c>
      <c r="C1331" s="175" t="s">
        <v>12441</v>
      </c>
      <c r="D1331" s="176">
        <v>2124.83</v>
      </c>
      <c r="E1331" s="176">
        <v>60.07</v>
      </c>
      <c r="F1331" s="176">
        <v>2184.9</v>
      </c>
      <c r="G1331" s="169">
        <v>9</v>
      </c>
    </row>
    <row r="1332" spans="1:7" ht="25.5" x14ac:dyDescent="0.2">
      <c r="A1332" s="173" t="s">
        <v>14944</v>
      </c>
      <c r="B1332" s="174" t="s">
        <v>14945</v>
      </c>
      <c r="C1332" s="175" t="s">
        <v>12441</v>
      </c>
      <c r="D1332" s="176">
        <v>1458.28</v>
      </c>
      <c r="E1332" s="176">
        <v>60.07</v>
      </c>
      <c r="F1332" s="176">
        <v>1518.35</v>
      </c>
      <c r="G1332" s="169">
        <v>9</v>
      </c>
    </row>
    <row r="1333" spans="1:7" x14ac:dyDescent="0.2">
      <c r="A1333" s="173" t="s">
        <v>14946</v>
      </c>
      <c r="B1333" s="174" t="s">
        <v>14947</v>
      </c>
      <c r="C1333" s="175" t="s">
        <v>12441</v>
      </c>
      <c r="D1333" s="176">
        <v>1644.05</v>
      </c>
      <c r="E1333" s="176">
        <v>30.16</v>
      </c>
      <c r="F1333" s="176">
        <v>1674.21</v>
      </c>
      <c r="G1333" s="169">
        <v>9</v>
      </c>
    </row>
    <row r="1334" spans="1:7" x14ac:dyDescent="0.2">
      <c r="A1334" s="173" t="s">
        <v>14948</v>
      </c>
      <c r="B1334" s="174" t="s">
        <v>14949</v>
      </c>
      <c r="C1334" s="175" t="s">
        <v>12441</v>
      </c>
      <c r="D1334" s="176">
        <v>297.62</v>
      </c>
      <c r="E1334" s="176">
        <v>47.52</v>
      </c>
      <c r="F1334" s="176">
        <v>345.14</v>
      </c>
      <c r="G1334" s="169">
        <v>9</v>
      </c>
    </row>
    <row r="1335" spans="1:7" ht="25.5" x14ac:dyDescent="0.2">
      <c r="A1335" s="173" t="s">
        <v>14950</v>
      </c>
      <c r="B1335" s="174" t="s">
        <v>14951</v>
      </c>
      <c r="C1335" s="175" t="s">
        <v>12441</v>
      </c>
      <c r="D1335" s="176">
        <v>812.83</v>
      </c>
      <c r="E1335" s="176">
        <v>90.38</v>
      </c>
      <c r="F1335" s="176">
        <v>903.21</v>
      </c>
      <c r="G1335" s="169">
        <v>9</v>
      </c>
    </row>
    <row r="1336" spans="1:7" ht="25.5" x14ac:dyDescent="0.2">
      <c r="A1336" s="173" t="s">
        <v>14952</v>
      </c>
      <c r="B1336" s="174" t="s">
        <v>14953</v>
      </c>
      <c r="C1336" s="175" t="s">
        <v>12441</v>
      </c>
      <c r="D1336" s="176">
        <v>1199.27</v>
      </c>
      <c r="E1336" s="176">
        <v>143.41999999999999</v>
      </c>
      <c r="F1336" s="176">
        <v>1342.69</v>
      </c>
      <c r="G1336" s="169">
        <v>9</v>
      </c>
    </row>
    <row r="1337" spans="1:7" ht="25.5" x14ac:dyDescent="0.2">
      <c r="A1337" s="173" t="s">
        <v>14954</v>
      </c>
      <c r="B1337" s="174" t="s">
        <v>14955</v>
      </c>
      <c r="C1337" s="175" t="s">
        <v>12441</v>
      </c>
      <c r="D1337" s="176">
        <v>6716.28</v>
      </c>
      <c r="E1337" s="176">
        <v>177.04</v>
      </c>
      <c r="F1337" s="176">
        <v>6893.32</v>
      </c>
      <c r="G1337" s="169">
        <v>9</v>
      </c>
    </row>
    <row r="1338" spans="1:7" ht="25.5" x14ac:dyDescent="0.2">
      <c r="A1338" s="173" t="s">
        <v>14956</v>
      </c>
      <c r="B1338" s="174" t="s">
        <v>14957</v>
      </c>
      <c r="C1338" s="175" t="s">
        <v>12441</v>
      </c>
      <c r="D1338" s="176">
        <v>1017.19</v>
      </c>
      <c r="E1338" s="176">
        <v>60.07</v>
      </c>
      <c r="F1338" s="176">
        <v>1077.26</v>
      </c>
      <c r="G1338" s="169">
        <v>9</v>
      </c>
    </row>
    <row r="1339" spans="1:7" ht="25.5" x14ac:dyDescent="0.2">
      <c r="A1339" s="173" t="s">
        <v>14958</v>
      </c>
      <c r="B1339" s="174" t="s">
        <v>14959</v>
      </c>
      <c r="C1339" s="175" t="s">
        <v>12441</v>
      </c>
      <c r="D1339" s="176">
        <v>1599.19</v>
      </c>
      <c r="E1339" s="176">
        <v>68.64</v>
      </c>
      <c r="F1339" s="176">
        <v>1667.83</v>
      </c>
      <c r="G1339" s="169">
        <v>9</v>
      </c>
    </row>
    <row r="1340" spans="1:7" ht="25.5" x14ac:dyDescent="0.2">
      <c r="A1340" s="173" t="s">
        <v>14960</v>
      </c>
      <c r="B1340" s="174" t="s">
        <v>14961</v>
      </c>
      <c r="C1340" s="175" t="s">
        <v>12441</v>
      </c>
      <c r="D1340" s="176">
        <v>1404.44</v>
      </c>
      <c r="E1340" s="176">
        <v>90.38</v>
      </c>
      <c r="F1340" s="176">
        <v>1494.82</v>
      </c>
      <c r="G1340" s="169">
        <v>9</v>
      </c>
    </row>
    <row r="1341" spans="1:7" x14ac:dyDescent="0.2">
      <c r="A1341" s="173" t="s">
        <v>14962</v>
      </c>
      <c r="B1341" s="174" t="s">
        <v>14963</v>
      </c>
      <c r="C1341" s="175"/>
      <c r="D1341" s="176"/>
      <c r="E1341" s="176"/>
      <c r="F1341" s="176"/>
      <c r="G1341" s="169">
        <v>5</v>
      </c>
    </row>
    <row r="1342" spans="1:7" ht="25.5" x14ac:dyDescent="0.2">
      <c r="A1342" s="173" t="s">
        <v>14964</v>
      </c>
      <c r="B1342" s="174" t="s">
        <v>14965</v>
      </c>
      <c r="C1342" s="175" t="s">
        <v>12497</v>
      </c>
      <c r="D1342" s="176">
        <v>888.8</v>
      </c>
      <c r="E1342" s="176">
        <v>47.52</v>
      </c>
      <c r="F1342" s="176">
        <v>936.32</v>
      </c>
      <c r="G1342" s="169">
        <v>9</v>
      </c>
    </row>
    <row r="1343" spans="1:7" x14ac:dyDescent="0.2">
      <c r="A1343" s="173" t="s">
        <v>14966</v>
      </c>
      <c r="B1343" s="174" t="s">
        <v>20484</v>
      </c>
      <c r="C1343" s="175" t="s">
        <v>12497</v>
      </c>
      <c r="D1343" s="176">
        <v>824.95</v>
      </c>
      <c r="E1343" s="176">
        <v>19.010000000000002</v>
      </c>
      <c r="F1343" s="176">
        <v>843.96</v>
      </c>
      <c r="G1343" s="169">
        <v>9</v>
      </c>
    </row>
    <row r="1344" spans="1:7" x14ac:dyDescent="0.2">
      <c r="A1344" s="173" t="s">
        <v>14967</v>
      </c>
      <c r="B1344" s="174" t="s">
        <v>20485</v>
      </c>
      <c r="C1344" s="175" t="s">
        <v>12497</v>
      </c>
      <c r="D1344" s="176">
        <v>1317.74</v>
      </c>
      <c r="E1344" s="176">
        <v>47.52</v>
      </c>
      <c r="F1344" s="176">
        <v>1365.26</v>
      </c>
      <c r="G1344" s="169">
        <v>9</v>
      </c>
    </row>
    <row r="1345" spans="1:7" x14ac:dyDescent="0.2">
      <c r="A1345" s="173" t="s">
        <v>14968</v>
      </c>
      <c r="B1345" s="174" t="s">
        <v>14969</v>
      </c>
      <c r="C1345" s="175" t="s">
        <v>12441</v>
      </c>
      <c r="D1345" s="176">
        <v>1334.25</v>
      </c>
      <c r="E1345" s="176">
        <v>95.04</v>
      </c>
      <c r="F1345" s="176">
        <v>1429.29</v>
      </c>
      <c r="G1345" s="169">
        <v>9</v>
      </c>
    </row>
    <row r="1346" spans="1:7" ht="25.5" x14ac:dyDescent="0.2">
      <c r="A1346" s="173" t="s">
        <v>14970</v>
      </c>
      <c r="B1346" s="174" t="s">
        <v>14971</v>
      </c>
      <c r="C1346" s="175" t="s">
        <v>12441</v>
      </c>
      <c r="D1346" s="176">
        <v>1073.1199999999999</v>
      </c>
      <c r="E1346" s="176">
        <v>15.68</v>
      </c>
      <c r="F1346" s="176">
        <v>1088.8</v>
      </c>
      <c r="G1346" s="169">
        <v>9</v>
      </c>
    </row>
    <row r="1347" spans="1:7" ht="25.5" x14ac:dyDescent="0.2">
      <c r="A1347" s="173" t="s">
        <v>14972</v>
      </c>
      <c r="B1347" s="174" t="s">
        <v>20664</v>
      </c>
      <c r="C1347" s="175" t="s">
        <v>12441</v>
      </c>
      <c r="D1347" s="176">
        <v>383.59</v>
      </c>
      <c r="E1347" s="176">
        <v>206.79</v>
      </c>
      <c r="F1347" s="176">
        <v>590.38</v>
      </c>
      <c r="G1347" s="169">
        <v>9</v>
      </c>
    </row>
    <row r="1348" spans="1:7" ht="25.5" x14ac:dyDescent="0.2">
      <c r="A1348" s="173" t="s">
        <v>14974</v>
      </c>
      <c r="B1348" s="174" t="s">
        <v>14975</v>
      </c>
      <c r="C1348" s="175" t="s">
        <v>12441</v>
      </c>
      <c r="D1348" s="176">
        <v>1027.07</v>
      </c>
      <c r="E1348" s="176">
        <v>30.16</v>
      </c>
      <c r="F1348" s="176">
        <v>1057.23</v>
      </c>
      <c r="G1348" s="169">
        <v>9</v>
      </c>
    </row>
    <row r="1349" spans="1:7" ht="25.5" x14ac:dyDescent="0.2">
      <c r="A1349" s="173" t="s">
        <v>14976</v>
      </c>
      <c r="B1349" s="174" t="s">
        <v>14977</v>
      </c>
      <c r="C1349" s="175" t="s">
        <v>12441</v>
      </c>
      <c r="D1349" s="176">
        <v>702</v>
      </c>
      <c r="E1349" s="176">
        <v>60.07</v>
      </c>
      <c r="F1349" s="176">
        <v>762.07</v>
      </c>
      <c r="G1349" s="169">
        <v>9</v>
      </c>
    </row>
    <row r="1350" spans="1:7" x14ac:dyDescent="0.2">
      <c r="A1350" s="173" t="s">
        <v>14978</v>
      </c>
      <c r="B1350" s="174" t="s">
        <v>14979</v>
      </c>
      <c r="C1350" s="175" t="s">
        <v>12497</v>
      </c>
      <c r="D1350" s="176">
        <v>206.61</v>
      </c>
      <c r="E1350" s="176">
        <v>23.77</v>
      </c>
      <c r="F1350" s="176">
        <v>230.38</v>
      </c>
      <c r="G1350" s="169">
        <v>9</v>
      </c>
    </row>
    <row r="1351" spans="1:7" x14ac:dyDescent="0.2">
      <c r="A1351" s="173" t="s">
        <v>14980</v>
      </c>
      <c r="B1351" s="174" t="s">
        <v>14981</v>
      </c>
      <c r="C1351" s="175" t="s">
        <v>12497</v>
      </c>
      <c r="D1351" s="176">
        <v>253.73</v>
      </c>
      <c r="E1351" s="176">
        <v>23.77</v>
      </c>
      <c r="F1351" s="176">
        <v>277.5</v>
      </c>
      <c r="G1351" s="169">
        <v>9</v>
      </c>
    </row>
    <row r="1352" spans="1:7" ht="25.5" x14ac:dyDescent="0.2">
      <c r="A1352" s="173" t="s">
        <v>14982</v>
      </c>
      <c r="B1352" s="174" t="s">
        <v>14983</v>
      </c>
      <c r="C1352" s="175" t="s">
        <v>12441</v>
      </c>
      <c r="D1352" s="176">
        <v>1384.79</v>
      </c>
      <c r="E1352" s="176">
        <v>68.95</v>
      </c>
      <c r="F1352" s="176">
        <v>1453.74</v>
      </c>
      <c r="G1352" s="169">
        <v>9</v>
      </c>
    </row>
    <row r="1353" spans="1:7" ht="25.5" x14ac:dyDescent="0.2">
      <c r="A1353" s="173" t="s">
        <v>14984</v>
      </c>
      <c r="B1353" s="174" t="s">
        <v>14985</v>
      </c>
      <c r="C1353" s="175" t="s">
        <v>12441</v>
      </c>
      <c r="D1353" s="176">
        <v>1208.67</v>
      </c>
      <c r="E1353" s="176">
        <v>30.16</v>
      </c>
      <c r="F1353" s="176">
        <v>1238.83</v>
      </c>
      <c r="G1353" s="169">
        <v>9</v>
      </c>
    </row>
    <row r="1354" spans="1:7" ht="25.5" x14ac:dyDescent="0.2">
      <c r="A1354" s="173" t="s">
        <v>14986</v>
      </c>
      <c r="B1354" s="174" t="s">
        <v>14987</v>
      </c>
      <c r="C1354" s="175" t="s">
        <v>12441</v>
      </c>
      <c r="D1354" s="176">
        <v>1231.3499999999999</v>
      </c>
      <c r="E1354" s="176">
        <v>60.07</v>
      </c>
      <c r="F1354" s="176">
        <v>1291.42</v>
      </c>
      <c r="G1354" s="169">
        <v>9</v>
      </c>
    </row>
    <row r="1355" spans="1:7" ht="25.5" x14ac:dyDescent="0.2">
      <c r="A1355" s="173" t="s">
        <v>14988</v>
      </c>
      <c r="B1355" s="174" t="s">
        <v>14989</v>
      </c>
      <c r="C1355" s="175" t="s">
        <v>12441</v>
      </c>
      <c r="D1355" s="176">
        <v>718.29</v>
      </c>
      <c r="E1355" s="176">
        <v>19.010000000000002</v>
      </c>
      <c r="F1355" s="176">
        <v>737.3</v>
      </c>
      <c r="G1355" s="169">
        <v>9</v>
      </c>
    </row>
    <row r="1356" spans="1:7" ht="25.5" x14ac:dyDescent="0.2">
      <c r="A1356" s="173" t="s">
        <v>14990</v>
      </c>
      <c r="B1356" s="174" t="s">
        <v>14991</v>
      </c>
      <c r="C1356" s="175" t="s">
        <v>12441</v>
      </c>
      <c r="D1356" s="176">
        <v>652.54</v>
      </c>
      <c r="E1356" s="176"/>
      <c r="F1356" s="176">
        <v>652.54</v>
      </c>
      <c r="G1356" s="169">
        <v>9</v>
      </c>
    </row>
    <row r="1357" spans="1:7" x14ac:dyDescent="0.2">
      <c r="A1357" s="173" t="s">
        <v>14992</v>
      </c>
      <c r="B1357" s="174" t="s">
        <v>14993</v>
      </c>
      <c r="C1357" s="175"/>
      <c r="D1357" s="176"/>
      <c r="E1357" s="176"/>
      <c r="F1357" s="176"/>
      <c r="G1357" s="169">
        <v>5</v>
      </c>
    </row>
    <row r="1358" spans="1:7" ht="25.5" x14ac:dyDescent="0.2">
      <c r="A1358" s="173" t="s">
        <v>14994</v>
      </c>
      <c r="B1358" s="174" t="s">
        <v>14995</v>
      </c>
      <c r="C1358" s="175" t="s">
        <v>12441</v>
      </c>
      <c r="D1358" s="176">
        <v>3185.99</v>
      </c>
      <c r="E1358" s="176">
        <v>66.739999999999995</v>
      </c>
      <c r="F1358" s="176">
        <v>3252.73</v>
      </c>
      <c r="G1358" s="169">
        <v>9</v>
      </c>
    </row>
    <row r="1359" spans="1:7" ht="25.5" x14ac:dyDescent="0.2">
      <c r="A1359" s="173" t="s">
        <v>14996</v>
      </c>
      <c r="B1359" s="174" t="s">
        <v>14997</v>
      </c>
      <c r="C1359" s="175" t="s">
        <v>12441</v>
      </c>
      <c r="D1359" s="176">
        <v>1875.67</v>
      </c>
      <c r="E1359" s="176">
        <v>66.739999999999995</v>
      </c>
      <c r="F1359" s="176">
        <v>1942.41</v>
      </c>
      <c r="G1359" s="169">
        <v>9</v>
      </c>
    </row>
    <row r="1360" spans="1:7" ht="25.5" x14ac:dyDescent="0.2">
      <c r="A1360" s="173" t="s">
        <v>14998</v>
      </c>
      <c r="B1360" s="174" t="s">
        <v>14999</v>
      </c>
      <c r="C1360" s="175" t="s">
        <v>12441</v>
      </c>
      <c r="D1360" s="176">
        <v>2011.78</v>
      </c>
      <c r="E1360" s="176">
        <v>66.739999999999995</v>
      </c>
      <c r="F1360" s="176">
        <v>2078.52</v>
      </c>
      <c r="G1360" s="169">
        <v>9</v>
      </c>
    </row>
    <row r="1361" spans="1:7" ht="25.5" x14ac:dyDescent="0.2">
      <c r="A1361" s="173" t="s">
        <v>15000</v>
      </c>
      <c r="B1361" s="174" t="s">
        <v>15001</v>
      </c>
      <c r="C1361" s="175" t="s">
        <v>12441</v>
      </c>
      <c r="D1361" s="176">
        <v>3047.44</v>
      </c>
      <c r="E1361" s="176">
        <v>66.739999999999995</v>
      </c>
      <c r="F1361" s="176">
        <v>3114.18</v>
      </c>
      <c r="G1361" s="169">
        <v>9</v>
      </c>
    </row>
    <row r="1362" spans="1:7" ht="25.5" x14ac:dyDescent="0.2">
      <c r="A1362" s="173" t="s">
        <v>15002</v>
      </c>
      <c r="B1362" s="174" t="s">
        <v>15003</v>
      </c>
      <c r="C1362" s="175" t="s">
        <v>12441</v>
      </c>
      <c r="D1362" s="176">
        <v>2456.61</v>
      </c>
      <c r="E1362" s="176">
        <v>122.2</v>
      </c>
      <c r="F1362" s="176">
        <v>2578.81</v>
      </c>
      <c r="G1362" s="169">
        <v>9</v>
      </c>
    </row>
    <row r="1363" spans="1:7" ht="25.5" x14ac:dyDescent="0.2">
      <c r="A1363" s="173" t="s">
        <v>15004</v>
      </c>
      <c r="B1363" s="174" t="s">
        <v>15005</v>
      </c>
      <c r="C1363" s="175" t="s">
        <v>12441</v>
      </c>
      <c r="D1363" s="176">
        <v>3701.38</v>
      </c>
      <c r="E1363" s="176">
        <v>122.2</v>
      </c>
      <c r="F1363" s="176">
        <v>3823.58</v>
      </c>
      <c r="G1363" s="169">
        <v>9</v>
      </c>
    </row>
    <row r="1364" spans="1:7" ht="38.25" x14ac:dyDescent="0.2">
      <c r="A1364" s="173" t="s">
        <v>15006</v>
      </c>
      <c r="B1364" s="174" t="s">
        <v>15007</v>
      </c>
      <c r="C1364" s="175" t="s">
        <v>12441</v>
      </c>
      <c r="D1364" s="176">
        <v>2960.43</v>
      </c>
      <c r="E1364" s="176">
        <v>122.2</v>
      </c>
      <c r="F1364" s="176">
        <v>3082.63</v>
      </c>
      <c r="G1364" s="169">
        <v>9</v>
      </c>
    </row>
    <row r="1365" spans="1:7" ht="38.25" x14ac:dyDescent="0.2">
      <c r="A1365" s="173" t="s">
        <v>15008</v>
      </c>
      <c r="B1365" s="174" t="s">
        <v>15009</v>
      </c>
      <c r="C1365" s="175" t="s">
        <v>12441</v>
      </c>
      <c r="D1365" s="176">
        <v>3746.88</v>
      </c>
      <c r="E1365" s="176">
        <v>122.2</v>
      </c>
      <c r="F1365" s="176">
        <v>3869.08</v>
      </c>
      <c r="G1365" s="169">
        <v>9</v>
      </c>
    </row>
    <row r="1366" spans="1:7" ht="25.5" x14ac:dyDescent="0.2">
      <c r="A1366" s="173" t="s">
        <v>15010</v>
      </c>
      <c r="B1366" s="174" t="s">
        <v>15011</v>
      </c>
      <c r="C1366" s="175" t="s">
        <v>12441</v>
      </c>
      <c r="D1366" s="176">
        <v>2433.27</v>
      </c>
      <c r="E1366" s="176">
        <v>66.739999999999995</v>
      </c>
      <c r="F1366" s="176">
        <v>2500.0100000000002</v>
      </c>
      <c r="G1366" s="169">
        <v>9</v>
      </c>
    </row>
    <row r="1367" spans="1:7" ht="25.5" x14ac:dyDescent="0.2">
      <c r="A1367" s="173" t="s">
        <v>15012</v>
      </c>
      <c r="B1367" s="174" t="s">
        <v>15013</v>
      </c>
      <c r="C1367" s="175" t="s">
        <v>12441</v>
      </c>
      <c r="D1367" s="176">
        <v>2455.6799999999998</v>
      </c>
      <c r="E1367" s="176">
        <v>66.739999999999995</v>
      </c>
      <c r="F1367" s="176">
        <v>2522.42</v>
      </c>
      <c r="G1367" s="169">
        <v>9</v>
      </c>
    </row>
    <row r="1368" spans="1:7" ht="25.5" x14ac:dyDescent="0.2">
      <c r="A1368" s="173" t="s">
        <v>15014</v>
      </c>
      <c r="B1368" s="174" t="s">
        <v>15015</v>
      </c>
      <c r="C1368" s="175" t="s">
        <v>12441</v>
      </c>
      <c r="D1368" s="176">
        <v>3643.97</v>
      </c>
      <c r="E1368" s="176">
        <v>66.739999999999995</v>
      </c>
      <c r="F1368" s="176">
        <v>3710.71</v>
      </c>
      <c r="G1368" s="169">
        <v>9</v>
      </c>
    </row>
    <row r="1369" spans="1:7" ht="25.5" x14ac:dyDescent="0.2">
      <c r="A1369" s="173" t="s">
        <v>15016</v>
      </c>
      <c r="B1369" s="174" t="s">
        <v>15017</v>
      </c>
      <c r="C1369" s="175" t="s">
        <v>12441</v>
      </c>
      <c r="D1369" s="176">
        <v>3030.96</v>
      </c>
      <c r="E1369" s="176">
        <v>122.2</v>
      </c>
      <c r="F1369" s="176">
        <v>3153.16</v>
      </c>
      <c r="G1369" s="169">
        <v>9</v>
      </c>
    </row>
    <row r="1370" spans="1:7" ht="25.5" x14ac:dyDescent="0.2">
      <c r="A1370" s="173" t="s">
        <v>15018</v>
      </c>
      <c r="B1370" s="174" t="s">
        <v>15019</v>
      </c>
      <c r="C1370" s="175" t="s">
        <v>12441</v>
      </c>
      <c r="D1370" s="176">
        <v>4289.91</v>
      </c>
      <c r="E1370" s="176">
        <v>122.2</v>
      </c>
      <c r="F1370" s="176">
        <v>4412.1099999999997</v>
      </c>
      <c r="G1370" s="169">
        <v>9</v>
      </c>
    </row>
    <row r="1371" spans="1:7" ht="38.25" x14ac:dyDescent="0.2">
      <c r="A1371" s="173" t="s">
        <v>15020</v>
      </c>
      <c r="B1371" s="174" t="s">
        <v>15021</v>
      </c>
      <c r="C1371" s="175" t="s">
        <v>12441</v>
      </c>
      <c r="D1371" s="176">
        <v>3283.57</v>
      </c>
      <c r="E1371" s="176">
        <v>122.2</v>
      </c>
      <c r="F1371" s="176">
        <v>3405.77</v>
      </c>
      <c r="G1371" s="169">
        <v>9</v>
      </c>
    </row>
    <row r="1372" spans="1:7" ht="38.25" x14ac:dyDescent="0.2">
      <c r="A1372" s="173" t="s">
        <v>15022</v>
      </c>
      <c r="B1372" s="174" t="s">
        <v>15023</v>
      </c>
      <c r="C1372" s="175" t="s">
        <v>12441</v>
      </c>
      <c r="D1372" s="176">
        <v>4324.07</v>
      </c>
      <c r="E1372" s="176">
        <v>122.2</v>
      </c>
      <c r="F1372" s="176">
        <v>4446.2700000000004</v>
      </c>
      <c r="G1372" s="169">
        <v>9</v>
      </c>
    </row>
    <row r="1373" spans="1:7" ht="38.25" x14ac:dyDescent="0.2">
      <c r="A1373" s="173" t="s">
        <v>15024</v>
      </c>
      <c r="B1373" s="174" t="s">
        <v>15025</v>
      </c>
      <c r="C1373" s="175" t="s">
        <v>12441</v>
      </c>
      <c r="D1373" s="176">
        <v>4390.26</v>
      </c>
      <c r="E1373" s="176">
        <v>122.2</v>
      </c>
      <c r="F1373" s="176">
        <v>4512.46</v>
      </c>
      <c r="G1373" s="169">
        <v>9</v>
      </c>
    </row>
    <row r="1374" spans="1:7" ht="38.25" x14ac:dyDescent="0.2">
      <c r="A1374" s="173" t="s">
        <v>15026</v>
      </c>
      <c r="B1374" s="174" t="s">
        <v>15027</v>
      </c>
      <c r="C1374" s="175" t="s">
        <v>12441</v>
      </c>
      <c r="D1374" s="176">
        <v>4213.26</v>
      </c>
      <c r="E1374" s="176">
        <v>66.739999999999995</v>
      </c>
      <c r="F1374" s="176">
        <v>4280</v>
      </c>
      <c r="G1374" s="169">
        <v>9</v>
      </c>
    </row>
    <row r="1375" spans="1:7" ht="25.5" x14ac:dyDescent="0.2">
      <c r="A1375" s="173" t="s">
        <v>15028</v>
      </c>
      <c r="B1375" s="174" t="s">
        <v>15029</v>
      </c>
      <c r="C1375" s="175" t="s">
        <v>12441</v>
      </c>
      <c r="D1375" s="176">
        <v>2667.92</v>
      </c>
      <c r="E1375" s="176">
        <v>66.739999999999995</v>
      </c>
      <c r="F1375" s="176">
        <v>2734.66</v>
      </c>
      <c r="G1375" s="169">
        <v>9</v>
      </c>
    </row>
    <row r="1376" spans="1:7" ht="38.25" x14ac:dyDescent="0.2">
      <c r="A1376" s="173" t="s">
        <v>15030</v>
      </c>
      <c r="B1376" s="174" t="s">
        <v>15031</v>
      </c>
      <c r="C1376" s="175" t="s">
        <v>12441</v>
      </c>
      <c r="D1376" s="176">
        <v>4524.82</v>
      </c>
      <c r="E1376" s="176">
        <v>66.739999999999995</v>
      </c>
      <c r="F1376" s="176">
        <v>4591.5600000000004</v>
      </c>
      <c r="G1376" s="169">
        <v>9</v>
      </c>
    </row>
    <row r="1377" spans="1:7" ht="25.5" x14ac:dyDescent="0.2">
      <c r="A1377" s="173" t="s">
        <v>15032</v>
      </c>
      <c r="B1377" s="174" t="s">
        <v>15033</v>
      </c>
      <c r="C1377" s="175" t="s">
        <v>12441</v>
      </c>
      <c r="D1377" s="176">
        <v>3937.63</v>
      </c>
      <c r="E1377" s="176">
        <v>267.69</v>
      </c>
      <c r="F1377" s="176">
        <v>4205.32</v>
      </c>
      <c r="G1377" s="169">
        <v>9</v>
      </c>
    </row>
    <row r="1378" spans="1:7" ht="25.5" x14ac:dyDescent="0.2">
      <c r="A1378" s="173" t="s">
        <v>15034</v>
      </c>
      <c r="B1378" s="174" t="s">
        <v>15035</v>
      </c>
      <c r="C1378" s="175" t="s">
        <v>12441</v>
      </c>
      <c r="D1378" s="176">
        <v>3506.62</v>
      </c>
      <c r="E1378" s="176">
        <v>66.739999999999995</v>
      </c>
      <c r="F1378" s="176">
        <v>3573.36</v>
      </c>
      <c r="G1378" s="169">
        <v>9</v>
      </c>
    </row>
    <row r="1379" spans="1:7" ht="25.5" x14ac:dyDescent="0.2">
      <c r="A1379" s="173" t="s">
        <v>15036</v>
      </c>
      <c r="B1379" s="174" t="s">
        <v>15037</v>
      </c>
      <c r="C1379" s="175" t="s">
        <v>12441</v>
      </c>
      <c r="D1379" s="176">
        <v>1720.14</v>
      </c>
      <c r="E1379" s="176">
        <v>66.739999999999995</v>
      </c>
      <c r="F1379" s="176">
        <v>1786.88</v>
      </c>
      <c r="G1379" s="169">
        <v>9</v>
      </c>
    </row>
    <row r="1380" spans="1:7" ht="25.5" x14ac:dyDescent="0.2">
      <c r="A1380" s="173" t="s">
        <v>15038</v>
      </c>
      <c r="B1380" s="174" t="s">
        <v>15039</v>
      </c>
      <c r="C1380" s="175" t="s">
        <v>12441</v>
      </c>
      <c r="D1380" s="176">
        <v>2791.23</v>
      </c>
      <c r="E1380" s="176">
        <v>66.739999999999995</v>
      </c>
      <c r="F1380" s="176">
        <v>2857.97</v>
      </c>
      <c r="G1380" s="169">
        <v>9</v>
      </c>
    </row>
    <row r="1381" spans="1:7" ht="25.5" x14ac:dyDescent="0.2">
      <c r="A1381" s="173" t="s">
        <v>15040</v>
      </c>
      <c r="B1381" s="174" t="s">
        <v>15041</v>
      </c>
      <c r="C1381" s="175" t="s">
        <v>12441</v>
      </c>
      <c r="D1381" s="176">
        <v>2286.7800000000002</v>
      </c>
      <c r="E1381" s="176">
        <v>66.739999999999995</v>
      </c>
      <c r="F1381" s="176">
        <v>2353.52</v>
      </c>
      <c r="G1381" s="169">
        <v>9</v>
      </c>
    </row>
    <row r="1382" spans="1:7" x14ac:dyDescent="0.2">
      <c r="A1382" s="173" t="s">
        <v>15042</v>
      </c>
      <c r="B1382" s="174" t="s">
        <v>15043</v>
      </c>
      <c r="C1382" s="175"/>
      <c r="D1382" s="176"/>
      <c r="E1382" s="176"/>
      <c r="F1382" s="176"/>
      <c r="G1382" s="169">
        <v>5</v>
      </c>
    </row>
    <row r="1383" spans="1:7" ht="25.5" x14ac:dyDescent="0.2">
      <c r="A1383" s="173" t="s">
        <v>15044</v>
      </c>
      <c r="B1383" s="174" t="s">
        <v>15045</v>
      </c>
      <c r="C1383" s="175" t="s">
        <v>12497</v>
      </c>
      <c r="D1383" s="176">
        <v>899.66</v>
      </c>
      <c r="E1383" s="176">
        <v>55.46</v>
      </c>
      <c r="F1383" s="176">
        <v>955.12</v>
      </c>
      <c r="G1383" s="169">
        <v>9</v>
      </c>
    </row>
    <row r="1384" spans="1:7" x14ac:dyDescent="0.2">
      <c r="A1384" s="173" t="s">
        <v>15046</v>
      </c>
      <c r="B1384" s="174" t="s">
        <v>15047</v>
      </c>
      <c r="C1384" s="175"/>
      <c r="D1384" s="176"/>
      <c r="E1384" s="176"/>
      <c r="F1384" s="176"/>
      <c r="G1384" s="169">
        <v>5</v>
      </c>
    </row>
    <row r="1385" spans="1:7" ht="25.5" x14ac:dyDescent="0.2">
      <c r="A1385" s="173" t="s">
        <v>15048</v>
      </c>
      <c r="B1385" s="174" t="s">
        <v>15049</v>
      </c>
      <c r="C1385" s="175" t="s">
        <v>12441</v>
      </c>
      <c r="D1385" s="176">
        <v>691.58</v>
      </c>
      <c r="E1385" s="176">
        <v>47.52</v>
      </c>
      <c r="F1385" s="176">
        <v>739.1</v>
      </c>
      <c r="G1385" s="169">
        <v>9</v>
      </c>
    </row>
    <row r="1386" spans="1:7" ht="25.5" x14ac:dyDescent="0.2">
      <c r="A1386" s="173" t="s">
        <v>15050</v>
      </c>
      <c r="B1386" s="174" t="s">
        <v>15051</v>
      </c>
      <c r="C1386" s="175" t="s">
        <v>12441</v>
      </c>
      <c r="D1386" s="176">
        <v>931.73</v>
      </c>
      <c r="E1386" s="176">
        <v>133.30000000000001</v>
      </c>
      <c r="F1386" s="176">
        <v>1065.03</v>
      </c>
      <c r="G1386" s="169">
        <v>9</v>
      </c>
    </row>
    <row r="1387" spans="1:7" x14ac:dyDescent="0.2">
      <c r="A1387" s="173" t="s">
        <v>15052</v>
      </c>
      <c r="B1387" s="174" t="s">
        <v>15053</v>
      </c>
      <c r="C1387" s="175"/>
      <c r="D1387" s="176"/>
      <c r="E1387" s="176"/>
      <c r="F1387" s="176"/>
      <c r="G1387" s="169">
        <v>5</v>
      </c>
    </row>
    <row r="1388" spans="1:7" ht="25.5" x14ac:dyDescent="0.2">
      <c r="A1388" s="173" t="s">
        <v>15054</v>
      </c>
      <c r="B1388" s="174" t="s">
        <v>15055</v>
      </c>
      <c r="C1388" s="175" t="s">
        <v>12497</v>
      </c>
      <c r="D1388" s="176">
        <v>696.46</v>
      </c>
      <c r="E1388" s="176">
        <v>57.03</v>
      </c>
      <c r="F1388" s="176">
        <v>753.49</v>
      </c>
      <c r="G1388" s="169">
        <v>9</v>
      </c>
    </row>
    <row r="1389" spans="1:7" x14ac:dyDescent="0.2">
      <c r="A1389" s="173" t="s">
        <v>15056</v>
      </c>
      <c r="B1389" s="174" t="s">
        <v>15057</v>
      </c>
      <c r="C1389" s="175" t="s">
        <v>12497</v>
      </c>
      <c r="D1389" s="176">
        <v>549.4</v>
      </c>
      <c r="E1389" s="176">
        <v>23.77</v>
      </c>
      <c r="F1389" s="176">
        <v>573.16999999999996</v>
      </c>
      <c r="G1389" s="169">
        <v>9</v>
      </c>
    </row>
    <row r="1390" spans="1:7" ht="25.5" x14ac:dyDescent="0.2">
      <c r="A1390" s="173" t="s">
        <v>15058</v>
      </c>
      <c r="B1390" s="174" t="s">
        <v>15059</v>
      </c>
      <c r="C1390" s="175" t="s">
        <v>12497</v>
      </c>
      <c r="D1390" s="176">
        <v>617.08000000000004</v>
      </c>
      <c r="E1390" s="176">
        <v>47.52</v>
      </c>
      <c r="F1390" s="176">
        <v>664.6</v>
      </c>
      <c r="G1390" s="169">
        <v>9</v>
      </c>
    </row>
    <row r="1391" spans="1:7" x14ac:dyDescent="0.2">
      <c r="A1391" s="173" t="s">
        <v>15060</v>
      </c>
      <c r="B1391" s="174" t="s">
        <v>15061</v>
      </c>
      <c r="C1391" s="175"/>
      <c r="D1391" s="176"/>
      <c r="E1391" s="176"/>
      <c r="F1391" s="176"/>
      <c r="G1391" s="169">
        <v>5</v>
      </c>
    </row>
    <row r="1392" spans="1:7" x14ac:dyDescent="0.2">
      <c r="A1392" s="173" t="s">
        <v>15062</v>
      </c>
      <c r="B1392" s="174" t="s">
        <v>15063</v>
      </c>
      <c r="C1392" s="175" t="s">
        <v>12441</v>
      </c>
      <c r="D1392" s="176"/>
      <c r="E1392" s="176">
        <v>47.52</v>
      </c>
      <c r="F1392" s="176">
        <v>47.52</v>
      </c>
      <c r="G1392" s="169">
        <v>9</v>
      </c>
    </row>
    <row r="1393" spans="1:7" x14ac:dyDescent="0.2">
      <c r="A1393" s="173" t="s">
        <v>15064</v>
      </c>
      <c r="B1393" s="174" t="s">
        <v>15065</v>
      </c>
      <c r="C1393" s="175" t="s">
        <v>12497</v>
      </c>
      <c r="D1393" s="176">
        <v>2</v>
      </c>
      <c r="E1393" s="176">
        <v>12.35</v>
      </c>
      <c r="F1393" s="176">
        <v>14.35</v>
      </c>
      <c r="G1393" s="169">
        <v>9</v>
      </c>
    </row>
    <row r="1394" spans="1:7" x14ac:dyDescent="0.2">
      <c r="A1394" s="173" t="s">
        <v>15066</v>
      </c>
      <c r="B1394" s="174" t="s">
        <v>15067</v>
      </c>
      <c r="C1394" s="175" t="s">
        <v>12497</v>
      </c>
      <c r="D1394" s="176"/>
      <c r="E1394" s="176">
        <v>28.51</v>
      </c>
      <c r="F1394" s="176">
        <v>28.51</v>
      </c>
      <c r="G1394" s="169">
        <v>9</v>
      </c>
    </row>
    <row r="1395" spans="1:7" x14ac:dyDescent="0.2">
      <c r="A1395" s="173" t="s">
        <v>15068</v>
      </c>
      <c r="B1395" s="174" t="s">
        <v>15069</v>
      </c>
      <c r="C1395" s="175" t="s">
        <v>12497</v>
      </c>
      <c r="D1395" s="176">
        <v>25.47</v>
      </c>
      <c r="E1395" s="176">
        <v>29.68</v>
      </c>
      <c r="F1395" s="176">
        <v>55.15</v>
      </c>
      <c r="G1395" s="169">
        <v>9</v>
      </c>
    </row>
    <row r="1396" spans="1:7" x14ac:dyDescent="0.2">
      <c r="A1396" s="173" t="s">
        <v>15070</v>
      </c>
      <c r="B1396" s="174" t="s">
        <v>15071</v>
      </c>
      <c r="C1396" s="175" t="s">
        <v>12690</v>
      </c>
      <c r="D1396" s="176">
        <v>3958.76</v>
      </c>
      <c r="E1396" s="176">
        <v>110.92</v>
      </c>
      <c r="F1396" s="176">
        <v>4069.68</v>
      </c>
      <c r="G1396" s="169">
        <v>9</v>
      </c>
    </row>
    <row r="1397" spans="1:7" x14ac:dyDescent="0.2">
      <c r="A1397" s="173" t="s">
        <v>15072</v>
      </c>
      <c r="B1397" s="174" t="s">
        <v>15073</v>
      </c>
      <c r="C1397" s="175" t="s">
        <v>12497</v>
      </c>
      <c r="D1397" s="176">
        <v>242.96</v>
      </c>
      <c r="E1397" s="176">
        <v>12.35</v>
      </c>
      <c r="F1397" s="176">
        <v>255.31</v>
      </c>
      <c r="G1397" s="169">
        <v>9</v>
      </c>
    </row>
    <row r="1398" spans="1:7" ht="25.5" x14ac:dyDescent="0.2">
      <c r="A1398" s="173" t="s">
        <v>15074</v>
      </c>
      <c r="B1398" s="174" t="s">
        <v>15075</v>
      </c>
      <c r="C1398" s="175" t="s">
        <v>12497</v>
      </c>
      <c r="D1398" s="176">
        <v>324.17</v>
      </c>
      <c r="E1398" s="176">
        <v>12.35</v>
      </c>
      <c r="F1398" s="176">
        <v>336.52</v>
      </c>
      <c r="G1398" s="169">
        <v>9</v>
      </c>
    </row>
    <row r="1399" spans="1:7" x14ac:dyDescent="0.2">
      <c r="A1399" s="173" t="s">
        <v>15076</v>
      </c>
      <c r="B1399" s="174" t="s">
        <v>15077</v>
      </c>
      <c r="C1399" s="175" t="s">
        <v>12441</v>
      </c>
      <c r="D1399" s="176">
        <v>271.20999999999998</v>
      </c>
      <c r="E1399" s="176">
        <v>57.03</v>
      </c>
      <c r="F1399" s="176">
        <v>328.24</v>
      </c>
      <c r="G1399" s="169">
        <v>9</v>
      </c>
    </row>
    <row r="1400" spans="1:7" x14ac:dyDescent="0.2">
      <c r="A1400" s="173" t="s">
        <v>15078</v>
      </c>
      <c r="B1400" s="174" t="s">
        <v>15079</v>
      </c>
      <c r="C1400" s="175" t="s">
        <v>12441</v>
      </c>
      <c r="D1400" s="176">
        <v>108</v>
      </c>
      <c r="E1400" s="176">
        <v>10.34</v>
      </c>
      <c r="F1400" s="176">
        <v>118.34</v>
      </c>
      <c r="G1400" s="169">
        <v>9</v>
      </c>
    </row>
    <row r="1401" spans="1:7" x14ac:dyDescent="0.2">
      <c r="A1401" s="173" t="s">
        <v>15080</v>
      </c>
      <c r="B1401" s="174" t="s">
        <v>15081</v>
      </c>
      <c r="C1401" s="175" t="s">
        <v>12441</v>
      </c>
      <c r="D1401" s="176">
        <v>38.49</v>
      </c>
      <c r="E1401" s="176">
        <v>10.34</v>
      </c>
      <c r="F1401" s="176">
        <v>48.83</v>
      </c>
      <c r="G1401" s="169">
        <v>9</v>
      </c>
    </row>
    <row r="1402" spans="1:7" ht="25.5" x14ac:dyDescent="0.2">
      <c r="A1402" s="173" t="s">
        <v>15082</v>
      </c>
      <c r="B1402" s="174" t="s">
        <v>15083</v>
      </c>
      <c r="C1402" s="175" t="s">
        <v>12441</v>
      </c>
      <c r="D1402" s="176">
        <v>530.28</v>
      </c>
      <c r="E1402" s="176">
        <v>101.77</v>
      </c>
      <c r="F1402" s="176">
        <v>632.04999999999995</v>
      </c>
      <c r="G1402" s="169">
        <v>9</v>
      </c>
    </row>
    <row r="1403" spans="1:7" ht="25.5" x14ac:dyDescent="0.2">
      <c r="A1403" s="173" t="s">
        <v>15084</v>
      </c>
      <c r="B1403" s="174" t="s">
        <v>15085</v>
      </c>
      <c r="C1403" s="175" t="s">
        <v>12441</v>
      </c>
      <c r="D1403" s="176">
        <v>920.43</v>
      </c>
      <c r="E1403" s="176">
        <v>101.77</v>
      </c>
      <c r="F1403" s="176">
        <v>1022.2</v>
      </c>
      <c r="G1403" s="169">
        <v>9</v>
      </c>
    </row>
    <row r="1404" spans="1:7" x14ac:dyDescent="0.2">
      <c r="A1404" s="173" t="s">
        <v>15086</v>
      </c>
      <c r="B1404" s="174" t="s">
        <v>15087</v>
      </c>
      <c r="C1404" s="175"/>
      <c r="D1404" s="176"/>
      <c r="E1404" s="176"/>
      <c r="F1404" s="176"/>
      <c r="G1404" s="169">
        <v>2</v>
      </c>
    </row>
    <row r="1405" spans="1:7" x14ac:dyDescent="0.2">
      <c r="A1405" s="173" t="s">
        <v>15088</v>
      </c>
      <c r="B1405" s="174" t="s">
        <v>15089</v>
      </c>
      <c r="C1405" s="175"/>
      <c r="D1405" s="176"/>
      <c r="E1405" s="176"/>
      <c r="F1405" s="176"/>
      <c r="G1405" s="169">
        <v>5</v>
      </c>
    </row>
    <row r="1406" spans="1:7" x14ac:dyDescent="0.2">
      <c r="A1406" s="173" t="s">
        <v>15090</v>
      </c>
      <c r="B1406" s="174" t="s">
        <v>15091</v>
      </c>
      <c r="C1406" s="175" t="s">
        <v>12441</v>
      </c>
      <c r="D1406" s="176">
        <v>831.67</v>
      </c>
      <c r="E1406" s="176">
        <v>71.290000000000006</v>
      </c>
      <c r="F1406" s="176">
        <v>902.96</v>
      </c>
      <c r="G1406" s="169">
        <v>9</v>
      </c>
    </row>
    <row r="1407" spans="1:7" x14ac:dyDescent="0.2">
      <c r="A1407" s="173" t="s">
        <v>15092</v>
      </c>
      <c r="B1407" s="174" t="s">
        <v>15093</v>
      </c>
      <c r="C1407" s="175" t="s">
        <v>12441</v>
      </c>
      <c r="D1407" s="176">
        <v>377.49</v>
      </c>
      <c r="E1407" s="176">
        <v>71.290000000000006</v>
      </c>
      <c r="F1407" s="176">
        <v>448.78</v>
      </c>
      <c r="G1407" s="169">
        <v>9</v>
      </c>
    </row>
    <row r="1408" spans="1:7" x14ac:dyDescent="0.2">
      <c r="A1408" s="173" t="s">
        <v>15094</v>
      </c>
      <c r="B1408" s="174" t="s">
        <v>15095</v>
      </c>
      <c r="C1408" s="175" t="s">
        <v>12441</v>
      </c>
      <c r="D1408" s="176">
        <v>1190.4000000000001</v>
      </c>
      <c r="E1408" s="176">
        <v>71.290000000000006</v>
      </c>
      <c r="F1408" s="176">
        <v>1261.69</v>
      </c>
      <c r="G1408" s="169">
        <v>9</v>
      </c>
    </row>
    <row r="1409" spans="1:7" x14ac:dyDescent="0.2">
      <c r="A1409" s="173" t="s">
        <v>15096</v>
      </c>
      <c r="B1409" s="174" t="s">
        <v>15097</v>
      </c>
      <c r="C1409" s="175" t="s">
        <v>12441</v>
      </c>
      <c r="D1409" s="176">
        <v>401.98</v>
      </c>
      <c r="E1409" s="176">
        <v>71.290000000000006</v>
      </c>
      <c r="F1409" s="176">
        <v>473.27</v>
      </c>
      <c r="G1409" s="169">
        <v>9</v>
      </c>
    </row>
    <row r="1410" spans="1:7" x14ac:dyDescent="0.2">
      <c r="A1410" s="173" t="s">
        <v>15098</v>
      </c>
      <c r="B1410" s="174" t="s">
        <v>15099</v>
      </c>
      <c r="C1410" s="175" t="s">
        <v>12441</v>
      </c>
      <c r="D1410" s="176">
        <v>926.93</v>
      </c>
      <c r="E1410" s="176">
        <v>71.290000000000006</v>
      </c>
      <c r="F1410" s="176">
        <v>998.22</v>
      </c>
      <c r="G1410" s="169">
        <v>9</v>
      </c>
    </row>
    <row r="1411" spans="1:7" x14ac:dyDescent="0.2">
      <c r="A1411" s="173" t="s">
        <v>15100</v>
      </c>
      <c r="B1411" s="174" t="s">
        <v>15101</v>
      </c>
      <c r="C1411" s="175" t="s">
        <v>12441</v>
      </c>
      <c r="D1411" s="176">
        <v>247.8</v>
      </c>
      <c r="E1411" s="176">
        <v>71.290000000000006</v>
      </c>
      <c r="F1411" s="176">
        <v>319.08999999999997</v>
      </c>
      <c r="G1411" s="169">
        <v>9</v>
      </c>
    </row>
    <row r="1412" spans="1:7" x14ac:dyDescent="0.2">
      <c r="A1412" s="173" t="s">
        <v>15102</v>
      </c>
      <c r="B1412" s="174" t="s">
        <v>15103</v>
      </c>
      <c r="C1412" s="175" t="s">
        <v>12441</v>
      </c>
      <c r="D1412" s="176">
        <v>768.11</v>
      </c>
      <c r="E1412" s="176">
        <v>71.290000000000006</v>
      </c>
      <c r="F1412" s="176">
        <v>839.4</v>
      </c>
      <c r="G1412" s="169">
        <v>9</v>
      </c>
    </row>
    <row r="1413" spans="1:7" x14ac:dyDescent="0.2">
      <c r="A1413" s="173" t="s">
        <v>15104</v>
      </c>
      <c r="B1413" s="174" t="s">
        <v>15105</v>
      </c>
      <c r="C1413" s="175" t="s">
        <v>12441</v>
      </c>
      <c r="D1413" s="176">
        <v>354.1</v>
      </c>
      <c r="E1413" s="176">
        <v>71.290000000000006</v>
      </c>
      <c r="F1413" s="176">
        <v>425.39</v>
      </c>
      <c r="G1413" s="169">
        <v>9</v>
      </c>
    </row>
    <row r="1414" spans="1:7" x14ac:dyDescent="0.2">
      <c r="A1414" s="173" t="s">
        <v>15106</v>
      </c>
      <c r="B1414" s="174" t="s">
        <v>15107</v>
      </c>
      <c r="C1414" s="175" t="s">
        <v>12441</v>
      </c>
      <c r="D1414" s="176">
        <v>1262.7</v>
      </c>
      <c r="E1414" s="176">
        <v>71.290000000000006</v>
      </c>
      <c r="F1414" s="176">
        <v>1333.99</v>
      </c>
      <c r="G1414" s="169">
        <v>9</v>
      </c>
    </row>
    <row r="1415" spans="1:7" x14ac:dyDescent="0.2">
      <c r="A1415" s="173" t="s">
        <v>15108</v>
      </c>
      <c r="B1415" s="174" t="s">
        <v>15109</v>
      </c>
      <c r="C1415" s="175" t="s">
        <v>12441</v>
      </c>
      <c r="D1415" s="176">
        <v>1147.3599999999999</v>
      </c>
      <c r="E1415" s="176">
        <v>71.290000000000006</v>
      </c>
      <c r="F1415" s="176">
        <v>1218.6500000000001</v>
      </c>
      <c r="G1415" s="169">
        <v>9</v>
      </c>
    </row>
    <row r="1416" spans="1:7" ht="25.5" x14ac:dyDescent="0.2">
      <c r="A1416" s="173" t="s">
        <v>15110</v>
      </c>
      <c r="B1416" s="174" t="s">
        <v>15111</v>
      </c>
      <c r="C1416" s="175" t="s">
        <v>12441</v>
      </c>
      <c r="D1416" s="176">
        <v>484.4</v>
      </c>
      <c r="E1416" s="176"/>
      <c r="F1416" s="176">
        <v>484.4</v>
      </c>
      <c r="G1416" s="169">
        <v>9</v>
      </c>
    </row>
    <row r="1417" spans="1:7" x14ac:dyDescent="0.2">
      <c r="A1417" s="173" t="s">
        <v>15112</v>
      </c>
      <c r="B1417" s="174" t="s">
        <v>15113</v>
      </c>
      <c r="C1417" s="175" t="s">
        <v>12441</v>
      </c>
      <c r="D1417" s="176">
        <v>1132.95</v>
      </c>
      <c r="E1417" s="176">
        <v>54.78</v>
      </c>
      <c r="F1417" s="176">
        <v>1187.73</v>
      </c>
      <c r="G1417" s="169">
        <v>9</v>
      </c>
    </row>
    <row r="1418" spans="1:7" x14ac:dyDescent="0.2">
      <c r="A1418" s="173" t="s">
        <v>15114</v>
      </c>
      <c r="B1418" s="174" t="s">
        <v>15115</v>
      </c>
      <c r="C1418" s="175" t="s">
        <v>12441</v>
      </c>
      <c r="D1418" s="176">
        <v>1426.97</v>
      </c>
      <c r="E1418" s="176">
        <v>71.290000000000006</v>
      </c>
      <c r="F1418" s="176">
        <v>1498.26</v>
      </c>
      <c r="G1418" s="169">
        <v>9</v>
      </c>
    </row>
    <row r="1419" spans="1:7" x14ac:dyDescent="0.2">
      <c r="A1419" s="173" t="s">
        <v>15116</v>
      </c>
      <c r="B1419" s="174" t="s">
        <v>15117</v>
      </c>
      <c r="C1419" s="175" t="s">
        <v>12441</v>
      </c>
      <c r="D1419" s="176">
        <v>867.54</v>
      </c>
      <c r="E1419" s="176">
        <v>71.290000000000006</v>
      </c>
      <c r="F1419" s="176">
        <v>938.83</v>
      </c>
      <c r="G1419" s="169">
        <v>9</v>
      </c>
    </row>
    <row r="1420" spans="1:7" x14ac:dyDescent="0.2">
      <c r="A1420" s="173" t="s">
        <v>15118</v>
      </c>
      <c r="B1420" s="174" t="s">
        <v>15119</v>
      </c>
      <c r="C1420" s="175" t="s">
        <v>12441</v>
      </c>
      <c r="D1420" s="176">
        <v>650.21</v>
      </c>
      <c r="E1420" s="176">
        <v>71.290000000000006</v>
      </c>
      <c r="F1420" s="176">
        <v>721.5</v>
      </c>
      <c r="G1420" s="169">
        <v>9</v>
      </c>
    </row>
    <row r="1421" spans="1:7" x14ac:dyDescent="0.2">
      <c r="A1421" s="173" t="s">
        <v>15120</v>
      </c>
      <c r="B1421" s="174" t="s">
        <v>15121</v>
      </c>
      <c r="C1421" s="175" t="s">
        <v>12441</v>
      </c>
      <c r="D1421" s="176">
        <v>584.17999999999995</v>
      </c>
      <c r="E1421" s="176">
        <v>54.78</v>
      </c>
      <c r="F1421" s="176">
        <v>638.96</v>
      </c>
      <c r="G1421" s="169">
        <v>9</v>
      </c>
    </row>
    <row r="1422" spans="1:7" x14ac:dyDescent="0.2">
      <c r="A1422" s="173" t="s">
        <v>15122</v>
      </c>
      <c r="B1422" s="174" t="s">
        <v>15123</v>
      </c>
      <c r="C1422" s="175" t="s">
        <v>12441</v>
      </c>
      <c r="D1422" s="176">
        <v>922.35</v>
      </c>
      <c r="E1422" s="176">
        <v>54.78</v>
      </c>
      <c r="F1422" s="176">
        <v>977.13</v>
      </c>
      <c r="G1422" s="169">
        <v>9</v>
      </c>
    </row>
    <row r="1423" spans="1:7" x14ac:dyDescent="0.2">
      <c r="A1423" s="173" t="s">
        <v>15124</v>
      </c>
      <c r="B1423" s="174" t="s">
        <v>15125</v>
      </c>
      <c r="C1423" s="175" t="s">
        <v>12441</v>
      </c>
      <c r="D1423" s="176">
        <v>912.48</v>
      </c>
      <c r="E1423" s="176">
        <v>41.09</v>
      </c>
      <c r="F1423" s="176">
        <v>953.57</v>
      </c>
      <c r="G1423" s="169">
        <v>9</v>
      </c>
    </row>
    <row r="1424" spans="1:7" x14ac:dyDescent="0.2">
      <c r="A1424" s="173" t="s">
        <v>15126</v>
      </c>
      <c r="B1424" s="174" t="s">
        <v>15127</v>
      </c>
      <c r="C1424" s="175" t="s">
        <v>12441</v>
      </c>
      <c r="D1424" s="176">
        <v>940.23</v>
      </c>
      <c r="E1424" s="176">
        <v>41.09</v>
      </c>
      <c r="F1424" s="176">
        <v>981.32</v>
      </c>
      <c r="G1424" s="169">
        <v>9</v>
      </c>
    </row>
    <row r="1425" spans="1:7" x14ac:dyDescent="0.2">
      <c r="A1425" s="173" t="s">
        <v>15128</v>
      </c>
      <c r="B1425" s="174" t="s">
        <v>15129</v>
      </c>
      <c r="C1425" s="175" t="s">
        <v>12441</v>
      </c>
      <c r="D1425" s="176">
        <v>1363.46</v>
      </c>
      <c r="E1425" s="176">
        <v>41.09</v>
      </c>
      <c r="F1425" s="176">
        <v>1404.55</v>
      </c>
      <c r="G1425" s="169">
        <v>9</v>
      </c>
    </row>
    <row r="1426" spans="1:7" x14ac:dyDescent="0.2">
      <c r="A1426" s="173" t="s">
        <v>15130</v>
      </c>
      <c r="B1426" s="174" t="s">
        <v>15131</v>
      </c>
      <c r="C1426" s="175" t="s">
        <v>12441</v>
      </c>
      <c r="D1426" s="176">
        <v>745.71</v>
      </c>
      <c r="E1426" s="176"/>
      <c r="F1426" s="176">
        <v>745.71</v>
      </c>
      <c r="G1426" s="169">
        <v>9</v>
      </c>
    </row>
    <row r="1427" spans="1:7" ht="25.5" x14ac:dyDescent="0.2">
      <c r="A1427" s="173" t="s">
        <v>15132</v>
      </c>
      <c r="B1427" s="174" t="s">
        <v>15133</v>
      </c>
      <c r="C1427" s="175" t="s">
        <v>12441</v>
      </c>
      <c r="D1427" s="176">
        <v>1411.55</v>
      </c>
      <c r="E1427" s="176"/>
      <c r="F1427" s="176">
        <v>1411.55</v>
      </c>
      <c r="G1427" s="169">
        <v>9</v>
      </c>
    </row>
    <row r="1428" spans="1:7" ht="25.5" x14ac:dyDescent="0.2">
      <c r="A1428" s="173" t="s">
        <v>15134</v>
      </c>
      <c r="B1428" s="174" t="s">
        <v>15135</v>
      </c>
      <c r="C1428" s="175" t="s">
        <v>12441</v>
      </c>
      <c r="D1428" s="176">
        <v>885.22</v>
      </c>
      <c r="E1428" s="176"/>
      <c r="F1428" s="176">
        <v>885.22</v>
      </c>
      <c r="G1428" s="169">
        <v>9</v>
      </c>
    </row>
    <row r="1429" spans="1:7" ht="25.5" x14ac:dyDescent="0.2">
      <c r="A1429" s="173" t="s">
        <v>15136</v>
      </c>
      <c r="B1429" s="174" t="s">
        <v>15137</v>
      </c>
      <c r="C1429" s="175" t="s">
        <v>12441</v>
      </c>
      <c r="D1429" s="176">
        <v>907.05</v>
      </c>
      <c r="E1429" s="176"/>
      <c r="F1429" s="176">
        <v>907.05</v>
      </c>
      <c r="G1429" s="169">
        <v>9</v>
      </c>
    </row>
    <row r="1430" spans="1:7" x14ac:dyDescent="0.2">
      <c r="A1430" s="173" t="s">
        <v>15138</v>
      </c>
      <c r="B1430" s="174" t="s">
        <v>15139</v>
      </c>
      <c r="C1430" s="175" t="s">
        <v>12441</v>
      </c>
      <c r="D1430" s="176">
        <v>1033.2</v>
      </c>
      <c r="E1430" s="176">
        <v>71.290000000000006</v>
      </c>
      <c r="F1430" s="176">
        <v>1104.49</v>
      </c>
      <c r="G1430" s="169">
        <v>9</v>
      </c>
    </row>
    <row r="1431" spans="1:7" ht="25.5" x14ac:dyDescent="0.2">
      <c r="A1431" s="173" t="s">
        <v>15140</v>
      </c>
      <c r="B1431" s="174" t="s">
        <v>15141</v>
      </c>
      <c r="C1431" s="175" t="s">
        <v>12441</v>
      </c>
      <c r="D1431" s="176">
        <v>1136.0999999999999</v>
      </c>
      <c r="E1431" s="176">
        <v>71.290000000000006</v>
      </c>
      <c r="F1431" s="176">
        <v>1207.3900000000001</v>
      </c>
      <c r="G1431" s="169">
        <v>9</v>
      </c>
    </row>
    <row r="1432" spans="1:7" ht="25.5" x14ac:dyDescent="0.2">
      <c r="A1432" s="173" t="s">
        <v>15142</v>
      </c>
      <c r="B1432" s="174" t="s">
        <v>15143</v>
      </c>
      <c r="C1432" s="175" t="s">
        <v>12441</v>
      </c>
      <c r="D1432" s="176">
        <v>1145.75</v>
      </c>
      <c r="E1432" s="176">
        <v>71.290000000000006</v>
      </c>
      <c r="F1432" s="176">
        <v>1217.04</v>
      </c>
      <c r="G1432" s="169">
        <v>9</v>
      </c>
    </row>
    <row r="1433" spans="1:7" ht="25.5" x14ac:dyDescent="0.2">
      <c r="A1433" s="173" t="s">
        <v>15144</v>
      </c>
      <c r="B1433" s="174" t="s">
        <v>15145</v>
      </c>
      <c r="C1433" s="175" t="s">
        <v>12441</v>
      </c>
      <c r="D1433" s="176">
        <v>1123</v>
      </c>
      <c r="E1433" s="176">
        <v>71.290000000000006</v>
      </c>
      <c r="F1433" s="176">
        <v>1194.29</v>
      </c>
      <c r="G1433" s="169">
        <v>9</v>
      </c>
    </row>
    <row r="1434" spans="1:7" x14ac:dyDescent="0.2">
      <c r="A1434" s="173" t="s">
        <v>15146</v>
      </c>
      <c r="B1434" s="174" t="s">
        <v>15147</v>
      </c>
      <c r="C1434" s="175"/>
      <c r="D1434" s="176"/>
      <c r="E1434" s="176"/>
      <c r="F1434" s="176"/>
      <c r="G1434" s="169">
        <v>5</v>
      </c>
    </row>
    <row r="1435" spans="1:7" x14ac:dyDescent="0.2">
      <c r="A1435" s="173" t="s">
        <v>20353</v>
      </c>
      <c r="B1435" s="174" t="s">
        <v>20354</v>
      </c>
      <c r="C1435" s="175" t="s">
        <v>12441</v>
      </c>
      <c r="D1435" s="176">
        <v>397.28</v>
      </c>
      <c r="E1435" s="176">
        <v>142.56</v>
      </c>
      <c r="F1435" s="176">
        <v>539.84</v>
      </c>
      <c r="G1435" s="169">
        <v>9</v>
      </c>
    </row>
    <row r="1436" spans="1:7" x14ac:dyDescent="0.2">
      <c r="A1436" s="173" t="s">
        <v>15148</v>
      </c>
      <c r="B1436" s="174" t="s">
        <v>15149</v>
      </c>
      <c r="C1436" s="175" t="s">
        <v>12441</v>
      </c>
      <c r="D1436" s="176">
        <v>902.03</v>
      </c>
      <c r="E1436" s="176">
        <v>142.56</v>
      </c>
      <c r="F1436" s="176">
        <v>1044.5899999999999</v>
      </c>
      <c r="G1436" s="169">
        <v>9</v>
      </c>
    </row>
    <row r="1437" spans="1:7" x14ac:dyDescent="0.2">
      <c r="A1437" s="173" t="s">
        <v>15150</v>
      </c>
      <c r="B1437" s="174" t="s">
        <v>15151</v>
      </c>
      <c r="C1437" s="175" t="s">
        <v>12441</v>
      </c>
      <c r="D1437" s="176">
        <v>1010.42</v>
      </c>
      <c r="E1437" s="176">
        <v>142.56</v>
      </c>
      <c r="F1437" s="176">
        <v>1152.98</v>
      </c>
      <c r="G1437" s="169">
        <v>9</v>
      </c>
    </row>
    <row r="1438" spans="1:7" x14ac:dyDescent="0.2">
      <c r="A1438" s="173" t="s">
        <v>15152</v>
      </c>
      <c r="B1438" s="174" t="s">
        <v>15153</v>
      </c>
      <c r="C1438" s="175" t="s">
        <v>12441</v>
      </c>
      <c r="D1438" s="176">
        <v>958.79</v>
      </c>
      <c r="E1438" s="176">
        <v>71.290000000000006</v>
      </c>
      <c r="F1438" s="176">
        <v>1030.08</v>
      </c>
      <c r="G1438" s="169">
        <v>9</v>
      </c>
    </row>
    <row r="1439" spans="1:7" x14ac:dyDescent="0.2">
      <c r="A1439" s="173" t="s">
        <v>15154</v>
      </c>
      <c r="B1439" s="174" t="s">
        <v>15155</v>
      </c>
      <c r="C1439" s="175" t="s">
        <v>12441</v>
      </c>
      <c r="D1439" s="176">
        <v>370.76</v>
      </c>
      <c r="E1439" s="176">
        <v>142.56</v>
      </c>
      <c r="F1439" s="176">
        <v>513.32000000000005</v>
      </c>
      <c r="G1439" s="169">
        <v>9</v>
      </c>
    </row>
    <row r="1440" spans="1:7" x14ac:dyDescent="0.2">
      <c r="A1440" s="173" t="s">
        <v>15156</v>
      </c>
      <c r="B1440" s="174" t="s">
        <v>20592</v>
      </c>
      <c r="C1440" s="175" t="s">
        <v>12441</v>
      </c>
      <c r="D1440" s="176">
        <v>725.66</v>
      </c>
      <c r="E1440" s="176">
        <v>142.56</v>
      </c>
      <c r="F1440" s="176">
        <v>868.22</v>
      </c>
      <c r="G1440" s="169">
        <v>9</v>
      </c>
    </row>
    <row r="1441" spans="1:7" x14ac:dyDescent="0.2">
      <c r="A1441" s="173" t="s">
        <v>15157</v>
      </c>
      <c r="B1441" s="174" t="s">
        <v>20593</v>
      </c>
      <c r="C1441" s="175" t="s">
        <v>12441</v>
      </c>
      <c r="D1441" s="176">
        <v>508.16</v>
      </c>
      <c r="E1441" s="176">
        <v>142.56</v>
      </c>
      <c r="F1441" s="176">
        <v>650.72</v>
      </c>
      <c r="G1441" s="169">
        <v>9</v>
      </c>
    </row>
    <row r="1442" spans="1:7" x14ac:dyDescent="0.2">
      <c r="A1442" s="173" t="s">
        <v>15158</v>
      </c>
      <c r="B1442" s="174" t="s">
        <v>15159</v>
      </c>
      <c r="C1442" s="175" t="s">
        <v>12441</v>
      </c>
      <c r="D1442" s="176">
        <v>1011.23</v>
      </c>
      <c r="E1442" s="176">
        <v>142.56</v>
      </c>
      <c r="F1442" s="176">
        <v>1153.79</v>
      </c>
      <c r="G1442" s="169">
        <v>9</v>
      </c>
    </row>
    <row r="1443" spans="1:7" x14ac:dyDescent="0.2">
      <c r="A1443" s="173" t="s">
        <v>15160</v>
      </c>
      <c r="B1443" s="174" t="s">
        <v>15161</v>
      </c>
      <c r="C1443" s="175" t="s">
        <v>12441</v>
      </c>
      <c r="D1443" s="176">
        <v>550.48</v>
      </c>
      <c r="E1443" s="176">
        <v>142.56</v>
      </c>
      <c r="F1443" s="176">
        <v>693.04</v>
      </c>
      <c r="G1443" s="169">
        <v>9</v>
      </c>
    </row>
    <row r="1444" spans="1:7" x14ac:dyDescent="0.2">
      <c r="A1444" s="173" t="s">
        <v>15162</v>
      </c>
      <c r="B1444" s="174" t="s">
        <v>15163</v>
      </c>
      <c r="C1444" s="175" t="s">
        <v>12441</v>
      </c>
      <c r="D1444" s="176">
        <v>663.34</v>
      </c>
      <c r="E1444" s="176">
        <v>142.56</v>
      </c>
      <c r="F1444" s="176">
        <v>805.9</v>
      </c>
      <c r="G1444" s="169">
        <v>9</v>
      </c>
    </row>
    <row r="1445" spans="1:7" x14ac:dyDescent="0.2">
      <c r="A1445" s="173" t="s">
        <v>15164</v>
      </c>
      <c r="B1445" s="174" t="s">
        <v>15165</v>
      </c>
      <c r="C1445" s="175" t="s">
        <v>12441</v>
      </c>
      <c r="D1445" s="176">
        <v>992.97</v>
      </c>
      <c r="E1445" s="176">
        <v>71.290000000000006</v>
      </c>
      <c r="F1445" s="176">
        <v>1064.26</v>
      </c>
      <c r="G1445" s="169">
        <v>9</v>
      </c>
    </row>
    <row r="1446" spans="1:7" x14ac:dyDescent="0.2">
      <c r="A1446" s="173" t="s">
        <v>15166</v>
      </c>
      <c r="B1446" s="174" t="s">
        <v>15167</v>
      </c>
      <c r="C1446" s="175" t="s">
        <v>12441</v>
      </c>
      <c r="D1446" s="176">
        <v>943.64</v>
      </c>
      <c r="E1446" s="176">
        <v>71.290000000000006</v>
      </c>
      <c r="F1446" s="176">
        <v>1014.93</v>
      </c>
      <c r="G1446" s="169">
        <v>9</v>
      </c>
    </row>
    <row r="1447" spans="1:7" ht="25.5" x14ac:dyDescent="0.2">
      <c r="A1447" s="173" t="s">
        <v>15168</v>
      </c>
      <c r="B1447" s="174" t="s">
        <v>15169</v>
      </c>
      <c r="C1447" s="175" t="s">
        <v>12441</v>
      </c>
      <c r="D1447" s="176">
        <v>910.83</v>
      </c>
      <c r="E1447" s="176">
        <v>71.290000000000006</v>
      </c>
      <c r="F1447" s="176">
        <v>982.12</v>
      </c>
      <c r="G1447" s="169">
        <v>9</v>
      </c>
    </row>
    <row r="1448" spans="1:7" ht="25.5" x14ac:dyDescent="0.2">
      <c r="A1448" s="173" t="s">
        <v>15170</v>
      </c>
      <c r="B1448" s="174" t="s">
        <v>15171</v>
      </c>
      <c r="C1448" s="175" t="s">
        <v>12441</v>
      </c>
      <c r="D1448" s="176">
        <v>1287.31</v>
      </c>
      <c r="E1448" s="176">
        <v>71.290000000000006</v>
      </c>
      <c r="F1448" s="176">
        <v>1358.6</v>
      </c>
      <c r="G1448" s="169">
        <v>9</v>
      </c>
    </row>
    <row r="1449" spans="1:7" ht="25.5" x14ac:dyDescent="0.2">
      <c r="A1449" s="173" t="s">
        <v>15172</v>
      </c>
      <c r="B1449" s="174" t="s">
        <v>15173</v>
      </c>
      <c r="C1449" s="175" t="s">
        <v>12441</v>
      </c>
      <c r="D1449" s="176">
        <v>1351.77</v>
      </c>
      <c r="E1449" s="176">
        <v>142.56</v>
      </c>
      <c r="F1449" s="176">
        <v>1494.33</v>
      </c>
      <c r="G1449" s="169">
        <v>9</v>
      </c>
    </row>
    <row r="1450" spans="1:7" x14ac:dyDescent="0.2">
      <c r="A1450" s="173" t="s">
        <v>15174</v>
      </c>
      <c r="B1450" s="174" t="s">
        <v>15175</v>
      </c>
      <c r="C1450" s="175" t="s">
        <v>12441</v>
      </c>
      <c r="D1450" s="176">
        <v>1320.1</v>
      </c>
      <c r="E1450" s="176">
        <v>142.56</v>
      </c>
      <c r="F1450" s="176">
        <v>1462.66</v>
      </c>
      <c r="G1450" s="169">
        <v>9</v>
      </c>
    </row>
    <row r="1451" spans="1:7" x14ac:dyDescent="0.2">
      <c r="A1451" s="173" t="s">
        <v>15176</v>
      </c>
      <c r="B1451" s="174" t="s">
        <v>15177</v>
      </c>
      <c r="C1451" s="175"/>
      <c r="D1451" s="176"/>
      <c r="E1451" s="176"/>
      <c r="F1451" s="176"/>
      <c r="G1451" s="169">
        <v>5</v>
      </c>
    </row>
    <row r="1452" spans="1:7" ht="25.5" x14ac:dyDescent="0.2">
      <c r="A1452" s="173" t="s">
        <v>15178</v>
      </c>
      <c r="B1452" s="174" t="s">
        <v>15179</v>
      </c>
      <c r="C1452" s="175" t="s">
        <v>12441</v>
      </c>
      <c r="D1452" s="176">
        <v>181.86</v>
      </c>
      <c r="E1452" s="176">
        <v>15.83</v>
      </c>
      <c r="F1452" s="176">
        <v>197.69</v>
      </c>
      <c r="G1452" s="169">
        <v>9</v>
      </c>
    </row>
    <row r="1453" spans="1:7" x14ac:dyDescent="0.2">
      <c r="A1453" s="173" t="s">
        <v>15180</v>
      </c>
      <c r="B1453" s="174" t="s">
        <v>15181</v>
      </c>
      <c r="C1453" s="175"/>
      <c r="D1453" s="176"/>
      <c r="E1453" s="176"/>
      <c r="F1453" s="176"/>
      <c r="G1453" s="169">
        <v>2</v>
      </c>
    </row>
    <row r="1454" spans="1:7" x14ac:dyDescent="0.2">
      <c r="A1454" s="173" t="s">
        <v>15182</v>
      </c>
      <c r="B1454" s="174" t="s">
        <v>15183</v>
      </c>
      <c r="C1454" s="175"/>
      <c r="D1454" s="176"/>
      <c r="E1454" s="176"/>
      <c r="F1454" s="176"/>
      <c r="G1454" s="169">
        <v>5</v>
      </c>
    </row>
    <row r="1455" spans="1:7" x14ac:dyDescent="0.2">
      <c r="A1455" s="173" t="s">
        <v>15184</v>
      </c>
      <c r="B1455" s="174" t="s">
        <v>15185</v>
      </c>
      <c r="C1455" s="175" t="s">
        <v>12441</v>
      </c>
      <c r="D1455" s="176">
        <v>104.32</v>
      </c>
      <c r="E1455" s="176">
        <v>22.76</v>
      </c>
      <c r="F1455" s="176">
        <v>127.08</v>
      </c>
      <c r="G1455" s="169">
        <v>9</v>
      </c>
    </row>
    <row r="1456" spans="1:7" x14ac:dyDescent="0.2">
      <c r="A1456" s="173" t="s">
        <v>15186</v>
      </c>
      <c r="B1456" s="174" t="s">
        <v>15187</v>
      </c>
      <c r="C1456" s="175" t="s">
        <v>12441</v>
      </c>
      <c r="D1456" s="176">
        <v>147.1</v>
      </c>
      <c r="E1456" s="176">
        <v>22.76</v>
      </c>
      <c r="F1456" s="176">
        <v>169.86</v>
      </c>
      <c r="G1456" s="169">
        <v>9</v>
      </c>
    </row>
    <row r="1457" spans="1:7" x14ac:dyDescent="0.2">
      <c r="A1457" s="173" t="s">
        <v>15188</v>
      </c>
      <c r="B1457" s="174" t="s">
        <v>15189</v>
      </c>
      <c r="C1457" s="175" t="s">
        <v>12441</v>
      </c>
      <c r="D1457" s="176">
        <v>153.6</v>
      </c>
      <c r="E1457" s="176">
        <v>22.76</v>
      </c>
      <c r="F1457" s="176">
        <v>176.36</v>
      </c>
      <c r="G1457" s="169">
        <v>9</v>
      </c>
    </row>
    <row r="1458" spans="1:7" x14ac:dyDescent="0.2">
      <c r="A1458" s="173" t="s">
        <v>15190</v>
      </c>
      <c r="B1458" s="174" t="s">
        <v>15191</v>
      </c>
      <c r="C1458" s="175" t="s">
        <v>12441</v>
      </c>
      <c r="D1458" s="176">
        <v>174.26</v>
      </c>
      <c r="E1458" s="176">
        <v>29.78</v>
      </c>
      <c r="F1458" s="176">
        <v>204.04</v>
      </c>
      <c r="G1458" s="169">
        <v>9</v>
      </c>
    </row>
    <row r="1459" spans="1:7" x14ac:dyDescent="0.2">
      <c r="A1459" s="173" t="s">
        <v>15192</v>
      </c>
      <c r="B1459" s="174" t="s">
        <v>15193</v>
      </c>
      <c r="C1459" s="175" t="s">
        <v>12441</v>
      </c>
      <c r="D1459" s="176">
        <v>419.87</v>
      </c>
      <c r="E1459" s="176">
        <v>29.78</v>
      </c>
      <c r="F1459" s="176">
        <v>449.65</v>
      </c>
      <c r="G1459" s="169">
        <v>9</v>
      </c>
    </row>
    <row r="1460" spans="1:7" x14ac:dyDescent="0.2">
      <c r="A1460" s="173" t="s">
        <v>20252</v>
      </c>
      <c r="B1460" s="174" t="s">
        <v>20253</v>
      </c>
      <c r="C1460" s="175" t="s">
        <v>12441</v>
      </c>
      <c r="D1460" s="176">
        <v>412.98</v>
      </c>
      <c r="E1460" s="176">
        <v>34.15</v>
      </c>
      <c r="F1460" s="176">
        <v>447.13</v>
      </c>
      <c r="G1460" s="169">
        <v>9</v>
      </c>
    </row>
    <row r="1461" spans="1:7" x14ac:dyDescent="0.2">
      <c r="A1461" s="173" t="s">
        <v>15194</v>
      </c>
      <c r="B1461" s="174" t="s">
        <v>15195</v>
      </c>
      <c r="C1461" s="175" t="s">
        <v>12441</v>
      </c>
      <c r="D1461" s="176">
        <v>506.79</v>
      </c>
      <c r="E1461" s="176">
        <v>35.93</v>
      </c>
      <c r="F1461" s="176">
        <v>542.72</v>
      </c>
      <c r="G1461" s="169">
        <v>9</v>
      </c>
    </row>
    <row r="1462" spans="1:7" x14ac:dyDescent="0.2">
      <c r="A1462" s="173" t="s">
        <v>15196</v>
      </c>
      <c r="B1462" s="174" t="s">
        <v>15197</v>
      </c>
      <c r="C1462" s="175" t="s">
        <v>12441</v>
      </c>
      <c r="D1462" s="176">
        <v>438.92</v>
      </c>
      <c r="E1462" s="176">
        <v>29.78</v>
      </c>
      <c r="F1462" s="176">
        <v>468.7</v>
      </c>
      <c r="G1462" s="169">
        <v>9</v>
      </c>
    </row>
    <row r="1463" spans="1:7" x14ac:dyDescent="0.2">
      <c r="A1463" s="173" t="s">
        <v>15198</v>
      </c>
      <c r="B1463" s="174" t="s">
        <v>15199</v>
      </c>
      <c r="C1463" s="175" t="s">
        <v>12441</v>
      </c>
      <c r="D1463" s="176">
        <v>220.21</v>
      </c>
      <c r="E1463" s="176">
        <v>29.78</v>
      </c>
      <c r="F1463" s="176">
        <v>249.99</v>
      </c>
      <c r="G1463" s="169">
        <v>9</v>
      </c>
    </row>
    <row r="1464" spans="1:7" x14ac:dyDescent="0.2">
      <c r="A1464" s="173" t="s">
        <v>15200</v>
      </c>
      <c r="B1464" s="174" t="s">
        <v>15201</v>
      </c>
      <c r="C1464" s="175" t="s">
        <v>12441</v>
      </c>
      <c r="D1464" s="176">
        <v>246.59</v>
      </c>
      <c r="E1464" s="176">
        <v>34.15</v>
      </c>
      <c r="F1464" s="176">
        <v>280.74</v>
      </c>
      <c r="G1464" s="169">
        <v>9</v>
      </c>
    </row>
    <row r="1465" spans="1:7" x14ac:dyDescent="0.2">
      <c r="A1465" s="173" t="s">
        <v>15202</v>
      </c>
      <c r="B1465" s="174" t="s">
        <v>15203</v>
      </c>
      <c r="C1465" s="175" t="s">
        <v>12441</v>
      </c>
      <c r="D1465" s="176">
        <v>375.92</v>
      </c>
      <c r="E1465" s="176">
        <v>35.92</v>
      </c>
      <c r="F1465" s="176">
        <v>411.84</v>
      </c>
      <c r="G1465" s="169">
        <v>9</v>
      </c>
    </row>
    <row r="1466" spans="1:7" x14ac:dyDescent="0.2">
      <c r="A1466" s="173" t="s">
        <v>15204</v>
      </c>
      <c r="B1466" s="174" t="s">
        <v>15205</v>
      </c>
      <c r="C1466" s="175" t="s">
        <v>12441</v>
      </c>
      <c r="D1466" s="176">
        <v>206.14</v>
      </c>
      <c r="E1466" s="176">
        <v>22.76</v>
      </c>
      <c r="F1466" s="176">
        <v>228.9</v>
      </c>
      <c r="G1466" s="169">
        <v>9</v>
      </c>
    </row>
    <row r="1467" spans="1:7" x14ac:dyDescent="0.2">
      <c r="A1467" s="173" t="s">
        <v>15206</v>
      </c>
      <c r="B1467" s="174" t="s">
        <v>15207</v>
      </c>
      <c r="C1467" s="175" t="s">
        <v>12441</v>
      </c>
      <c r="D1467" s="176">
        <v>4054.28</v>
      </c>
      <c r="E1467" s="176"/>
      <c r="F1467" s="176">
        <v>4054.28</v>
      </c>
      <c r="G1467" s="169">
        <v>9</v>
      </c>
    </row>
    <row r="1468" spans="1:7" ht="25.5" x14ac:dyDescent="0.2">
      <c r="A1468" s="173" t="s">
        <v>15208</v>
      </c>
      <c r="B1468" s="174" t="s">
        <v>15209</v>
      </c>
      <c r="C1468" s="175" t="s">
        <v>12441</v>
      </c>
      <c r="D1468" s="176">
        <v>6036.35</v>
      </c>
      <c r="E1468" s="176">
        <v>89.64</v>
      </c>
      <c r="F1468" s="176">
        <v>6125.99</v>
      </c>
      <c r="G1468" s="169">
        <v>9</v>
      </c>
    </row>
    <row r="1469" spans="1:7" x14ac:dyDescent="0.2">
      <c r="A1469" s="173" t="s">
        <v>15210</v>
      </c>
      <c r="B1469" s="174" t="s">
        <v>20486</v>
      </c>
      <c r="C1469" s="175" t="s">
        <v>12441</v>
      </c>
      <c r="D1469" s="176">
        <v>220.67</v>
      </c>
      <c r="E1469" s="176">
        <v>29.78</v>
      </c>
      <c r="F1469" s="176">
        <v>250.45</v>
      </c>
      <c r="G1469" s="169">
        <v>9</v>
      </c>
    </row>
    <row r="1470" spans="1:7" x14ac:dyDescent="0.2">
      <c r="A1470" s="173" t="s">
        <v>15211</v>
      </c>
      <c r="B1470" s="174" t="s">
        <v>15212</v>
      </c>
      <c r="C1470" s="175"/>
      <c r="D1470" s="176"/>
      <c r="E1470" s="176"/>
      <c r="F1470" s="176"/>
      <c r="G1470" s="169">
        <v>5</v>
      </c>
    </row>
    <row r="1471" spans="1:7" x14ac:dyDescent="0.2">
      <c r="A1471" s="173" t="s">
        <v>15213</v>
      </c>
      <c r="B1471" s="174" t="s">
        <v>15214</v>
      </c>
      <c r="C1471" s="175" t="s">
        <v>12441</v>
      </c>
      <c r="D1471" s="176">
        <v>212.63</v>
      </c>
      <c r="E1471" s="176">
        <v>29.78</v>
      </c>
      <c r="F1471" s="176">
        <v>242.41</v>
      </c>
      <c r="G1471" s="169">
        <v>9</v>
      </c>
    </row>
    <row r="1472" spans="1:7" x14ac:dyDescent="0.2">
      <c r="A1472" s="173" t="s">
        <v>15215</v>
      </c>
      <c r="B1472" s="174" t="s">
        <v>15216</v>
      </c>
      <c r="C1472" s="175" t="s">
        <v>12441</v>
      </c>
      <c r="D1472" s="176">
        <v>224.98</v>
      </c>
      <c r="E1472" s="176">
        <v>34.15</v>
      </c>
      <c r="F1472" s="176">
        <v>259.13</v>
      </c>
      <c r="G1472" s="169">
        <v>9</v>
      </c>
    </row>
    <row r="1473" spans="1:7" x14ac:dyDescent="0.2">
      <c r="A1473" s="173" t="s">
        <v>15217</v>
      </c>
      <c r="B1473" s="174" t="s">
        <v>15218</v>
      </c>
      <c r="C1473" s="175" t="s">
        <v>12441</v>
      </c>
      <c r="D1473" s="176">
        <v>252.78</v>
      </c>
      <c r="E1473" s="176">
        <v>35.92</v>
      </c>
      <c r="F1473" s="176">
        <v>288.7</v>
      </c>
      <c r="G1473" s="169">
        <v>9</v>
      </c>
    </row>
    <row r="1474" spans="1:7" x14ac:dyDescent="0.2">
      <c r="A1474" s="173" t="s">
        <v>15219</v>
      </c>
      <c r="B1474" s="174" t="s">
        <v>15220</v>
      </c>
      <c r="C1474" s="175" t="s">
        <v>12441</v>
      </c>
      <c r="D1474" s="176">
        <v>261.14</v>
      </c>
      <c r="E1474" s="176">
        <v>29.76</v>
      </c>
      <c r="F1474" s="176">
        <v>290.89999999999998</v>
      </c>
      <c r="G1474" s="169">
        <v>9</v>
      </c>
    </row>
    <row r="1475" spans="1:7" x14ac:dyDescent="0.2">
      <c r="A1475" s="173" t="s">
        <v>15221</v>
      </c>
      <c r="B1475" s="174" t="s">
        <v>15222</v>
      </c>
      <c r="C1475" s="175" t="s">
        <v>12441</v>
      </c>
      <c r="D1475" s="176">
        <v>302.8</v>
      </c>
      <c r="E1475" s="176">
        <v>34.15</v>
      </c>
      <c r="F1475" s="176">
        <v>336.95</v>
      </c>
      <c r="G1475" s="169">
        <v>9</v>
      </c>
    </row>
    <row r="1476" spans="1:7" x14ac:dyDescent="0.2">
      <c r="A1476" s="173" t="s">
        <v>15223</v>
      </c>
      <c r="B1476" s="174" t="s">
        <v>15224</v>
      </c>
      <c r="C1476" s="175" t="s">
        <v>12441</v>
      </c>
      <c r="D1476" s="176">
        <v>460.84</v>
      </c>
      <c r="E1476" s="176">
        <v>35.92</v>
      </c>
      <c r="F1476" s="176">
        <v>496.76</v>
      </c>
      <c r="G1476" s="169">
        <v>9</v>
      </c>
    </row>
    <row r="1477" spans="1:7" x14ac:dyDescent="0.2">
      <c r="A1477" s="173" t="s">
        <v>15225</v>
      </c>
      <c r="B1477" s="174" t="s">
        <v>15226</v>
      </c>
      <c r="C1477" s="175" t="s">
        <v>12441</v>
      </c>
      <c r="D1477" s="176">
        <v>573.15</v>
      </c>
      <c r="E1477" s="176">
        <v>34.15</v>
      </c>
      <c r="F1477" s="176">
        <v>607.29999999999995</v>
      </c>
      <c r="G1477" s="169">
        <v>9</v>
      </c>
    </row>
    <row r="1478" spans="1:7" x14ac:dyDescent="0.2">
      <c r="A1478" s="173" t="s">
        <v>15227</v>
      </c>
      <c r="B1478" s="174" t="s">
        <v>15228</v>
      </c>
      <c r="C1478" s="175" t="s">
        <v>12441</v>
      </c>
      <c r="D1478" s="176">
        <v>533.03</v>
      </c>
      <c r="E1478" s="176">
        <v>35.92</v>
      </c>
      <c r="F1478" s="176">
        <v>568.95000000000005</v>
      </c>
      <c r="G1478" s="169">
        <v>9</v>
      </c>
    </row>
    <row r="1479" spans="1:7" x14ac:dyDescent="0.2">
      <c r="A1479" s="173" t="s">
        <v>15229</v>
      </c>
      <c r="B1479" s="174" t="s">
        <v>15230</v>
      </c>
      <c r="C1479" s="175"/>
      <c r="D1479" s="176"/>
      <c r="E1479" s="176"/>
      <c r="F1479" s="176"/>
      <c r="G1479" s="169">
        <v>5</v>
      </c>
    </row>
    <row r="1480" spans="1:7" x14ac:dyDescent="0.2">
      <c r="A1480" s="173" t="s">
        <v>15231</v>
      </c>
      <c r="B1480" s="174" t="s">
        <v>15232</v>
      </c>
      <c r="C1480" s="175" t="s">
        <v>12441</v>
      </c>
      <c r="D1480" s="176">
        <v>338.34</v>
      </c>
      <c r="E1480" s="176">
        <v>34.15</v>
      </c>
      <c r="F1480" s="176">
        <v>372.49</v>
      </c>
      <c r="G1480" s="169">
        <v>9</v>
      </c>
    </row>
    <row r="1481" spans="1:7" x14ac:dyDescent="0.2">
      <c r="A1481" s="173" t="s">
        <v>15233</v>
      </c>
      <c r="B1481" s="174" t="s">
        <v>15234</v>
      </c>
      <c r="C1481" s="175" t="s">
        <v>12441</v>
      </c>
      <c r="D1481" s="176">
        <v>1182.1500000000001</v>
      </c>
      <c r="E1481" s="176">
        <v>45.53</v>
      </c>
      <c r="F1481" s="176">
        <v>1227.68</v>
      </c>
      <c r="G1481" s="169">
        <v>9</v>
      </c>
    </row>
    <row r="1482" spans="1:7" x14ac:dyDescent="0.2">
      <c r="A1482" s="173" t="s">
        <v>15235</v>
      </c>
      <c r="B1482" s="174" t="s">
        <v>15236</v>
      </c>
      <c r="C1482" s="175"/>
      <c r="D1482" s="176"/>
      <c r="E1482" s="176"/>
      <c r="F1482" s="176"/>
      <c r="G1482" s="169">
        <v>5</v>
      </c>
    </row>
    <row r="1483" spans="1:7" x14ac:dyDescent="0.2">
      <c r="A1483" s="173" t="s">
        <v>15237</v>
      </c>
      <c r="B1483" s="174" t="s">
        <v>15238</v>
      </c>
      <c r="C1483" s="175" t="s">
        <v>12441</v>
      </c>
      <c r="D1483" s="176">
        <v>583.15</v>
      </c>
      <c r="E1483" s="176"/>
      <c r="F1483" s="176">
        <v>583.15</v>
      </c>
      <c r="G1483" s="169">
        <v>9</v>
      </c>
    </row>
    <row r="1484" spans="1:7" x14ac:dyDescent="0.2">
      <c r="A1484" s="173" t="s">
        <v>15239</v>
      </c>
      <c r="B1484" s="174" t="s">
        <v>15240</v>
      </c>
      <c r="C1484" s="175" t="s">
        <v>12441</v>
      </c>
      <c r="D1484" s="176">
        <v>954.49</v>
      </c>
      <c r="E1484" s="176">
        <v>23.77</v>
      </c>
      <c r="F1484" s="176">
        <v>978.26</v>
      </c>
      <c r="G1484" s="169">
        <v>9</v>
      </c>
    </row>
    <row r="1485" spans="1:7" x14ac:dyDescent="0.2">
      <c r="A1485" s="173" t="s">
        <v>15241</v>
      </c>
      <c r="B1485" s="174" t="s">
        <v>15242</v>
      </c>
      <c r="C1485" s="175"/>
      <c r="D1485" s="176"/>
      <c r="E1485" s="176"/>
      <c r="F1485" s="176"/>
      <c r="G1485" s="169">
        <v>5</v>
      </c>
    </row>
    <row r="1486" spans="1:7" x14ac:dyDescent="0.2">
      <c r="A1486" s="173" t="s">
        <v>15243</v>
      </c>
      <c r="B1486" s="174" t="s">
        <v>15244</v>
      </c>
      <c r="C1486" s="175" t="s">
        <v>12497</v>
      </c>
      <c r="D1486" s="176">
        <v>2.65</v>
      </c>
      <c r="E1486" s="176">
        <v>4.6900000000000004</v>
      </c>
      <c r="F1486" s="176">
        <v>7.34</v>
      </c>
      <c r="G1486" s="169">
        <v>9</v>
      </c>
    </row>
    <row r="1487" spans="1:7" ht="25.5" x14ac:dyDescent="0.2">
      <c r="A1487" s="173" t="s">
        <v>15245</v>
      </c>
      <c r="B1487" s="174" t="s">
        <v>15246</v>
      </c>
      <c r="C1487" s="175" t="s">
        <v>12441</v>
      </c>
      <c r="D1487" s="176">
        <v>13.26</v>
      </c>
      <c r="E1487" s="176">
        <v>62.48</v>
      </c>
      <c r="F1487" s="176">
        <v>75.739999999999995</v>
      </c>
      <c r="G1487" s="169">
        <v>9</v>
      </c>
    </row>
    <row r="1488" spans="1:7" x14ac:dyDescent="0.2">
      <c r="A1488" s="173" t="s">
        <v>15247</v>
      </c>
      <c r="B1488" s="174" t="s">
        <v>15248</v>
      </c>
      <c r="C1488" s="175"/>
      <c r="D1488" s="176"/>
      <c r="E1488" s="176"/>
      <c r="F1488" s="176"/>
      <c r="G1488" s="169">
        <v>2</v>
      </c>
    </row>
    <row r="1489" spans="1:7" x14ac:dyDescent="0.2">
      <c r="A1489" s="173" t="s">
        <v>15249</v>
      </c>
      <c r="B1489" s="174" t="s">
        <v>15250</v>
      </c>
      <c r="C1489" s="175"/>
      <c r="D1489" s="176"/>
      <c r="E1489" s="176"/>
      <c r="F1489" s="176"/>
      <c r="G1489" s="169">
        <v>5</v>
      </c>
    </row>
    <row r="1490" spans="1:7" x14ac:dyDescent="0.2">
      <c r="A1490" s="173" t="s">
        <v>15251</v>
      </c>
      <c r="B1490" s="174" t="s">
        <v>20355</v>
      </c>
      <c r="C1490" s="175" t="s">
        <v>12441</v>
      </c>
      <c r="D1490" s="176">
        <v>407</v>
      </c>
      <c r="E1490" s="176">
        <v>109.26</v>
      </c>
      <c r="F1490" s="176">
        <v>516.26</v>
      </c>
      <c r="G1490" s="169">
        <v>9</v>
      </c>
    </row>
    <row r="1491" spans="1:7" x14ac:dyDescent="0.2">
      <c r="A1491" s="173" t="s">
        <v>15252</v>
      </c>
      <c r="B1491" s="174" t="s">
        <v>15253</v>
      </c>
      <c r="C1491" s="175" t="s">
        <v>12441</v>
      </c>
      <c r="D1491" s="176">
        <v>405.43</v>
      </c>
      <c r="E1491" s="176">
        <v>109.26</v>
      </c>
      <c r="F1491" s="176">
        <v>514.69000000000005</v>
      </c>
      <c r="G1491" s="169">
        <v>9</v>
      </c>
    </row>
    <row r="1492" spans="1:7" x14ac:dyDescent="0.2">
      <c r="A1492" s="173" t="s">
        <v>15254</v>
      </c>
      <c r="B1492" s="174" t="s">
        <v>15255</v>
      </c>
      <c r="C1492" s="175" t="s">
        <v>12441</v>
      </c>
      <c r="D1492" s="176">
        <v>589.15</v>
      </c>
      <c r="E1492" s="176">
        <v>109.26</v>
      </c>
      <c r="F1492" s="176">
        <v>698.41</v>
      </c>
      <c r="G1492" s="169">
        <v>9</v>
      </c>
    </row>
    <row r="1493" spans="1:7" x14ac:dyDescent="0.2">
      <c r="A1493" s="173" t="s">
        <v>15256</v>
      </c>
      <c r="B1493" s="174" t="s">
        <v>15257</v>
      </c>
      <c r="C1493" s="175" t="s">
        <v>12441</v>
      </c>
      <c r="D1493" s="176">
        <v>66.64</v>
      </c>
      <c r="E1493" s="176">
        <v>109.26</v>
      </c>
      <c r="F1493" s="176">
        <v>175.9</v>
      </c>
      <c r="G1493" s="169">
        <v>9</v>
      </c>
    </row>
    <row r="1494" spans="1:7" x14ac:dyDescent="0.2">
      <c r="A1494" s="173" t="s">
        <v>15258</v>
      </c>
      <c r="B1494" s="174" t="s">
        <v>15259</v>
      </c>
      <c r="C1494" s="175"/>
      <c r="D1494" s="176"/>
      <c r="E1494" s="176"/>
      <c r="F1494" s="176"/>
      <c r="G1494" s="169">
        <v>5</v>
      </c>
    </row>
    <row r="1495" spans="1:7" x14ac:dyDescent="0.2">
      <c r="A1495" s="173" t="s">
        <v>15260</v>
      </c>
      <c r="B1495" s="174" t="s">
        <v>15261</v>
      </c>
      <c r="C1495" s="175" t="s">
        <v>12441</v>
      </c>
      <c r="D1495" s="176">
        <v>124.36</v>
      </c>
      <c r="E1495" s="176">
        <v>62.48</v>
      </c>
      <c r="F1495" s="176">
        <v>186.84</v>
      </c>
      <c r="G1495" s="169">
        <v>9</v>
      </c>
    </row>
    <row r="1496" spans="1:7" x14ac:dyDescent="0.2">
      <c r="A1496" s="173" t="s">
        <v>15262</v>
      </c>
      <c r="B1496" s="174" t="s">
        <v>15263</v>
      </c>
      <c r="C1496" s="175"/>
      <c r="D1496" s="176"/>
      <c r="E1496" s="176"/>
      <c r="F1496" s="176"/>
      <c r="G1496" s="169">
        <v>5</v>
      </c>
    </row>
    <row r="1497" spans="1:7" x14ac:dyDescent="0.2">
      <c r="A1497" s="173" t="s">
        <v>15264</v>
      </c>
      <c r="B1497" s="174" t="s">
        <v>15265</v>
      </c>
      <c r="C1497" s="175" t="s">
        <v>12441</v>
      </c>
      <c r="D1497" s="176">
        <v>2611.62</v>
      </c>
      <c r="E1497" s="176">
        <v>107.89</v>
      </c>
      <c r="F1497" s="176">
        <v>2719.51</v>
      </c>
      <c r="G1497" s="169">
        <v>9</v>
      </c>
    </row>
    <row r="1498" spans="1:7" ht="25.5" x14ac:dyDescent="0.2">
      <c r="A1498" s="173" t="s">
        <v>15266</v>
      </c>
      <c r="B1498" s="174" t="s">
        <v>20959</v>
      </c>
      <c r="C1498" s="175" t="s">
        <v>12497</v>
      </c>
      <c r="D1498" s="176">
        <v>242.6</v>
      </c>
      <c r="E1498" s="176">
        <v>87.68</v>
      </c>
      <c r="F1498" s="176">
        <v>330.28</v>
      </c>
      <c r="G1498" s="169">
        <v>9</v>
      </c>
    </row>
    <row r="1499" spans="1:7" ht="25.5" x14ac:dyDescent="0.2">
      <c r="A1499" s="173" t="s">
        <v>15268</v>
      </c>
      <c r="B1499" s="174" t="s">
        <v>15269</v>
      </c>
      <c r="C1499" s="175" t="s">
        <v>12497</v>
      </c>
      <c r="D1499" s="176">
        <v>118.55</v>
      </c>
      <c r="E1499" s="176">
        <v>28.51</v>
      </c>
      <c r="F1499" s="176">
        <v>147.06</v>
      </c>
      <c r="G1499" s="169">
        <v>9</v>
      </c>
    </row>
    <row r="1500" spans="1:7" ht="25.5" x14ac:dyDescent="0.2">
      <c r="A1500" s="173" t="s">
        <v>15270</v>
      </c>
      <c r="B1500" s="174" t="s">
        <v>15271</v>
      </c>
      <c r="C1500" s="175" t="s">
        <v>12497</v>
      </c>
      <c r="D1500" s="176">
        <v>59.84</v>
      </c>
      <c r="E1500" s="176">
        <v>13.05</v>
      </c>
      <c r="F1500" s="176">
        <v>72.89</v>
      </c>
      <c r="G1500" s="169">
        <v>9</v>
      </c>
    </row>
    <row r="1501" spans="1:7" x14ac:dyDescent="0.2">
      <c r="A1501" s="173" t="s">
        <v>15272</v>
      </c>
      <c r="B1501" s="174" t="s">
        <v>15273</v>
      </c>
      <c r="C1501" s="175" t="s">
        <v>12497</v>
      </c>
      <c r="D1501" s="176">
        <v>70.11</v>
      </c>
      <c r="E1501" s="176">
        <v>7.12</v>
      </c>
      <c r="F1501" s="176">
        <v>77.23</v>
      </c>
      <c r="G1501" s="169">
        <v>9</v>
      </c>
    </row>
    <row r="1502" spans="1:7" ht="25.5" x14ac:dyDescent="0.2">
      <c r="A1502" s="173" t="s">
        <v>15274</v>
      </c>
      <c r="B1502" s="174" t="s">
        <v>15275</v>
      </c>
      <c r="C1502" s="175" t="s">
        <v>12497</v>
      </c>
      <c r="D1502" s="176">
        <v>92.39</v>
      </c>
      <c r="E1502" s="176">
        <v>77.709999999999994</v>
      </c>
      <c r="F1502" s="176">
        <v>170.1</v>
      </c>
      <c r="G1502" s="169">
        <v>9</v>
      </c>
    </row>
    <row r="1503" spans="1:7" ht="25.5" x14ac:dyDescent="0.2">
      <c r="A1503" s="173" t="s">
        <v>15276</v>
      </c>
      <c r="B1503" s="174" t="s">
        <v>15277</v>
      </c>
      <c r="C1503" s="175" t="s">
        <v>12497</v>
      </c>
      <c r="D1503" s="176">
        <v>113.4</v>
      </c>
      <c r="E1503" s="176">
        <v>39.69</v>
      </c>
      <c r="F1503" s="176">
        <v>153.09</v>
      </c>
      <c r="G1503" s="169">
        <v>9</v>
      </c>
    </row>
    <row r="1504" spans="1:7" x14ac:dyDescent="0.2">
      <c r="A1504" s="173" t="s">
        <v>15278</v>
      </c>
      <c r="B1504" s="174" t="s">
        <v>15279</v>
      </c>
      <c r="C1504" s="175"/>
      <c r="D1504" s="176"/>
      <c r="E1504" s="176"/>
      <c r="F1504" s="176"/>
      <c r="G1504" s="169">
        <v>2</v>
      </c>
    </row>
    <row r="1505" spans="1:7" x14ac:dyDescent="0.2">
      <c r="A1505" s="173" t="s">
        <v>15280</v>
      </c>
      <c r="B1505" s="174" t="s">
        <v>15281</v>
      </c>
      <c r="C1505" s="175"/>
      <c r="D1505" s="176"/>
      <c r="E1505" s="176"/>
      <c r="F1505" s="176"/>
      <c r="G1505" s="169">
        <v>5</v>
      </c>
    </row>
    <row r="1506" spans="1:7" ht="25.5" x14ac:dyDescent="0.2">
      <c r="A1506" s="173" t="s">
        <v>15282</v>
      </c>
      <c r="B1506" s="174" t="s">
        <v>15283</v>
      </c>
      <c r="C1506" s="175" t="s">
        <v>12690</v>
      </c>
      <c r="D1506" s="176">
        <v>425.5</v>
      </c>
      <c r="E1506" s="176">
        <v>71.290000000000006</v>
      </c>
      <c r="F1506" s="176">
        <v>496.79</v>
      </c>
      <c r="G1506" s="169">
        <v>9</v>
      </c>
    </row>
    <row r="1507" spans="1:7" ht="25.5" x14ac:dyDescent="0.2">
      <c r="A1507" s="173" t="s">
        <v>15284</v>
      </c>
      <c r="B1507" s="174" t="s">
        <v>15285</v>
      </c>
      <c r="C1507" s="175" t="s">
        <v>12690</v>
      </c>
      <c r="D1507" s="176">
        <v>800.31</v>
      </c>
      <c r="E1507" s="176">
        <v>95.04</v>
      </c>
      <c r="F1507" s="176">
        <v>895.35</v>
      </c>
      <c r="G1507" s="169">
        <v>9</v>
      </c>
    </row>
    <row r="1508" spans="1:7" ht="25.5" x14ac:dyDescent="0.2">
      <c r="A1508" s="173" t="s">
        <v>15286</v>
      </c>
      <c r="B1508" s="174" t="s">
        <v>15287</v>
      </c>
      <c r="C1508" s="175" t="s">
        <v>12690</v>
      </c>
      <c r="D1508" s="176">
        <v>334.03</v>
      </c>
      <c r="E1508" s="176">
        <v>71.290000000000006</v>
      </c>
      <c r="F1508" s="176">
        <v>405.32</v>
      </c>
      <c r="G1508" s="169">
        <v>9</v>
      </c>
    </row>
    <row r="1509" spans="1:7" ht="25.5" x14ac:dyDescent="0.2">
      <c r="A1509" s="173" t="s">
        <v>15288</v>
      </c>
      <c r="B1509" s="174" t="s">
        <v>15289</v>
      </c>
      <c r="C1509" s="175" t="s">
        <v>12690</v>
      </c>
      <c r="D1509" s="176">
        <v>665.46</v>
      </c>
      <c r="E1509" s="176">
        <v>95.04</v>
      </c>
      <c r="F1509" s="176">
        <v>760.5</v>
      </c>
      <c r="G1509" s="169">
        <v>9</v>
      </c>
    </row>
    <row r="1510" spans="1:7" x14ac:dyDescent="0.2">
      <c r="A1510" s="173" t="s">
        <v>15290</v>
      </c>
      <c r="B1510" s="174" t="s">
        <v>15291</v>
      </c>
      <c r="C1510" s="175" t="s">
        <v>12690</v>
      </c>
      <c r="D1510" s="176">
        <v>263.83999999999997</v>
      </c>
      <c r="E1510" s="176">
        <v>71.290000000000006</v>
      </c>
      <c r="F1510" s="176">
        <v>335.13</v>
      </c>
      <c r="G1510" s="169">
        <v>9</v>
      </c>
    </row>
    <row r="1511" spans="1:7" x14ac:dyDescent="0.2">
      <c r="A1511" s="173" t="s">
        <v>15292</v>
      </c>
      <c r="B1511" s="174" t="s">
        <v>15293</v>
      </c>
      <c r="C1511" s="175" t="s">
        <v>12690</v>
      </c>
      <c r="D1511" s="176">
        <v>278.22000000000003</v>
      </c>
      <c r="E1511" s="176"/>
      <c r="F1511" s="176">
        <v>278.22000000000003</v>
      </c>
      <c r="G1511" s="169">
        <v>9</v>
      </c>
    </row>
    <row r="1512" spans="1:7" x14ac:dyDescent="0.2">
      <c r="A1512" s="173" t="s">
        <v>15294</v>
      </c>
      <c r="B1512" s="174" t="s">
        <v>15295</v>
      </c>
      <c r="C1512" s="175" t="s">
        <v>12690</v>
      </c>
      <c r="D1512" s="176">
        <v>371.88</v>
      </c>
      <c r="E1512" s="176"/>
      <c r="F1512" s="176">
        <v>371.88</v>
      </c>
      <c r="G1512" s="169">
        <v>9</v>
      </c>
    </row>
    <row r="1513" spans="1:7" x14ac:dyDescent="0.2">
      <c r="A1513" s="173" t="s">
        <v>15296</v>
      </c>
      <c r="B1513" s="174" t="s">
        <v>15297</v>
      </c>
      <c r="C1513" s="175" t="s">
        <v>12389</v>
      </c>
      <c r="D1513" s="176">
        <v>318.95</v>
      </c>
      <c r="E1513" s="176">
        <v>79.010000000000005</v>
      </c>
      <c r="F1513" s="176">
        <v>397.96</v>
      </c>
      <c r="G1513" s="169">
        <v>9</v>
      </c>
    </row>
    <row r="1514" spans="1:7" ht="25.5" x14ac:dyDescent="0.2">
      <c r="A1514" s="173" t="s">
        <v>15298</v>
      </c>
      <c r="B1514" s="174" t="s">
        <v>15299</v>
      </c>
      <c r="C1514" s="175" t="s">
        <v>12690</v>
      </c>
      <c r="D1514" s="176">
        <v>479.11</v>
      </c>
      <c r="E1514" s="176">
        <v>79.010000000000005</v>
      </c>
      <c r="F1514" s="176">
        <v>558.12</v>
      </c>
      <c r="G1514" s="169">
        <v>9</v>
      </c>
    </row>
    <row r="1515" spans="1:7" x14ac:dyDescent="0.2">
      <c r="A1515" s="173" t="s">
        <v>15300</v>
      </c>
      <c r="B1515" s="174" t="s">
        <v>15301</v>
      </c>
      <c r="C1515" s="175" t="s">
        <v>12389</v>
      </c>
      <c r="D1515" s="176">
        <v>296.91000000000003</v>
      </c>
      <c r="E1515" s="176">
        <v>22.18</v>
      </c>
      <c r="F1515" s="176">
        <v>319.08999999999997</v>
      </c>
      <c r="G1515" s="169">
        <v>9</v>
      </c>
    </row>
    <row r="1516" spans="1:7" x14ac:dyDescent="0.2">
      <c r="A1516" s="173" t="s">
        <v>15302</v>
      </c>
      <c r="B1516" s="174" t="s">
        <v>15303</v>
      </c>
      <c r="C1516" s="175" t="s">
        <v>12389</v>
      </c>
      <c r="D1516" s="176">
        <v>331.61</v>
      </c>
      <c r="E1516" s="176">
        <v>22.18</v>
      </c>
      <c r="F1516" s="176">
        <v>353.79</v>
      </c>
      <c r="G1516" s="169">
        <v>9</v>
      </c>
    </row>
    <row r="1517" spans="1:7" x14ac:dyDescent="0.2">
      <c r="A1517" s="173" t="s">
        <v>15304</v>
      </c>
      <c r="B1517" s="174" t="s">
        <v>15305</v>
      </c>
      <c r="C1517" s="175" t="s">
        <v>12389</v>
      </c>
      <c r="D1517" s="176">
        <v>2878.38</v>
      </c>
      <c r="E1517" s="176">
        <v>55.46</v>
      </c>
      <c r="F1517" s="176">
        <v>2933.84</v>
      </c>
      <c r="G1517" s="169">
        <v>9</v>
      </c>
    </row>
    <row r="1518" spans="1:7" x14ac:dyDescent="0.2">
      <c r="A1518" s="173" t="s">
        <v>15306</v>
      </c>
      <c r="B1518" s="174" t="s">
        <v>15307</v>
      </c>
      <c r="C1518" s="175" t="s">
        <v>12389</v>
      </c>
      <c r="D1518" s="176">
        <v>521.70000000000005</v>
      </c>
      <c r="E1518" s="176">
        <v>41.59</v>
      </c>
      <c r="F1518" s="176">
        <v>563.29</v>
      </c>
      <c r="G1518" s="169">
        <v>9</v>
      </c>
    </row>
    <row r="1519" spans="1:7" x14ac:dyDescent="0.2">
      <c r="A1519" s="173" t="s">
        <v>15308</v>
      </c>
      <c r="B1519" s="174" t="s">
        <v>15309</v>
      </c>
      <c r="C1519" s="175" t="s">
        <v>12389</v>
      </c>
      <c r="D1519" s="176">
        <v>28.46</v>
      </c>
      <c r="E1519" s="176">
        <v>14.26</v>
      </c>
      <c r="F1519" s="176">
        <v>42.72</v>
      </c>
      <c r="G1519" s="169">
        <v>9</v>
      </c>
    </row>
    <row r="1520" spans="1:7" ht="25.5" x14ac:dyDescent="0.2">
      <c r="A1520" s="173" t="s">
        <v>15310</v>
      </c>
      <c r="B1520" s="174" t="s">
        <v>15311</v>
      </c>
      <c r="C1520" s="175" t="s">
        <v>12389</v>
      </c>
      <c r="D1520" s="176">
        <v>1012.44</v>
      </c>
      <c r="E1520" s="176">
        <v>55.46</v>
      </c>
      <c r="F1520" s="176">
        <v>1067.9000000000001</v>
      </c>
      <c r="G1520" s="169">
        <v>9</v>
      </c>
    </row>
    <row r="1521" spans="1:7" ht="25.5" x14ac:dyDescent="0.2">
      <c r="A1521" s="173" t="s">
        <v>15312</v>
      </c>
      <c r="B1521" s="174" t="s">
        <v>15313</v>
      </c>
      <c r="C1521" s="175" t="s">
        <v>12389</v>
      </c>
      <c r="D1521" s="176">
        <v>1047.01</v>
      </c>
      <c r="E1521" s="176">
        <v>110.92</v>
      </c>
      <c r="F1521" s="176">
        <v>1157.93</v>
      </c>
      <c r="G1521" s="169">
        <v>9</v>
      </c>
    </row>
    <row r="1522" spans="1:7" ht="25.5" x14ac:dyDescent="0.2">
      <c r="A1522" s="173" t="s">
        <v>15314</v>
      </c>
      <c r="B1522" s="174" t="s">
        <v>15315</v>
      </c>
      <c r="C1522" s="175" t="s">
        <v>12389</v>
      </c>
      <c r="D1522" s="176">
        <v>244.76</v>
      </c>
      <c r="E1522" s="176">
        <v>71.290000000000006</v>
      </c>
      <c r="F1522" s="176">
        <v>316.05</v>
      </c>
      <c r="G1522" s="169">
        <v>9</v>
      </c>
    </row>
    <row r="1523" spans="1:7" x14ac:dyDescent="0.2">
      <c r="A1523" s="173" t="s">
        <v>15316</v>
      </c>
      <c r="B1523" s="174" t="s">
        <v>15317</v>
      </c>
      <c r="C1523" s="175"/>
      <c r="D1523" s="176"/>
      <c r="E1523" s="176"/>
      <c r="F1523" s="176"/>
      <c r="G1523" s="169">
        <v>5</v>
      </c>
    </row>
    <row r="1524" spans="1:7" x14ac:dyDescent="0.2">
      <c r="A1524" s="173" t="s">
        <v>15318</v>
      </c>
      <c r="B1524" s="174" t="s">
        <v>15319</v>
      </c>
      <c r="C1524" s="175" t="s">
        <v>12389</v>
      </c>
      <c r="D1524" s="176">
        <v>19.059999999999999</v>
      </c>
      <c r="E1524" s="176"/>
      <c r="F1524" s="176">
        <v>19.059999999999999</v>
      </c>
      <c r="G1524" s="169">
        <v>9</v>
      </c>
    </row>
    <row r="1525" spans="1:7" x14ac:dyDescent="0.2">
      <c r="A1525" s="173" t="s">
        <v>15320</v>
      </c>
      <c r="B1525" s="174" t="s">
        <v>15321</v>
      </c>
      <c r="C1525" s="175" t="s">
        <v>12389</v>
      </c>
      <c r="D1525" s="176">
        <v>29.91</v>
      </c>
      <c r="E1525" s="176"/>
      <c r="F1525" s="176">
        <v>29.91</v>
      </c>
      <c r="G1525" s="169">
        <v>9</v>
      </c>
    </row>
    <row r="1526" spans="1:7" x14ac:dyDescent="0.2">
      <c r="A1526" s="173" t="s">
        <v>15322</v>
      </c>
      <c r="B1526" s="174" t="s">
        <v>15323</v>
      </c>
      <c r="C1526" s="175" t="s">
        <v>12389</v>
      </c>
      <c r="D1526" s="176">
        <v>47.58</v>
      </c>
      <c r="E1526" s="176"/>
      <c r="F1526" s="176">
        <v>47.58</v>
      </c>
      <c r="G1526" s="169">
        <v>9</v>
      </c>
    </row>
    <row r="1527" spans="1:7" ht="25.5" x14ac:dyDescent="0.2">
      <c r="A1527" s="173" t="s">
        <v>15324</v>
      </c>
      <c r="B1527" s="174" t="s">
        <v>15325</v>
      </c>
      <c r="C1527" s="175" t="s">
        <v>12389</v>
      </c>
      <c r="D1527" s="176">
        <v>198.29</v>
      </c>
      <c r="E1527" s="176"/>
      <c r="F1527" s="176">
        <v>198.29</v>
      </c>
      <c r="G1527" s="169">
        <v>9</v>
      </c>
    </row>
    <row r="1528" spans="1:7" x14ac:dyDescent="0.2">
      <c r="A1528" s="173" t="s">
        <v>15326</v>
      </c>
      <c r="B1528" s="174" t="s">
        <v>15327</v>
      </c>
      <c r="C1528" s="175" t="s">
        <v>12389</v>
      </c>
      <c r="D1528" s="176">
        <v>83.41</v>
      </c>
      <c r="E1528" s="176"/>
      <c r="F1528" s="176">
        <v>83.41</v>
      </c>
      <c r="G1528" s="169">
        <v>9</v>
      </c>
    </row>
    <row r="1529" spans="1:7" x14ac:dyDescent="0.2">
      <c r="A1529" s="173" t="s">
        <v>15328</v>
      </c>
      <c r="B1529" s="174" t="s">
        <v>15329</v>
      </c>
      <c r="C1529" s="175"/>
      <c r="D1529" s="176"/>
      <c r="E1529" s="176"/>
      <c r="F1529" s="176"/>
      <c r="G1529" s="169">
        <v>5</v>
      </c>
    </row>
    <row r="1530" spans="1:7" x14ac:dyDescent="0.2">
      <c r="A1530" s="173" t="s">
        <v>15330</v>
      </c>
      <c r="B1530" s="174" t="s">
        <v>15331</v>
      </c>
      <c r="C1530" s="175" t="s">
        <v>12389</v>
      </c>
      <c r="D1530" s="176"/>
      <c r="E1530" s="176">
        <v>71.290000000000006</v>
      </c>
      <c r="F1530" s="176">
        <v>71.290000000000006</v>
      </c>
      <c r="G1530" s="169">
        <v>9</v>
      </c>
    </row>
    <row r="1531" spans="1:7" x14ac:dyDescent="0.2">
      <c r="A1531" s="173" t="s">
        <v>15332</v>
      </c>
      <c r="B1531" s="174" t="s">
        <v>15333</v>
      </c>
      <c r="C1531" s="175" t="s">
        <v>12389</v>
      </c>
      <c r="D1531" s="176">
        <v>1146.19</v>
      </c>
      <c r="E1531" s="176">
        <v>55.46</v>
      </c>
      <c r="F1531" s="176">
        <v>1201.6500000000001</v>
      </c>
      <c r="G1531" s="169">
        <v>9</v>
      </c>
    </row>
    <row r="1532" spans="1:7" x14ac:dyDescent="0.2">
      <c r="A1532" s="173" t="s">
        <v>15334</v>
      </c>
      <c r="B1532" s="174" t="s">
        <v>15335</v>
      </c>
      <c r="C1532" s="175" t="s">
        <v>12389</v>
      </c>
      <c r="D1532" s="176"/>
      <c r="E1532" s="176">
        <v>61.3</v>
      </c>
      <c r="F1532" s="176">
        <v>61.3</v>
      </c>
      <c r="G1532" s="169">
        <v>9</v>
      </c>
    </row>
    <row r="1533" spans="1:7" x14ac:dyDescent="0.2">
      <c r="A1533" s="173" t="s">
        <v>15336</v>
      </c>
      <c r="B1533" s="174" t="s">
        <v>15337</v>
      </c>
      <c r="C1533" s="175" t="s">
        <v>12690</v>
      </c>
      <c r="D1533" s="176">
        <v>1022.75</v>
      </c>
      <c r="E1533" s="176">
        <v>72.099999999999994</v>
      </c>
      <c r="F1533" s="176">
        <v>1094.8499999999999</v>
      </c>
      <c r="G1533" s="169">
        <v>9</v>
      </c>
    </row>
    <row r="1534" spans="1:7" x14ac:dyDescent="0.2">
      <c r="A1534" s="173" t="s">
        <v>15338</v>
      </c>
      <c r="B1534" s="174" t="s">
        <v>15339</v>
      </c>
      <c r="C1534" s="175" t="s">
        <v>12389</v>
      </c>
      <c r="D1534" s="176"/>
      <c r="E1534" s="176">
        <v>8.08</v>
      </c>
      <c r="F1534" s="176">
        <v>8.08</v>
      </c>
      <c r="G1534" s="169">
        <v>9</v>
      </c>
    </row>
    <row r="1535" spans="1:7" x14ac:dyDescent="0.2">
      <c r="A1535" s="173" t="s">
        <v>15340</v>
      </c>
      <c r="B1535" s="174" t="s">
        <v>15341</v>
      </c>
      <c r="C1535" s="175" t="s">
        <v>12690</v>
      </c>
      <c r="D1535" s="176">
        <v>641.24</v>
      </c>
      <c r="E1535" s="176">
        <v>142.56</v>
      </c>
      <c r="F1535" s="176">
        <v>783.8</v>
      </c>
      <c r="G1535" s="169">
        <v>9</v>
      </c>
    </row>
    <row r="1536" spans="1:7" x14ac:dyDescent="0.2">
      <c r="A1536" s="173" t="s">
        <v>15342</v>
      </c>
      <c r="B1536" s="174" t="s">
        <v>15343</v>
      </c>
      <c r="C1536" s="175" t="s">
        <v>12389</v>
      </c>
      <c r="D1536" s="176">
        <v>162.07</v>
      </c>
      <c r="E1536" s="176">
        <v>26.91</v>
      </c>
      <c r="F1536" s="176">
        <v>188.98</v>
      </c>
      <c r="G1536" s="169">
        <v>9</v>
      </c>
    </row>
    <row r="1537" spans="1:7" x14ac:dyDescent="0.2">
      <c r="A1537" s="173" t="s">
        <v>15344</v>
      </c>
      <c r="B1537" s="174" t="s">
        <v>15345</v>
      </c>
      <c r="C1537" s="175" t="s">
        <v>12690</v>
      </c>
      <c r="D1537" s="176">
        <v>4335.9799999999996</v>
      </c>
      <c r="E1537" s="176">
        <v>166.38</v>
      </c>
      <c r="F1537" s="176">
        <v>4502.3599999999997</v>
      </c>
      <c r="G1537" s="169">
        <v>9</v>
      </c>
    </row>
    <row r="1538" spans="1:7" x14ac:dyDescent="0.2">
      <c r="A1538" s="173" t="s">
        <v>15346</v>
      </c>
      <c r="B1538" s="174" t="s">
        <v>15347</v>
      </c>
      <c r="C1538" s="175" t="s">
        <v>12389</v>
      </c>
      <c r="D1538" s="176">
        <v>421.94</v>
      </c>
      <c r="E1538" s="176">
        <v>55.46</v>
      </c>
      <c r="F1538" s="176">
        <v>477.4</v>
      </c>
      <c r="G1538" s="169">
        <v>9</v>
      </c>
    </row>
    <row r="1539" spans="1:7" ht="25.5" x14ac:dyDescent="0.2">
      <c r="A1539" s="173" t="s">
        <v>15348</v>
      </c>
      <c r="B1539" s="174" t="s">
        <v>15349</v>
      </c>
      <c r="C1539" s="175" t="s">
        <v>12389</v>
      </c>
      <c r="D1539" s="176">
        <v>196.15</v>
      </c>
      <c r="E1539" s="176">
        <v>41.59</v>
      </c>
      <c r="F1539" s="176">
        <v>237.74</v>
      </c>
      <c r="G1539" s="169">
        <v>9</v>
      </c>
    </row>
    <row r="1540" spans="1:7" x14ac:dyDescent="0.2">
      <c r="A1540" s="173" t="s">
        <v>15350</v>
      </c>
      <c r="B1540" s="174" t="s">
        <v>15351</v>
      </c>
      <c r="C1540" s="175" t="s">
        <v>12389</v>
      </c>
      <c r="D1540" s="176">
        <v>105.08</v>
      </c>
      <c r="E1540" s="176">
        <v>9.43</v>
      </c>
      <c r="F1540" s="176">
        <v>114.51</v>
      </c>
      <c r="G1540" s="169">
        <v>9</v>
      </c>
    </row>
    <row r="1541" spans="1:7" x14ac:dyDescent="0.2">
      <c r="A1541" s="173" t="s">
        <v>15352</v>
      </c>
      <c r="B1541" s="174" t="s">
        <v>15353</v>
      </c>
      <c r="C1541" s="175" t="s">
        <v>12389</v>
      </c>
      <c r="D1541" s="176">
        <v>70.58</v>
      </c>
      <c r="E1541" s="176">
        <v>9.43</v>
      </c>
      <c r="F1541" s="176">
        <v>80.010000000000005</v>
      </c>
      <c r="G1541" s="169">
        <v>9</v>
      </c>
    </row>
    <row r="1542" spans="1:7" x14ac:dyDescent="0.2">
      <c r="A1542" s="173" t="s">
        <v>15354</v>
      </c>
      <c r="B1542" s="174" t="s">
        <v>15355</v>
      </c>
      <c r="C1542" s="175" t="s">
        <v>12389</v>
      </c>
      <c r="D1542" s="176">
        <v>174.52</v>
      </c>
      <c r="E1542" s="176">
        <v>9.43</v>
      </c>
      <c r="F1542" s="176">
        <v>183.95</v>
      </c>
      <c r="G1542" s="169">
        <v>9</v>
      </c>
    </row>
    <row r="1543" spans="1:7" x14ac:dyDescent="0.2">
      <c r="A1543" s="173" t="s">
        <v>15356</v>
      </c>
      <c r="B1543" s="174" t="s">
        <v>15357</v>
      </c>
      <c r="C1543" s="175" t="s">
        <v>12690</v>
      </c>
      <c r="D1543" s="176">
        <v>28.09</v>
      </c>
      <c r="E1543" s="176">
        <v>8.08</v>
      </c>
      <c r="F1543" s="176">
        <v>36.17</v>
      </c>
      <c r="G1543" s="169">
        <v>9</v>
      </c>
    </row>
    <row r="1544" spans="1:7" ht="25.5" x14ac:dyDescent="0.2">
      <c r="A1544" s="173" t="s">
        <v>15358</v>
      </c>
      <c r="B1544" s="174" t="s">
        <v>15359</v>
      </c>
      <c r="C1544" s="175" t="s">
        <v>12389</v>
      </c>
      <c r="D1544" s="176">
        <v>59.71</v>
      </c>
      <c r="E1544" s="176">
        <v>8.08</v>
      </c>
      <c r="F1544" s="176">
        <v>67.790000000000006</v>
      </c>
      <c r="G1544" s="169">
        <v>9</v>
      </c>
    </row>
    <row r="1545" spans="1:7" ht="25.5" x14ac:dyDescent="0.2">
      <c r="A1545" s="173" t="s">
        <v>15360</v>
      </c>
      <c r="B1545" s="174" t="s">
        <v>15361</v>
      </c>
      <c r="C1545" s="175" t="s">
        <v>12389</v>
      </c>
      <c r="D1545" s="176">
        <v>91.48</v>
      </c>
      <c r="E1545" s="176">
        <v>8.08</v>
      </c>
      <c r="F1545" s="176">
        <v>99.56</v>
      </c>
      <c r="G1545" s="169">
        <v>9</v>
      </c>
    </row>
    <row r="1546" spans="1:7" x14ac:dyDescent="0.2">
      <c r="A1546" s="173" t="s">
        <v>15362</v>
      </c>
      <c r="B1546" s="174" t="s">
        <v>15363</v>
      </c>
      <c r="C1546" s="175" t="s">
        <v>12690</v>
      </c>
      <c r="D1546" s="176">
        <v>196.03</v>
      </c>
      <c r="E1546" s="176">
        <v>17.100000000000001</v>
      </c>
      <c r="F1546" s="176">
        <v>213.13</v>
      </c>
      <c r="G1546" s="169">
        <v>9</v>
      </c>
    </row>
    <row r="1547" spans="1:7" x14ac:dyDescent="0.2">
      <c r="A1547" s="173" t="s">
        <v>15364</v>
      </c>
      <c r="B1547" s="174" t="s">
        <v>15365</v>
      </c>
      <c r="C1547" s="175" t="s">
        <v>12389</v>
      </c>
      <c r="D1547" s="176">
        <v>72.69</v>
      </c>
      <c r="E1547" s="176">
        <v>9.43</v>
      </c>
      <c r="F1547" s="176">
        <v>82.12</v>
      </c>
      <c r="G1547" s="169">
        <v>9</v>
      </c>
    </row>
    <row r="1548" spans="1:7" x14ac:dyDescent="0.2">
      <c r="A1548" s="173" t="s">
        <v>15366</v>
      </c>
      <c r="B1548" s="174" t="s">
        <v>15367</v>
      </c>
      <c r="C1548" s="175" t="s">
        <v>12389</v>
      </c>
      <c r="D1548" s="176">
        <v>89.42</v>
      </c>
      <c r="E1548" s="176">
        <v>9.43</v>
      </c>
      <c r="F1548" s="176">
        <v>98.85</v>
      </c>
      <c r="G1548" s="169">
        <v>9</v>
      </c>
    </row>
    <row r="1549" spans="1:7" x14ac:dyDescent="0.2">
      <c r="A1549" s="173" t="s">
        <v>15368</v>
      </c>
      <c r="B1549" s="174" t="s">
        <v>15369</v>
      </c>
      <c r="C1549" s="175" t="s">
        <v>12389</v>
      </c>
      <c r="D1549" s="176">
        <v>190.87</v>
      </c>
      <c r="E1549" s="176">
        <v>6.81</v>
      </c>
      <c r="F1549" s="176">
        <v>197.68</v>
      </c>
      <c r="G1549" s="169">
        <v>9</v>
      </c>
    </row>
    <row r="1550" spans="1:7" x14ac:dyDescent="0.2">
      <c r="A1550" s="173" t="s">
        <v>15370</v>
      </c>
      <c r="B1550" s="174" t="s">
        <v>15371</v>
      </c>
      <c r="C1550" s="175" t="s">
        <v>12389</v>
      </c>
      <c r="D1550" s="176">
        <v>217.04</v>
      </c>
      <c r="E1550" s="176">
        <v>9.43</v>
      </c>
      <c r="F1550" s="176">
        <v>226.47</v>
      </c>
      <c r="G1550" s="169">
        <v>9</v>
      </c>
    </row>
    <row r="1551" spans="1:7" ht="25.5" x14ac:dyDescent="0.2">
      <c r="A1551" s="173" t="s">
        <v>15372</v>
      </c>
      <c r="B1551" s="174" t="s">
        <v>15373</v>
      </c>
      <c r="C1551" s="175" t="s">
        <v>12389</v>
      </c>
      <c r="D1551" s="176">
        <v>396.9</v>
      </c>
      <c r="E1551" s="176">
        <v>83.2</v>
      </c>
      <c r="F1551" s="176">
        <v>480.1</v>
      </c>
      <c r="G1551" s="169">
        <v>9</v>
      </c>
    </row>
    <row r="1552" spans="1:7" x14ac:dyDescent="0.2">
      <c r="A1552" s="173" t="s">
        <v>15374</v>
      </c>
      <c r="B1552" s="174" t="s">
        <v>15375</v>
      </c>
      <c r="C1552" s="175" t="s">
        <v>12389</v>
      </c>
      <c r="D1552" s="176">
        <v>131.63999999999999</v>
      </c>
      <c r="E1552" s="176">
        <v>83.2</v>
      </c>
      <c r="F1552" s="176">
        <v>214.84</v>
      </c>
      <c r="G1552" s="169">
        <v>9</v>
      </c>
    </row>
    <row r="1553" spans="1:7" x14ac:dyDescent="0.2">
      <c r="A1553" s="173" t="s">
        <v>15376</v>
      </c>
      <c r="B1553" s="174" t="s">
        <v>15377</v>
      </c>
      <c r="C1553" s="175" t="s">
        <v>12389</v>
      </c>
      <c r="D1553" s="176">
        <v>22.39</v>
      </c>
      <c r="E1553" s="176">
        <v>53.82</v>
      </c>
      <c r="F1553" s="176">
        <v>76.209999999999994</v>
      </c>
      <c r="G1553" s="169">
        <v>9</v>
      </c>
    </row>
    <row r="1554" spans="1:7" x14ac:dyDescent="0.2">
      <c r="A1554" s="173" t="s">
        <v>15378</v>
      </c>
      <c r="B1554" s="174" t="s">
        <v>15379</v>
      </c>
      <c r="C1554" s="175" t="s">
        <v>12389</v>
      </c>
      <c r="D1554" s="176">
        <v>178.46</v>
      </c>
      <c r="E1554" s="176">
        <v>9.43</v>
      </c>
      <c r="F1554" s="176">
        <v>187.89</v>
      </c>
      <c r="G1554" s="169">
        <v>9</v>
      </c>
    </row>
    <row r="1555" spans="1:7" x14ac:dyDescent="0.2">
      <c r="A1555" s="173" t="s">
        <v>15380</v>
      </c>
      <c r="B1555" s="174" t="s">
        <v>15381</v>
      </c>
      <c r="C1555" s="175" t="s">
        <v>12389</v>
      </c>
      <c r="D1555" s="176">
        <v>13145.02</v>
      </c>
      <c r="E1555" s="176"/>
      <c r="F1555" s="176">
        <v>13145.02</v>
      </c>
      <c r="G1555" s="169">
        <v>9</v>
      </c>
    </row>
    <row r="1556" spans="1:7" ht="25.5" x14ac:dyDescent="0.2">
      <c r="A1556" s="173" t="s">
        <v>15382</v>
      </c>
      <c r="B1556" s="174" t="s">
        <v>15383</v>
      </c>
      <c r="C1556" s="175" t="s">
        <v>12389</v>
      </c>
      <c r="D1556" s="176">
        <v>15298.15</v>
      </c>
      <c r="E1556" s="176"/>
      <c r="F1556" s="176">
        <v>15298.15</v>
      </c>
      <c r="G1556" s="169">
        <v>9</v>
      </c>
    </row>
    <row r="1557" spans="1:7" ht="25.5" x14ac:dyDescent="0.2">
      <c r="A1557" s="173" t="s">
        <v>15384</v>
      </c>
      <c r="B1557" s="174" t="s">
        <v>15385</v>
      </c>
      <c r="C1557" s="175" t="s">
        <v>12690</v>
      </c>
      <c r="D1557" s="176">
        <v>463.95</v>
      </c>
      <c r="E1557" s="176">
        <v>110.92</v>
      </c>
      <c r="F1557" s="176">
        <v>574.87</v>
      </c>
      <c r="G1557" s="169">
        <v>9</v>
      </c>
    </row>
    <row r="1558" spans="1:7" ht="25.5" x14ac:dyDescent="0.2">
      <c r="A1558" s="173" t="s">
        <v>15386</v>
      </c>
      <c r="B1558" s="174" t="s">
        <v>15387</v>
      </c>
      <c r="C1558" s="175" t="s">
        <v>12690</v>
      </c>
      <c r="D1558" s="176">
        <v>1184.33</v>
      </c>
      <c r="E1558" s="176">
        <v>221.84</v>
      </c>
      <c r="F1558" s="176">
        <v>1406.17</v>
      </c>
      <c r="G1558" s="169">
        <v>9</v>
      </c>
    </row>
    <row r="1559" spans="1:7" ht="38.25" x14ac:dyDescent="0.2">
      <c r="A1559" s="173" t="s">
        <v>15388</v>
      </c>
      <c r="B1559" s="174" t="s">
        <v>15389</v>
      </c>
      <c r="C1559" s="175" t="s">
        <v>12690</v>
      </c>
      <c r="D1559" s="176">
        <v>1196.3900000000001</v>
      </c>
      <c r="E1559" s="176">
        <v>221.84</v>
      </c>
      <c r="F1559" s="176">
        <v>1418.23</v>
      </c>
      <c r="G1559" s="169">
        <v>9</v>
      </c>
    </row>
    <row r="1560" spans="1:7" ht="38.25" x14ac:dyDescent="0.2">
      <c r="A1560" s="173" t="s">
        <v>15390</v>
      </c>
      <c r="B1560" s="174" t="s">
        <v>15391</v>
      </c>
      <c r="C1560" s="175" t="s">
        <v>12690</v>
      </c>
      <c r="D1560" s="176">
        <v>1264.3599999999999</v>
      </c>
      <c r="E1560" s="176">
        <v>221.84</v>
      </c>
      <c r="F1560" s="176">
        <v>1486.2</v>
      </c>
      <c r="G1560" s="169">
        <v>9</v>
      </c>
    </row>
    <row r="1561" spans="1:7" x14ac:dyDescent="0.2">
      <c r="A1561" s="173" t="s">
        <v>15392</v>
      </c>
      <c r="B1561" s="174" t="s">
        <v>15393</v>
      </c>
      <c r="C1561" s="175" t="s">
        <v>12497</v>
      </c>
      <c r="D1561" s="176">
        <v>50.13</v>
      </c>
      <c r="E1561" s="176">
        <v>13.05</v>
      </c>
      <c r="F1561" s="176">
        <v>63.18</v>
      </c>
      <c r="G1561" s="169">
        <v>9</v>
      </c>
    </row>
    <row r="1562" spans="1:7" x14ac:dyDescent="0.2">
      <c r="A1562" s="173" t="s">
        <v>15394</v>
      </c>
      <c r="B1562" s="174" t="s">
        <v>15395</v>
      </c>
      <c r="C1562" s="175"/>
      <c r="D1562" s="176"/>
      <c r="E1562" s="176"/>
      <c r="F1562" s="176"/>
      <c r="G1562" s="169">
        <v>2</v>
      </c>
    </row>
    <row r="1563" spans="1:7" x14ac:dyDescent="0.2">
      <c r="A1563" s="173" t="s">
        <v>15396</v>
      </c>
      <c r="B1563" s="174" t="s">
        <v>15397</v>
      </c>
      <c r="C1563" s="175"/>
      <c r="D1563" s="176"/>
      <c r="E1563" s="176"/>
      <c r="F1563" s="176"/>
      <c r="G1563" s="169">
        <v>5</v>
      </c>
    </row>
    <row r="1564" spans="1:7" x14ac:dyDescent="0.2">
      <c r="A1564" s="173" t="s">
        <v>15398</v>
      </c>
      <c r="B1564" s="174" t="s">
        <v>15399</v>
      </c>
      <c r="C1564" s="175" t="s">
        <v>12497</v>
      </c>
      <c r="D1564" s="176">
        <v>7</v>
      </c>
      <c r="E1564" s="176">
        <v>16.87</v>
      </c>
      <c r="F1564" s="176">
        <v>23.87</v>
      </c>
      <c r="G1564" s="169">
        <v>9</v>
      </c>
    </row>
    <row r="1565" spans="1:7" x14ac:dyDescent="0.2">
      <c r="A1565" s="173" t="s">
        <v>15400</v>
      </c>
      <c r="B1565" s="174" t="s">
        <v>15401</v>
      </c>
      <c r="C1565" s="175" t="s">
        <v>12943</v>
      </c>
      <c r="D1565" s="176">
        <v>38.19</v>
      </c>
      <c r="E1565" s="176">
        <v>75.430000000000007</v>
      </c>
      <c r="F1565" s="176">
        <v>113.62</v>
      </c>
      <c r="G1565" s="169">
        <v>9</v>
      </c>
    </row>
    <row r="1566" spans="1:7" x14ac:dyDescent="0.2">
      <c r="A1566" s="173" t="s">
        <v>15402</v>
      </c>
      <c r="B1566" s="174" t="s">
        <v>15403</v>
      </c>
      <c r="C1566" s="175" t="s">
        <v>12497</v>
      </c>
      <c r="D1566" s="176">
        <v>8.23</v>
      </c>
      <c r="E1566" s="176">
        <v>16.87</v>
      </c>
      <c r="F1566" s="176">
        <v>25.1</v>
      </c>
      <c r="G1566" s="169">
        <v>9</v>
      </c>
    </row>
    <row r="1567" spans="1:7" x14ac:dyDescent="0.2">
      <c r="A1567" s="173" t="s">
        <v>15404</v>
      </c>
      <c r="B1567" s="174" t="s">
        <v>15405</v>
      </c>
      <c r="C1567" s="175" t="s">
        <v>12943</v>
      </c>
      <c r="D1567" s="176">
        <v>15.19</v>
      </c>
      <c r="E1567" s="176">
        <v>16.87</v>
      </c>
      <c r="F1567" s="176">
        <v>32.06</v>
      </c>
      <c r="G1567" s="169">
        <v>9</v>
      </c>
    </row>
    <row r="1568" spans="1:7" x14ac:dyDescent="0.2">
      <c r="A1568" s="173" t="s">
        <v>15406</v>
      </c>
      <c r="B1568" s="174" t="s">
        <v>15407</v>
      </c>
      <c r="C1568" s="175" t="s">
        <v>12943</v>
      </c>
      <c r="D1568" s="176">
        <v>9.94</v>
      </c>
      <c r="E1568" s="176">
        <v>16.87</v>
      </c>
      <c r="F1568" s="176">
        <v>26.81</v>
      </c>
      <c r="G1568" s="169">
        <v>9</v>
      </c>
    </row>
    <row r="1569" spans="1:7" x14ac:dyDescent="0.2">
      <c r="A1569" s="173" t="s">
        <v>15408</v>
      </c>
      <c r="B1569" s="174" t="s">
        <v>15409</v>
      </c>
      <c r="C1569" s="175"/>
      <c r="D1569" s="176"/>
      <c r="E1569" s="176"/>
      <c r="F1569" s="176"/>
      <c r="G1569" s="169">
        <v>5</v>
      </c>
    </row>
    <row r="1570" spans="1:7" ht="25.5" x14ac:dyDescent="0.2">
      <c r="A1570" s="173" t="s">
        <v>15410</v>
      </c>
      <c r="B1570" s="174" t="s">
        <v>15411</v>
      </c>
      <c r="C1570" s="175" t="s">
        <v>12497</v>
      </c>
      <c r="D1570" s="176">
        <v>8.94</v>
      </c>
      <c r="E1570" s="176">
        <v>14.26</v>
      </c>
      <c r="F1570" s="176">
        <v>23.2</v>
      </c>
      <c r="G1570" s="169">
        <v>9</v>
      </c>
    </row>
    <row r="1571" spans="1:7" ht="25.5" x14ac:dyDescent="0.2">
      <c r="A1571" s="173" t="s">
        <v>15412</v>
      </c>
      <c r="B1571" s="174" t="s">
        <v>15413</v>
      </c>
      <c r="C1571" s="175" t="s">
        <v>12497</v>
      </c>
      <c r="D1571" s="176">
        <v>13.27</v>
      </c>
      <c r="E1571" s="176">
        <v>14.26</v>
      </c>
      <c r="F1571" s="176">
        <v>27.53</v>
      </c>
      <c r="G1571" s="169">
        <v>9</v>
      </c>
    </row>
    <row r="1572" spans="1:7" x14ac:dyDescent="0.2">
      <c r="A1572" s="173" t="s">
        <v>15414</v>
      </c>
      <c r="B1572" s="174" t="s">
        <v>15415</v>
      </c>
      <c r="C1572" s="175" t="s">
        <v>12497</v>
      </c>
      <c r="D1572" s="176">
        <v>10.029999999999999</v>
      </c>
      <c r="E1572" s="176">
        <v>14.26</v>
      </c>
      <c r="F1572" s="176">
        <v>24.29</v>
      </c>
      <c r="G1572" s="169">
        <v>9</v>
      </c>
    </row>
    <row r="1573" spans="1:7" ht="25.5" x14ac:dyDescent="0.2">
      <c r="A1573" s="173" t="s">
        <v>15416</v>
      </c>
      <c r="B1573" s="174" t="s">
        <v>15417</v>
      </c>
      <c r="C1573" s="175" t="s">
        <v>12497</v>
      </c>
      <c r="D1573" s="176">
        <v>17.84</v>
      </c>
      <c r="E1573" s="176">
        <v>14.26</v>
      </c>
      <c r="F1573" s="176">
        <v>32.1</v>
      </c>
      <c r="G1573" s="169">
        <v>9</v>
      </c>
    </row>
    <row r="1574" spans="1:7" x14ac:dyDescent="0.2">
      <c r="A1574" s="173" t="s">
        <v>15418</v>
      </c>
      <c r="B1574" s="174" t="s">
        <v>15419</v>
      </c>
      <c r="C1574" s="175"/>
      <c r="D1574" s="176"/>
      <c r="E1574" s="176"/>
      <c r="F1574" s="176"/>
      <c r="G1574" s="169">
        <v>5</v>
      </c>
    </row>
    <row r="1575" spans="1:7" x14ac:dyDescent="0.2">
      <c r="A1575" s="173" t="s">
        <v>15420</v>
      </c>
      <c r="B1575" s="174" t="s">
        <v>15421</v>
      </c>
      <c r="C1575" s="175" t="s">
        <v>12943</v>
      </c>
      <c r="D1575" s="176">
        <v>53.18</v>
      </c>
      <c r="E1575" s="176">
        <v>17.27</v>
      </c>
      <c r="F1575" s="176">
        <v>70.45</v>
      </c>
      <c r="G1575" s="169">
        <v>9</v>
      </c>
    </row>
    <row r="1576" spans="1:7" x14ac:dyDescent="0.2">
      <c r="A1576" s="173" t="s">
        <v>15422</v>
      </c>
      <c r="B1576" s="174" t="s">
        <v>15423</v>
      </c>
      <c r="C1576" s="175"/>
      <c r="D1576" s="176"/>
      <c r="E1576" s="176"/>
      <c r="F1576" s="176"/>
      <c r="G1576" s="169">
        <v>2</v>
      </c>
    </row>
    <row r="1577" spans="1:7" x14ac:dyDescent="0.2">
      <c r="A1577" s="173" t="s">
        <v>15424</v>
      </c>
      <c r="B1577" s="174" t="s">
        <v>15425</v>
      </c>
      <c r="C1577" s="175"/>
      <c r="D1577" s="176"/>
      <c r="E1577" s="176"/>
      <c r="F1577" s="176"/>
      <c r="G1577" s="169">
        <v>5</v>
      </c>
    </row>
    <row r="1578" spans="1:7" ht="25.5" x14ac:dyDescent="0.2">
      <c r="A1578" s="173" t="s">
        <v>15426</v>
      </c>
      <c r="B1578" s="174" t="s">
        <v>15427</v>
      </c>
      <c r="C1578" s="175" t="s">
        <v>12497</v>
      </c>
      <c r="D1578" s="176">
        <v>193.69</v>
      </c>
      <c r="E1578" s="176">
        <v>14.26</v>
      </c>
      <c r="F1578" s="176">
        <v>207.95</v>
      </c>
      <c r="G1578" s="169">
        <v>9</v>
      </c>
    </row>
    <row r="1579" spans="1:7" ht="25.5" x14ac:dyDescent="0.2">
      <c r="A1579" s="173" t="s">
        <v>15428</v>
      </c>
      <c r="B1579" s="174" t="s">
        <v>15429</v>
      </c>
      <c r="C1579" s="175" t="s">
        <v>12389</v>
      </c>
      <c r="D1579" s="176">
        <v>133.09</v>
      </c>
      <c r="E1579" s="176">
        <v>14.26</v>
      </c>
      <c r="F1579" s="176">
        <v>147.35</v>
      </c>
      <c r="G1579" s="169">
        <v>9</v>
      </c>
    </row>
    <row r="1580" spans="1:7" ht="25.5" x14ac:dyDescent="0.2">
      <c r="A1580" s="173" t="s">
        <v>15430</v>
      </c>
      <c r="B1580" s="174" t="s">
        <v>15431</v>
      </c>
      <c r="C1580" s="175" t="s">
        <v>12389</v>
      </c>
      <c r="D1580" s="176">
        <v>161.41</v>
      </c>
      <c r="E1580" s="176">
        <v>14.26</v>
      </c>
      <c r="F1580" s="176">
        <v>175.67</v>
      </c>
      <c r="G1580" s="169">
        <v>9</v>
      </c>
    </row>
    <row r="1581" spans="1:7" ht="25.5" x14ac:dyDescent="0.2">
      <c r="A1581" s="173" t="s">
        <v>15432</v>
      </c>
      <c r="B1581" s="174" t="s">
        <v>15433</v>
      </c>
      <c r="C1581" s="175" t="s">
        <v>12389</v>
      </c>
      <c r="D1581" s="176">
        <v>349.69</v>
      </c>
      <c r="E1581" s="176">
        <v>14.26</v>
      </c>
      <c r="F1581" s="176">
        <v>363.95</v>
      </c>
      <c r="G1581" s="169">
        <v>9</v>
      </c>
    </row>
    <row r="1582" spans="1:7" ht="38.25" x14ac:dyDescent="0.2">
      <c r="A1582" s="173" t="s">
        <v>15434</v>
      </c>
      <c r="B1582" s="174" t="s">
        <v>15435</v>
      </c>
      <c r="C1582" s="175" t="s">
        <v>12389</v>
      </c>
      <c r="D1582" s="176">
        <v>163.4</v>
      </c>
      <c r="E1582" s="176">
        <v>14.26</v>
      </c>
      <c r="F1582" s="176">
        <v>177.66</v>
      </c>
      <c r="G1582" s="169">
        <v>9</v>
      </c>
    </row>
    <row r="1583" spans="1:7" ht="38.25" x14ac:dyDescent="0.2">
      <c r="A1583" s="173" t="s">
        <v>15436</v>
      </c>
      <c r="B1583" s="174" t="s">
        <v>15437</v>
      </c>
      <c r="C1583" s="175" t="s">
        <v>12389</v>
      </c>
      <c r="D1583" s="176">
        <v>139.88999999999999</v>
      </c>
      <c r="E1583" s="176">
        <v>14.26</v>
      </c>
      <c r="F1583" s="176">
        <v>154.15</v>
      </c>
      <c r="G1583" s="169">
        <v>9</v>
      </c>
    </row>
    <row r="1584" spans="1:7" ht="38.25" x14ac:dyDescent="0.2">
      <c r="A1584" s="173" t="s">
        <v>15438</v>
      </c>
      <c r="B1584" s="174" t="s">
        <v>15439</v>
      </c>
      <c r="C1584" s="175" t="s">
        <v>12389</v>
      </c>
      <c r="D1584" s="176">
        <v>306.19</v>
      </c>
      <c r="E1584" s="176">
        <v>14.26</v>
      </c>
      <c r="F1584" s="176">
        <v>320.45</v>
      </c>
      <c r="G1584" s="169">
        <v>9</v>
      </c>
    </row>
    <row r="1585" spans="1:7" ht="25.5" x14ac:dyDescent="0.2">
      <c r="A1585" s="173" t="s">
        <v>15440</v>
      </c>
      <c r="B1585" s="174" t="s">
        <v>15441</v>
      </c>
      <c r="C1585" s="175" t="s">
        <v>12389</v>
      </c>
      <c r="D1585" s="176">
        <v>247.78</v>
      </c>
      <c r="E1585" s="176">
        <v>14.26</v>
      </c>
      <c r="F1585" s="176">
        <v>262.04000000000002</v>
      </c>
      <c r="G1585" s="169">
        <v>9</v>
      </c>
    </row>
    <row r="1586" spans="1:7" ht="25.5" x14ac:dyDescent="0.2">
      <c r="A1586" s="173" t="s">
        <v>15442</v>
      </c>
      <c r="B1586" s="174" t="s">
        <v>15443</v>
      </c>
      <c r="C1586" s="175" t="s">
        <v>12389</v>
      </c>
      <c r="D1586" s="176">
        <v>145.66999999999999</v>
      </c>
      <c r="E1586" s="176">
        <v>14.26</v>
      </c>
      <c r="F1586" s="176">
        <v>159.93</v>
      </c>
      <c r="G1586" s="169">
        <v>9</v>
      </c>
    </row>
    <row r="1587" spans="1:7" ht="25.5" x14ac:dyDescent="0.2">
      <c r="A1587" s="173" t="s">
        <v>15444</v>
      </c>
      <c r="B1587" s="174" t="s">
        <v>15445</v>
      </c>
      <c r="C1587" s="175" t="s">
        <v>12389</v>
      </c>
      <c r="D1587" s="176">
        <v>390.59</v>
      </c>
      <c r="E1587" s="176">
        <v>23.77</v>
      </c>
      <c r="F1587" s="176">
        <v>414.36</v>
      </c>
      <c r="G1587" s="169">
        <v>9</v>
      </c>
    </row>
    <row r="1588" spans="1:7" x14ac:dyDescent="0.2">
      <c r="A1588" s="173" t="s">
        <v>15446</v>
      </c>
      <c r="B1588" s="174" t="s">
        <v>15447</v>
      </c>
      <c r="C1588" s="175"/>
      <c r="D1588" s="176"/>
      <c r="E1588" s="176"/>
      <c r="F1588" s="176"/>
      <c r="G1588" s="169">
        <v>5</v>
      </c>
    </row>
    <row r="1589" spans="1:7" ht="25.5" x14ac:dyDescent="0.2">
      <c r="A1589" s="173" t="s">
        <v>15448</v>
      </c>
      <c r="B1589" s="174" t="s">
        <v>15449</v>
      </c>
      <c r="C1589" s="175" t="s">
        <v>12389</v>
      </c>
      <c r="D1589" s="176">
        <v>2835.58</v>
      </c>
      <c r="E1589" s="176">
        <v>74.099999999999994</v>
      </c>
      <c r="F1589" s="176">
        <v>2909.68</v>
      </c>
      <c r="G1589" s="169">
        <v>9</v>
      </c>
    </row>
    <row r="1590" spans="1:7" ht="25.5" x14ac:dyDescent="0.2">
      <c r="A1590" s="173" t="s">
        <v>15450</v>
      </c>
      <c r="B1590" s="174" t="s">
        <v>15451</v>
      </c>
      <c r="C1590" s="175" t="s">
        <v>12389</v>
      </c>
      <c r="D1590" s="176">
        <v>3721.82</v>
      </c>
      <c r="E1590" s="176">
        <v>74.099999999999994</v>
      </c>
      <c r="F1590" s="176">
        <v>3795.92</v>
      </c>
      <c r="G1590" s="169">
        <v>9</v>
      </c>
    </row>
    <row r="1591" spans="1:7" x14ac:dyDescent="0.2">
      <c r="A1591" s="173" t="s">
        <v>15452</v>
      </c>
      <c r="B1591" s="174" t="s">
        <v>15453</v>
      </c>
      <c r="C1591" s="175"/>
      <c r="D1591" s="176"/>
      <c r="E1591" s="176"/>
      <c r="F1591" s="176"/>
      <c r="G1591" s="169">
        <v>5</v>
      </c>
    </row>
    <row r="1592" spans="1:7" ht="38.25" x14ac:dyDescent="0.2">
      <c r="A1592" s="173" t="s">
        <v>15454</v>
      </c>
      <c r="B1592" s="174" t="s">
        <v>20594</v>
      </c>
      <c r="C1592" s="175" t="s">
        <v>12441</v>
      </c>
      <c r="D1592" s="176">
        <v>378.35</v>
      </c>
      <c r="E1592" s="176">
        <v>26.12</v>
      </c>
      <c r="F1592" s="176">
        <v>404.47</v>
      </c>
      <c r="G1592" s="169">
        <v>9</v>
      </c>
    </row>
    <row r="1593" spans="1:7" ht="25.5" x14ac:dyDescent="0.2">
      <c r="A1593" s="173" t="s">
        <v>15455</v>
      </c>
      <c r="B1593" s="174" t="s">
        <v>20595</v>
      </c>
      <c r="C1593" s="175" t="s">
        <v>12441</v>
      </c>
      <c r="D1593" s="176">
        <v>185.99</v>
      </c>
      <c r="E1593" s="176">
        <v>10.93</v>
      </c>
      <c r="F1593" s="176">
        <v>196.92</v>
      </c>
      <c r="G1593" s="169">
        <v>9</v>
      </c>
    </row>
    <row r="1594" spans="1:7" ht="25.5" x14ac:dyDescent="0.2">
      <c r="A1594" s="173" t="s">
        <v>15456</v>
      </c>
      <c r="B1594" s="174" t="s">
        <v>20254</v>
      </c>
      <c r="C1594" s="175" t="s">
        <v>12441</v>
      </c>
      <c r="D1594" s="176">
        <v>103.33</v>
      </c>
      <c r="E1594" s="176">
        <v>30.65</v>
      </c>
      <c r="F1594" s="176">
        <v>133.97999999999999</v>
      </c>
      <c r="G1594" s="169">
        <v>9</v>
      </c>
    </row>
    <row r="1595" spans="1:7" ht="25.5" x14ac:dyDescent="0.2">
      <c r="A1595" s="173" t="s">
        <v>20596</v>
      </c>
      <c r="B1595" s="174" t="s">
        <v>20597</v>
      </c>
      <c r="C1595" s="175" t="s">
        <v>12441</v>
      </c>
      <c r="D1595" s="176">
        <v>142.79</v>
      </c>
      <c r="E1595" s="176">
        <v>30.65</v>
      </c>
      <c r="F1595" s="176">
        <v>173.44</v>
      </c>
      <c r="G1595" s="169">
        <v>9</v>
      </c>
    </row>
    <row r="1596" spans="1:7" ht="25.5" x14ac:dyDescent="0.2">
      <c r="A1596" s="173" t="s">
        <v>15457</v>
      </c>
      <c r="B1596" s="174" t="s">
        <v>15458</v>
      </c>
      <c r="C1596" s="175" t="s">
        <v>12389</v>
      </c>
      <c r="D1596" s="176">
        <v>4.54</v>
      </c>
      <c r="E1596" s="176">
        <v>1.66</v>
      </c>
      <c r="F1596" s="176">
        <v>6.2</v>
      </c>
      <c r="G1596" s="169">
        <v>9</v>
      </c>
    </row>
    <row r="1597" spans="1:7" ht="25.5" x14ac:dyDescent="0.2">
      <c r="A1597" s="173" t="s">
        <v>15459</v>
      </c>
      <c r="B1597" s="174" t="s">
        <v>15460</v>
      </c>
      <c r="C1597" s="175" t="s">
        <v>12497</v>
      </c>
      <c r="D1597" s="176">
        <v>527</v>
      </c>
      <c r="E1597" s="176"/>
      <c r="F1597" s="176">
        <v>527</v>
      </c>
      <c r="G1597" s="169">
        <v>9</v>
      </c>
    </row>
    <row r="1598" spans="1:7" ht="25.5" x14ac:dyDescent="0.2">
      <c r="A1598" s="173" t="s">
        <v>15461</v>
      </c>
      <c r="B1598" s="174" t="s">
        <v>20255</v>
      </c>
      <c r="C1598" s="175" t="s">
        <v>12441</v>
      </c>
      <c r="D1598" s="176">
        <v>6.18</v>
      </c>
      <c r="E1598" s="176">
        <v>10.81</v>
      </c>
      <c r="F1598" s="176">
        <v>16.989999999999998</v>
      </c>
      <c r="G1598" s="169">
        <v>9</v>
      </c>
    </row>
    <row r="1599" spans="1:7" ht="25.5" x14ac:dyDescent="0.2">
      <c r="A1599" s="173" t="s">
        <v>15462</v>
      </c>
      <c r="B1599" s="174" t="s">
        <v>15463</v>
      </c>
      <c r="C1599" s="175" t="s">
        <v>12389</v>
      </c>
      <c r="D1599" s="176">
        <v>0.6</v>
      </c>
      <c r="E1599" s="176">
        <v>17.38</v>
      </c>
      <c r="F1599" s="176">
        <v>17.98</v>
      </c>
      <c r="G1599" s="169">
        <v>9</v>
      </c>
    </row>
    <row r="1600" spans="1:7" ht="25.5" x14ac:dyDescent="0.2">
      <c r="A1600" s="173" t="s">
        <v>15464</v>
      </c>
      <c r="B1600" s="174" t="s">
        <v>20598</v>
      </c>
      <c r="C1600" s="175" t="s">
        <v>12441</v>
      </c>
      <c r="D1600" s="176">
        <v>121.83</v>
      </c>
      <c r="E1600" s="176">
        <v>16.93</v>
      </c>
      <c r="F1600" s="176">
        <v>138.76</v>
      </c>
      <c r="G1600" s="169">
        <v>9</v>
      </c>
    </row>
    <row r="1601" spans="1:7" x14ac:dyDescent="0.2">
      <c r="A1601" s="173" t="s">
        <v>15465</v>
      </c>
      <c r="B1601" s="174" t="s">
        <v>15466</v>
      </c>
      <c r="C1601" s="175"/>
      <c r="D1601" s="176"/>
      <c r="E1601" s="176"/>
      <c r="F1601" s="176"/>
      <c r="G1601" s="169">
        <v>5</v>
      </c>
    </row>
    <row r="1602" spans="1:7" x14ac:dyDescent="0.2">
      <c r="A1602" s="173" t="s">
        <v>15467</v>
      </c>
      <c r="B1602" s="174" t="s">
        <v>15468</v>
      </c>
      <c r="C1602" s="175" t="s">
        <v>12389</v>
      </c>
      <c r="D1602" s="176">
        <v>10.72</v>
      </c>
      <c r="E1602" s="176">
        <v>1.66</v>
      </c>
      <c r="F1602" s="176">
        <v>12.38</v>
      </c>
      <c r="G1602" s="169">
        <v>9</v>
      </c>
    </row>
    <row r="1603" spans="1:7" x14ac:dyDescent="0.2">
      <c r="A1603" s="173" t="s">
        <v>15469</v>
      </c>
      <c r="B1603" s="174" t="s">
        <v>15470</v>
      </c>
      <c r="C1603" s="175" t="s">
        <v>12389</v>
      </c>
      <c r="D1603" s="176">
        <v>10.73</v>
      </c>
      <c r="E1603" s="176">
        <v>1.66</v>
      </c>
      <c r="F1603" s="176">
        <v>12.39</v>
      </c>
      <c r="G1603" s="169">
        <v>9</v>
      </c>
    </row>
    <row r="1604" spans="1:7" ht="25.5" x14ac:dyDescent="0.2">
      <c r="A1604" s="173" t="s">
        <v>15471</v>
      </c>
      <c r="B1604" s="174" t="s">
        <v>15472</v>
      </c>
      <c r="C1604" s="175" t="s">
        <v>12497</v>
      </c>
      <c r="D1604" s="176">
        <v>41.93</v>
      </c>
      <c r="E1604" s="176">
        <v>26.34</v>
      </c>
      <c r="F1604" s="176">
        <v>68.27</v>
      </c>
      <c r="G1604" s="169">
        <v>9</v>
      </c>
    </row>
    <row r="1605" spans="1:7" ht="25.5" x14ac:dyDescent="0.2">
      <c r="A1605" s="173" t="s">
        <v>15473</v>
      </c>
      <c r="B1605" s="174" t="s">
        <v>15474</v>
      </c>
      <c r="C1605" s="175" t="s">
        <v>12690</v>
      </c>
      <c r="D1605" s="176">
        <v>256.27999999999997</v>
      </c>
      <c r="E1605" s="176">
        <v>26.34</v>
      </c>
      <c r="F1605" s="176">
        <v>282.62</v>
      </c>
      <c r="G1605" s="169">
        <v>9</v>
      </c>
    </row>
    <row r="1606" spans="1:7" ht="38.25" x14ac:dyDescent="0.2">
      <c r="A1606" s="173" t="s">
        <v>15475</v>
      </c>
      <c r="B1606" s="174" t="s">
        <v>15476</v>
      </c>
      <c r="C1606" s="175" t="s">
        <v>12690</v>
      </c>
      <c r="D1606" s="176">
        <v>657.83</v>
      </c>
      <c r="E1606" s="176">
        <v>26.34</v>
      </c>
      <c r="F1606" s="176">
        <v>684.17</v>
      </c>
      <c r="G1606" s="169">
        <v>9</v>
      </c>
    </row>
    <row r="1607" spans="1:7" ht="25.5" x14ac:dyDescent="0.2">
      <c r="A1607" s="173" t="s">
        <v>15477</v>
      </c>
      <c r="B1607" s="174" t="s">
        <v>15478</v>
      </c>
      <c r="C1607" s="175" t="s">
        <v>12389</v>
      </c>
      <c r="D1607" s="176">
        <v>31.32</v>
      </c>
      <c r="E1607" s="176">
        <v>4.29</v>
      </c>
      <c r="F1607" s="176">
        <v>35.61</v>
      </c>
      <c r="G1607" s="169">
        <v>9</v>
      </c>
    </row>
    <row r="1608" spans="1:7" ht="25.5" x14ac:dyDescent="0.2">
      <c r="A1608" s="173" t="s">
        <v>15479</v>
      </c>
      <c r="B1608" s="174" t="s">
        <v>15480</v>
      </c>
      <c r="C1608" s="175" t="s">
        <v>12389</v>
      </c>
      <c r="D1608" s="176">
        <v>837.1</v>
      </c>
      <c r="E1608" s="176">
        <v>5.36</v>
      </c>
      <c r="F1608" s="176">
        <v>842.46</v>
      </c>
      <c r="G1608" s="169">
        <v>9</v>
      </c>
    </row>
    <row r="1609" spans="1:7" x14ac:dyDescent="0.2">
      <c r="A1609" s="173" t="s">
        <v>15481</v>
      </c>
      <c r="B1609" s="174" t="s">
        <v>15482</v>
      </c>
      <c r="C1609" s="175" t="s">
        <v>12389</v>
      </c>
      <c r="D1609" s="176">
        <v>145.86000000000001</v>
      </c>
      <c r="E1609" s="176">
        <v>92.17</v>
      </c>
      <c r="F1609" s="176">
        <v>238.03</v>
      </c>
      <c r="G1609" s="169">
        <v>9</v>
      </c>
    </row>
    <row r="1610" spans="1:7" ht="25.5" x14ac:dyDescent="0.2">
      <c r="A1610" s="173" t="s">
        <v>15483</v>
      </c>
      <c r="B1610" s="174" t="s">
        <v>15484</v>
      </c>
      <c r="C1610" s="175" t="s">
        <v>12389</v>
      </c>
      <c r="D1610" s="176">
        <v>301.64</v>
      </c>
      <c r="E1610" s="176">
        <v>210.68</v>
      </c>
      <c r="F1610" s="176">
        <v>512.32000000000005</v>
      </c>
      <c r="G1610" s="169">
        <v>9</v>
      </c>
    </row>
    <row r="1611" spans="1:7" ht="25.5" x14ac:dyDescent="0.2">
      <c r="A1611" s="173" t="s">
        <v>15485</v>
      </c>
      <c r="B1611" s="174" t="s">
        <v>15486</v>
      </c>
      <c r="C1611" s="175" t="s">
        <v>12389</v>
      </c>
      <c r="D1611" s="176">
        <v>198.47</v>
      </c>
      <c r="E1611" s="176">
        <v>23.77</v>
      </c>
      <c r="F1611" s="176">
        <v>222.24</v>
      </c>
      <c r="G1611" s="169">
        <v>9</v>
      </c>
    </row>
    <row r="1612" spans="1:7" ht="25.5" x14ac:dyDescent="0.2">
      <c r="A1612" s="173" t="s">
        <v>15487</v>
      </c>
      <c r="B1612" s="174" t="s">
        <v>15488</v>
      </c>
      <c r="C1612" s="175" t="s">
        <v>12389</v>
      </c>
      <c r="D1612" s="176">
        <v>26.29</v>
      </c>
      <c r="E1612" s="176">
        <v>4.29</v>
      </c>
      <c r="F1612" s="176">
        <v>30.58</v>
      </c>
      <c r="G1612" s="169">
        <v>9</v>
      </c>
    </row>
    <row r="1613" spans="1:7" x14ac:dyDescent="0.2">
      <c r="A1613" s="173" t="s">
        <v>15489</v>
      </c>
      <c r="B1613" s="174" t="s">
        <v>15490</v>
      </c>
      <c r="C1613" s="175"/>
      <c r="D1613" s="176"/>
      <c r="E1613" s="176"/>
      <c r="F1613" s="176"/>
      <c r="G1613" s="169">
        <v>5</v>
      </c>
    </row>
    <row r="1614" spans="1:7" ht="25.5" x14ac:dyDescent="0.2">
      <c r="A1614" s="173" t="s">
        <v>15491</v>
      </c>
      <c r="B1614" s="174" t="s">
        <v>15492</v>
      </c>
      <c r="C1614" s="175" t="s">
        <v>12389</v>
      </c>
      <c r="D1614" s="176">
        <v>748.22</v>
      </c>
      <c r="E1614" s="176">
        <v>5.36</v>
      </c>
      <c r="F1614" s="176">
        <v>753.58</v>
      </c>
      <c r="G1614" s="169">
        <v>9</v>
      </c>
    </row>
    <row r="1615" spans="1:7" ht="25.5" x14ac:dyDescent="0.2">
      <c r="A1615" s="173" t="s">
        <v>15493</v>
      </c>
      <c r="B1615" s="174" t="s">
        <v>15494</v>
      </c>
      <c r="C1615" s="175" t="s">
        <v>12389</v>
      </c>
      <c r="D1615" s="176">
        <v>1618.87</v>
      </c>
      <c r="E1615" s="176">
        <v>74.099999999999994</v>
      </c>
      <c r="F1615" s="176">
        <v>1692.97</v>
      </c>
      <c r="G1615" s="169">
        <v>9</v>
      </c>
    </row>
    <row r="1616" spans="1:7" ht="25.5" x14ac:dyDescent="0.2">
      <c r="A1616" s="173" t="s">
        <v>15495</v>
      </c>
      <c r="B1616" s="174" t="s">
        <v>20356</v>
      </c>
      <c r="C1616" s="175" t="s">
        <v>12389</v>
      </c>
      <c r="D1616" s="176">
        <v>2596.69</v>
      </c>
      <c r="E1616" s="176">
        <v>386.52</v>
      </c>
      <c r="F1616" s="176">
        <v>2983.21</v>
      </c>
      <c r="G1616" s="169">
        <v>9</v>
      </c>
    </row>
    <row r="1617" spans="1:7" ht="25.5" x14ac:dyDescent="0.2">
      <c r="A1617" s="173" t="s">
        <v>15496</v>
      </c>
      <c r="B1617" s="174" t="s">
        <v>15497</v>
      </c>
      <c r="C1617" s="175" t="s">
        <v>12389</v>
      </c>
      <c r="D1617" s="176">
        <v>1115.97</v>
      </c>
      <c r="E1617" s="176">
        <v>63.39</v>
      </c>
      <c r="F1617" s="176">
        <v>1179.3599999999999</v>
      </c>
      <c r="G1617" s="169">
        <v>9</v>
      </c>
    </row>
    <row r="1618" spans="1:7" x14ac:dyDescent="0.2">
      <c r="A1618" s="173" t="s">
        <v>15498</v>
      </c>
      <c r="B1618" s="174" t="s">
        <v>15499</v>
      </c>
      <c r="C1618" s="175"/>
      <c r="D1618" s="176"/>
      <c r="E1618" s="176"/>
      <c r="F1618" s="176"/>
      <c r="G1618" s="169">
        <v>5</v>
      </c>
    </row>
    <row r="1619" spans="1:7" ht="25.5" x14ac:dyDescent="0.2">
      <c r="A1619" s="173" t="s">
        <v>15500</v>
      </c>
      <c r="B1619" s="174" t="s">
        <v>15501</v>
      </c>
      <c r="C1619" s="175" t="s">
        <v>12690</v>
      </c>
      <c r="D1619" s="176">
        <v>136963.07999999999</v>
      </c>
      <c r="E1619" s="176"/>
      <c r="F1619" s="176">
        <v>136963.07999999999</v>
      </c>
      <c r="G1619" s="169">
        <v>9</v>
      </c>
    </row>
    <row r="1620" spans="1:7" ht="25.5" x14ac:dyDescent="0.2">
      <c r="A1620" s="173" t="s">
        <v>15502</v>
      </c>
      <c r="B1620" s="174" t="s">
        <v>15503</v>
      </c>
      <c r="C1620" s="175" t="s">
        <v>12690</v>
      </c>
      <c r="D1620" s="176">
        <v>126043.21</v>
      </c>
      <c r="E1620" s="176"/>
      <c r="F1620" s="176">
        <v>126043.21</v>
      </c>
      <c r="G1620" s="169">
        <v>9</v>
      </c>
    </row>
    <row r="1621" spans="1:7" ht="25.5" x14ac:dyDescent="0.2">
      <c r="A1621" s="173" t="s">
        <v>15504</v>
      </c>
      <c r="B1621" s="174" t="s">
        <v>15505</v>
      </c>
      <c r="C1621" s="175" t="s">
        <v>12690</v>
      </c>
      <c r="D1621" s="176">
        <v>29020.37</v>
      </c>
      <c r="E1621" s="176"/>
      <c r="F1621" s="176">
        <v>29020.37</v>
      </c>
      <c r="G1621" s="169">
        <v>9</v>
      </c>
    </row>
    <row r="1622" spans="1:7" ht="38.25" x14ac:dyDescent="0.2">
      <c r="A1622" s="173" t="s">
        <v>15506</v>
      </c>
      <c r="B1622" s="174" t="s">
        <v>15507</v>
      </c>
      <c r="C1622" s="175" t="s">
        <v>12690</v>
      </c>
      <c r="D1622" s="176">
        <v>30241.919999999998</v>
      </c>
      <c r="E1622" s="176"/>
      <c r="F1622" s="176">
        <v>30241.919999999998</v>
      </c>
      <c r="G1622" s="169">
        <v>9</v>
      </c>
    </row>
    <row r="1623" spans="1:7" x14ac:dyDescent="0.2">
      <c r="A1623" s="173" t="s">
        <v>15508</v>
      </c>
      <c r="B1623" s="174" t="s">
        <v>15509</v>
      </c>
      <c r="C1623" s="175"/>
      <c r="D1623" s="176"/>
      <c r="E1623" s="176"/>
      <c r="F1623" s="176"/>
      <c r="G1623" s="169">
        <v>2</v>
      </c>
    </row>
    <row r="1624" spans="1:7" x14ac:dyDescent="0.2">
      <c r="A1624" s="173" t="s">
        <v>15510</v>
      </c>
      <c r="B1624" s="174" t="s">
        <v>15511</v>
      </c>
      <c r="C1624" s="175"/>
      <c r="D1624" s="176"/>
      <c r="E1624" s="176"/>
      <c r="F1624" s="176"/>
      <c r="G1624" s="169">
        <v>5</v>
      </c>
    </row>
    <row r="1625" spans="1:7" x14ac:dyDescent="0.2">
      <c r="A1625" s="173" t="s">
        <v>15512</v>
      </c>
      <c r="B1625" s="174" t="s">
        <v>15513</v>
      </c>
      <c r="C1625" s="175" t="s">
        <v>12441</v>
      </c>
      <c r="D1625" s="176">
        <v>17.079999999999998</v>
      </c>
      <c r="E1625" s="176">
        <v>4.29</v>
      </c>
      <c r="F1625" s="176">
        <v>21.37</v>
      </c>
      <c r="G1625" s="169">
        <v>9</v>
      </c>
    </row>
    <row r="1626" spans="1:7" x14ac:dyDescent="0.2">
      <c r="A1626" s="173" t="s">
        <v>15514</v>
      </c>
      <c r="B1626" s="174" t="s">
        <v>15515</v>
      </c>
      <c r="C1626" s="175" t="s">
        <v>12441</v>
      </c>
      <c r="D1626" s="176">
        <v>30.79</v>
      </c>
      <c r="E1626" s="176">
        <v>4.29</v>
      </c>
      <c r="F1626" s="176">
        <v>35.08</v>
      </c>
      <c r="G1626" s="169">
        <v>9</v>
      </c>
    </row>
    <row r="1627" spans="1:7" x14ac:dyDescent="0.2">
      <c r="A1627" s="173" t="s">
        <v>15516</v>
      </c>
      <c r="B1627" s="174" t="s">
        <v>15517</v>
      </c>
      <c r="C1627" s="175" t="s">
        <v>12522</v>
      </c>
      <c r="D1627" s="176">
        <v>616</v>
      </c>
      <c r="E1627" s="176">
        <v>60</v>
      </c>
      <c r="F1627" s="176">
        <v>676</v>
      </c>
      <c r="G1627" s="169">
        <v>9</v>
      </c>
    </row>
    <row r="1628" spans="1:7" ht="25.5" x14ac:dyDescent="0.2">
      <c r="A1628" s="173" t="s">
        <v>15518</v>
      </c>
      <c r="B1628" s="174" t="s">
        <v>15519</v>
      </c>
      <c r="C1628" s="175" t="s">
        <v>12441</v>
      </c>
      <c r="D1628" s="176">
        <v>176.96</v>
      </c>
      <c r="E1628" s="176">
        <v>7.89</v>
      </c>
      <c r="F1628" s="176">
        <v>184.85</v>
      </c>
      <c r="G1628" s="169">
        <v>9</v>
      </c>
    </row>
    <row r="1629" spans="1:7" ht="38.25" x14ac:dyDescent="0.2">
      <c r="A1629" s="173" t="s">
        <v>15520</v>
      </c>
      <c r="B1629" s="174" t="s">
        <v>15521</v>
      </c>
      <c r="C1629" s="175" t="s">
        <v>12441</v>
      </c>
      <c r="D1629" s="176">
        <v>19.309999999999999</v>
      </c>
      <c r="E1629" s="176">
        <v>11.65</v>
      </c>
      <c r="F1629" s="176">
        <v>30.96</v>
      </c>
      <c r="G1629" s="169">
        <v>9</v>
      </c>
    </row>
    <row r="1630" spans="1:7" x14ac:dyDescent="0.2">
      <c r="A1630" s="173" t="s">
        <v>15522</v>
      </c>
      <c r="B1630" s="174" t="s">
        <v>20599</v>
      </c>
      <c r="C1630" s="175" t="s">
        <v>12441</v>
      </c>
      <c r="D1630" s="176">
        <v>83.16</v>
      </c>
      <c r="E1630" s="176"/>
      <c r="F1630" s="176">
        <v>83.16</v>
      </c>
      <c r="G1630" s="169">
        <v>9</v>
      </c>
    </row>
    <row r="1631" spans="1:7" x14ac:dyDescent="0.2">
      <c r="A1631" s="173" t="s">
        <v>20600</v>
      </c>
      <c r="B1631" s="174" t="s">
        <v>20601</v>
      </c>
      <c r="C1631" s="175" t="s">
        <v>12441</v>
      </c>
      <c r="D1631" s="176">
        <v>47.98</v>
      </c>
      <c r="E1631" s="176">
        <v>36.869999999999997</v>
      </c>
      <c r="F1631" s="176">
        <v>84.85</v>
      </c>
      <c r="G1631" s="169">
        <v>9</v>
      </c>
    </row>
    <row r="1632" spans="1:7" ht="25.5" x14ac:dyDescent="0.2">
      <c r="A1632" s="173" t="s">
        <v>15523</v>
      </c>
      <c r="B1632" s="174" t="s">
        <v>15524</v>
      </c>
      <c r="C1632" s="175" t="s">
        <v>12441</v>
      </c>
      <c r="D1632" s="176">
        <v>1388.9</v>
      </c>
      <c r="E1632" s="176"/>
      <c r="F1632" s="176">
        <v>1388.9</v>
      </c>
      <c r="G1632" s="169">
        <v>9</v>
      </c>
    </row>
    <row r="1633" spans="1:7" ht="25.5" x14ac:dyDescent="0.2">
      <c r="A1633" s="173" t="s">
        <v>15525</v>
      </c>
      <c r="B1633" s="174" t="s">
        <v>15526</v>
      </c>
      <c r="C1633" s="175" t="s">
        <v>12441</v>
      </c>
      <c r="D1633" s="176">
        <v>84.88</v>
      </c>
      <c r="E1633" s="176">
        <v>31.6</v>
      </c>
      <c r="F1633" s="176">
        <v>116.48</v>
      </c>
      <c r="G1633" s="169">
        <v>9</v>
      </c>
    </row>
    <row r="1634" spans="1:7" ht="38.25" x14ac:dyDescent="0.2">
      <c r="A1634" s="173" t="s">
        <v>15527</v>
      </c>
      <c r="B1634" s="174" t="s">
        <v>15528</v>
      </c>
      <c r="C1634" s="175" t="s">
        <v>12441</v>
      </c>
      <c r="D1634" s="176">
        <v>652.03</v>
      </c>
      <c r="E1634" s="176"/>
      <c r="F1634" s="176">
        <v>652.03</v>
      </c>
      <c r="G1634" s="169">
        <v>9</v>
      </c>
    </row>
    <row r="1635" spans="1:7" x14ac:dyDescent="0.2">
      <c r="A1635" s="173" t="s">
        <v>15529</v>
      </c>
      <c r="B1635" s="174" t="s">
        <v>15530</v>
      </c>
      <c r="C1635" s="175"/>
      <c r="D1635" s="176"/>
      <c r="E1635" s="176"/>
      <c r="F1635" s="176"/>
      <c r="G1635" s="169">
        <v>5</v>
      </c>
    </row>
    <row r="1636" spans="1:7" x14ac:dyDescent="0.2">
      <c r="A1636" s="173" t="s">
        <v>15531</v>
      </c>
      <c r="B1636" s="174" t="s">
        <v>15532</v>
      </c>
      <c r="C1636" s="175" t="s">
        <v>12497</v>
      </c>
      <c r="D1636" s="176">
        <v>1.38</v>
      </c>
      <c r="E1636" s="176">
        <v>7.81</v>
      </c>
      <c r="F1636" s="176">
        <v>9.19</v>
      </c>
      <c r="G1636" s="169">
        <v>9</v>
      </c>
    </row>
    <row r="1637" spans="1:7" x14ac:dyDescent="0.2">
      <c r="A1637" s="173" t="s">
        <v>15533</v>
      </c>
      <c r="B1637" s="174" t="s">
        <v>15534</v>
      </c>
      <c r="C1637" s="175" t="s">
        <v>12497</v>
      </c>
      <c r="D1637" s="176">
        <v>76.59</v>
      </c>
      <c r="E1637" s="176">
        <v>7.81</v>
      </c>
      <c r="F1637" s="176">
        <v>84.4</v>
      </c>
      <c r="G1637" s="169">
        <v>9</v>
      </c>
    </row>
    <row r="1638" spans="1:7" ht="25.5" x14ac:dyDescent="0.2">
      <c r="A1638" s="173" t="s">
        <v>15535</v>
      </c>
      <c r="B1638" s="174" t="s">
        <v>15536</v>
      </c>
      <c r="C1638" s="175" t="s">
        <v>12497</v>
      </c>
      <c r="D1638" s="176">
        <v>9.01</v>
      </c>
      <c r="E1638" s="176">
        <v>3.26</v>
      </c>
      <c r="F1638" s="176">
        <v>12.27</v>
      </c>
      <c r="G1638" s="169">
        <v>9</v>
      </c>
    </row>
    <row r="1639" spans="1:7" x14ac:dyDescent="0.2">
      <c r="A1639" s="173" t="s">
        <v>15537</v>
      </c>
      <c r="B1639" s="174" t="s">
        <v>15538</v>
      </c>
      <c r="C1639" s="175" t="s">
        <v>15539</v>
      </c>
      <c r="D1639" s="176">
        <v>0.14000000000000001</v>
      </c>
      <c r="E1639" s="176">
        <v>0.06</v>
      </c>
      <c r="F1639" s="176">
        <v>0.2</v>
      </c>
      <c r="G1639" s="169">
        <v>9</v>
      </c>
    </row>
    <row r="1640" spans="1:7" x14ac:dyDescent="0.2">
      <c r="A1640" s="173" t="s">
        <v>15540</v>
      </c>
      <c r="B1640" s="174" t="s">
        <v>15541</v>
      </c>
      <c r="C1640" s="175" t="s">
        <v>12497</v>
      </c>
      <c r="D1640" s="176">
        <v>6.91</v>
      </c>
      <c r="E1640" s="176">
        <v>5.22</v>
      </c>
      <c r="F1640" s="176">
        <v>12.13</v>
      </c>
      <c r="G1640" s="169">
        <v>9</v>
      </c>
    </row>
    <row r="1641" spans="1:7" x14ac:dyDescent="0.2">
      <c r="A1641" s="173" t="s">
        <v>15542</v>
      </c>
      <c r="B1641" s="174" t="s">
        <v>15543</v>
      </c>
      <c r="C1641" s="175" t="s">
        <v>15539</v>
      </c>
      <c r="D1641" s="176">
        <v>0.16</v>
      </c>
      <c r="E1641" s="176">
        <v>0.13</v>
      </c>
      <c r="F1641" s="176">
        <v>0.28999999999999998</v>
      </c>
      <c r="G1641" s="169">
        <v>9</v>
      </c>
    </row>
    <row r="1642" spans="1:7" ht="25.5" x14ac:dyDescent="0.2">
      <c r="A1642" s="173" t="s">
        <v>20960</v>
      </c>
      <c r="B1642" s="174" t="s">
        <v>20961</v>
      </c>
      <c r="C1642" s="175" t="s">
        <v>12497</v>
      </c>
      <c r="D1642" s="176">
        <v>7.4</v>
      </c>
      <c r="E1642" s="176">
        <v>0.1</v>
      </c>
      <c r="F1642" s="176">
        <v>7.5</v>
      </c>
      <c r="G1642" s="169">
        <v>9</v>
      </c>
    </row>
    <row r="1643" spans="1:7" ht="25.5" x14ac:dyDescent="0.2">
      <c r="A1643" s="173" t="s">
        <v>15544</v>
      </c>
      <c r="B1643" s="174" t="s">
        <v>15545</v>
      </c>
      <c r="C1643" s="175" t="s">
        <v>12497</v>
      </c>
      <c r="D1643" s="176">
        <v>236.04</v>
      </c>
      <c r="E1643" s="176">
        <v>4.75</v>
      </c>
      <c r="F1643" s="176">
        <v>240.79</v>
      </c>
      <c r="G1643" s="169">
        <v>9</v>
      </c>
    </row>
    <row r="1644" spans="1:7" ht="25.5" x14ac:dyDescent="0.2">
      <c r="A1644" s="173" t="s">
        <v>15546</v>
      </c>
      <c r="B1644" s="174" t="s">
        <v>15547</v>
      </c>
      <c r="C1644" s="175" t="s">
        <v>12497</v>
      </c>
      <c r="D1644" s="176">
        <v>282.14</v>
      </c>
      <c r="E1644" s="176">
        <v>4.75</v>
      </c>
      <c r="F1644" s="176">
        <v>286.89</v>
      </c>
      <c r="G1644" s="169">
        <v>9</v>
      </c>
    </row>
    <row r="1645" spans="1:7" ht="38.25" x14ac:dyDescent="0.2">
      <c r="A1645" s="173" t="s">
        <v>15548</v>
      </c>
      <c r="B1645" s="174" t="s">
        <v>15549</v>
      </c>
      <c r="C1645" s="175" t="s">
        <v>12497</v>
      </c>
      <c r="D1645" s="176">
        <v>110.76</v>
      </c>
      <c r="E1645" s="176">
        <v>4.75</v>
      </c>
      <c r="F1645" s="176">
        <v>115.51</v>
      </c>
      <c r="G1645" s="169">
        <v>9</v>
      </c>
    </row>
    <row r="1646" spans="1:7" ht="38.25" x14ac:dyDescent="0.2">
      <c r="A1646" s="173" t="s">
        <v>15550</v>
      </c>
      <c r="B1646" s="174" t="s">
        <v>15551</v>
      </c>
      <c r="C1646" s="175" t="s">
        <v>12497</v>
      </c>
      <c r="D1646" s="176">
        <v>105.21</v>
      </c>
      <c r="E1646" s="176">
        <v>4.75</v>
      </c>
      <c r="F1646" s="176">
        <v>109.96</v>
      </c>
      <c r="G1646" s="169">
        <v>9</v>
      </c>
    </row>
    <row r="1647" spans="1:7" x14ac:dyDescent="0.2">
      <c r="A1647" s="173" t="s">
        <v>15552</v>
      </c>
      <c r="B1647" s="174" t="s">
        <v>15553</v>
      </c>
      <c r="C1647" s="175"/>
      <c r="D1647" s="176"/>
      <c r="E1647" s="176"/>
      <c r="F1647" s="176"/>
      <c r="G1647" s="169">
        <v>5</v>
      </c>
    </row>
    <row r="1648" spans="1:7" ht="25.5" x14ac:dyDescent="0.2">
      <c r="A1648" s="173" t="s">
        <v>15554</v>
      </c>
      <c r="B1648" s="174" t="s">
        <v>15555</v>
      </c>
      <c r="C1648" s="175" t="s">
        <v>12441</v>
      </c>
      <c r="D1648" s="176">
        <v>8.64</v>
      </c>
      <c r="E1648" s="176">
        <v>3.21</v>
      </c>
      <c r="F1648" s="176">
        <v>11.85</v>
      </c>
      <c r="G1648" s="169">
        <v>9</v>
      </c>
    </row>
    <row r="1649" spans="1:7" ht="25.5" x14ac:dyDescent="0.2">
      <c r="A1649" s="173" t="s">
        <v>15556</v>
      </c>
      <c r="B1649" s="174" t="s">
        <v>15557</v>
      </c>
      <c r="C1649" s="175" t="s">
        <v>12441</v>
      </c>
      <c r="D1649" s="176">
        <v>26.32</v>
      </c>
      <c r="E1649" s="176">
        <v>3.21</v>
      </c>
      <c r="F1649" s="176">
        <v>29.53</v>
      </c>
      <c r="G1649" s="169">
        <v>9</v>
      </c>
    </row>
    <row r="1650" spans="1:7" x14ac:dyDescent="0.2">
      <c r="A1650" s="173" t="s">
        <v>15558</v>
      </c>
      <c r="B1650" s="174" t="s">
        <v>15559</v>
      </c>
      <c r="C1650" s="175" t="s">
        <v>12497</v>
      </c>
      <c r="D1650" s="176">
        <v>48.69</v>
      </c>
      <c r="E1650" s="176">
        <v>22.08</v>
      </c>
      <c r="F1650" s="176">
        <v>70.77</v>
      </c>
      <c r="G1650" s="169">
        <v>9</v>
      </c>
    </row>
    <row r="1651" spans="1:7" x14ac:dyDescent="0.2">
      <c r="A1651" s="173" t="s">
        <v>15560</v>
      </c>
      <c r="B1651" s="174" t="s">
        <v>15561</v>
      </c>
      <c r="C1651" s="175" t="s">
        <v>12497</v>
      </c>
      <c r="D1651" s="176">
        <v>97.05</v>
      </c>
      <c r="E1651" s="176">
        <v>22.08</v>
      </c>
      <c r="F1651" s="176">
        <v>119.13</v>
      </c>
      <c r="G1651" s="169">
        <v>9</v>
      </c>
    </row>
    <row r="1652" spans="1:7" ht="25.5" x14ac:dyDescent="0.2">
      <c r="A1652" s="173" t="s">
        <v>15562</v>
      </c>
      <c r="B1652" s="174" t="s">
        <v>15563</v>
      </c>
      <c r="C1652" s="175" t="s">
        <v>12497</v>
      </c>
      <c r="D1652" s="176">
        <v>174.57</v>
      </c>
      <c r="E1652" s="176"/>
      <c r="F1652" s="176">
        <v>174.57</v>
      </c>
      <c r="G1652" s="169">
        <v>9</v>
      </c>
    </row>
    <row r="1653" spans="1:7" ht="25.5" x14ac:dyDescent="0.2">
      <c r="A1653" s="173" t="s">
        <v>15564</v>
      </c>
      <c r="B1653" s="174" t="s">
        <v>15565</v>
      </c>
      <c r="C1653" s="175" t="s">
        <v>12497</v>
      </c>
      <c r="D1653" s="176">
        <v>399.7</v>
      </c>
      <c r="E1653" s="176"/>
      <c r="F1653" s="176">
        <v>399.7</v>
      </c>
      <c r="G1653" s="169">
        <v>9</v>
      </c>
    </row>
    <row r="1654" spans="1:7" ht="25.5" x14ac:dyDescent="0.2">
      <c r="A1654" s="173" t="s">
        <v>15566</v>
      </c>
      <c r="B1654" s="174" t="s">
        <v>15567</v>
      </c>
      <c r="C1654" s="175" t="s">
        <v>12497</v>
      </c>
      <c r="D1654" s="176">
        <v>874.24</v>
      </c>
      <c r="E1654" s="176">
        <v>10.72</v>
      </c>
      <c r="F1654" s="176">
        <v>884.96</v>
      </c>
      <c r="G1654" s="169">
        <v>9</v>
      </c>
    </row>
    <row r="1655" spans="1:7" ht="25.5" x14ac:dyDescent="0.2">
      <c r="A1655" s="173" t="s">
        <v>15568</v>
      </c>
      <c r="B1655" s="174" t="s">
        <v>15569</v>
      </c>
      <c r="C1655" s="175" t="s">
        <v>12497</v>
      </c>
      <c r="D1655" s="176">
        <v>1215.8399999999999</v>
      </c>
      <c r="E1655" s="176">
        <v>10.72</v>
      </c>
      <c r="F1655" s="176">
        <v>1226.56</v>
      </c>
      <c r="G1655" s="169">
        <v>9</v>
      </c>
    </row>
    <row r="1656" spans="1:7" x14ac:dyDescent="0.2">
      <c r="A1656" s="173" t="s">
        <v>15570</v>
      </c>
      <c r="B1656" s="174" t="s">
        <v>15571</v>
      </c>
      <c r="C1656" s="175" t="s">
        <v>12497</v>
      </c>
      <c r="D1656" s="176">
        <v>170.74</v>
      </c>
      <c r="E1656" s="176"/>
      <c r="F1656" s="176">
        <v>170.74</v>
      </c>
      <c r="G1656" s="169">
        <v>9</v>
      </c>
    </row>
    <row r="1657" spans="1:7" x14ac:dyDescent="0.2">
      <c r="A1657" s="173" t="s">
        <v>15572</v>
      </c>
      <c r="B1657" s="174" t="s">
        <v>15573</v>
      </c>
      <c r="C1657" s="175"/>
      <c r="D1657" s="176"/>
      <c r="E1657" s="176"/>
      <c r="F1657" s="176"/>
      <c r="G1657" s="169">
        <v>5</v>
      </c>
    </row>
    <row r="1658" spans="1:7" x14ac:dyDescent="0.2">
      <c r="A1658" s="173" t="s">
        <v>15574</v>
      </c>
      <c r="B1658" s="174" t="s">
        <v>15575</v>
      </c>
      <c r="C1658" s="175" t="s">
        <v>12943</v>
      </c>
      <c r="D1658" s="176">
        <v>10.32</v>
      </c>
      <c r="E1658" s="176">
        <v>14.26</v>
      </c>
      <c r="F1658" s="176">
        <v>24.58</v>
      </c>
      <c r="G1658" s="169">
        <v>9</v>
      </c>
    </row>
    <row r="1659" spans="1:7" x14ac:dyDescent="0.2">
      <c r="A1659" s="173" t="s">
        <v>15576</v>
      </c>
      <c r="B1659" s="174" t="s">
        <v>15577</v>
      </c>
      <c r="C1659" s="175" t="s">
        <v>15578</v>
      </c>
      <c r="D1659" s="176">
        <v>195.66</v>
      </c>
      <c r="E1659" s="176">
        <v>9.51</v>
      </c>
      <c r="F1659" s="176">
        <v>205.17</v>
      </c>
      <c r="G1659" s="169">
        <v>9</v>
      </c>
    </row>
    <row r="1660" spans="1:7" x14ac:dyDescent="0.2">
      <c r="A1660" s="173" t="s">
        <v>15579</v>
      </c>
      <c r="B1660" s="174" t="s">
        <v>15580</v>
      </c>
      <c r="C1660" s="175"/>
      <c r="D1660" s="176"/>
      <c r="E1660" s="176"/>
      <c r="F1660" s="176"/>
      <c r="G1660" s="169">
        <v>5</v>
      </c>
    </row>
    <row r="1661" spans="1:7" ht="25.5" x14ac:dyDescent="0.2">
      <c r="A1661" s="173" t="s">
        <v>15581</v>
      </c>
      <c r="B1661" s="174" t="s">
        <v>15582</v>
      </c>
      <c r="C1661" s="175" t="s">
        <v>12497</v>
      </c>
      <c r="D1661" s="176">
        <v>4.8099999999999996</v>
      </c>
      <c r="E1661" s="176">
        <v>2.89</v>
      </c>
      <c r="F1661" s="176">
        <v>7.7</v>
      </c>
      <c r="G1661" s="169">
        <v>9</v>
      </c>
    </row>
    <row r="1662" spans="1:7" ht="25.5" x14ac:dyDescent="0.2">
      <c r="A1662" s="173" t="s">
        <v>15583</v>
      </c>
      <c r="B1662" s="174" t="s">
        <v>15584</v>
      </c>
      <c r="C1662" s="175" t="s">
        <v>12497</v>
      </c>
      <c r="D1662" s="176">
        <v>9.64</v>
      </c>
      <c r="E1662" s="176">
        <v>5.79</v>
      </c>
      <c r="F1662" s="176">
        <v>15.43</v>
      </c>
      <c r="G1662" s="169">
        <v>9</v>
      </c>
    </row>
    <row r="1663" spans="1:7" ht="25.5" x14ac:dyDescent="0.2">
      <c r="A1663" s="173" t="s">
        <v>15585</v>
      </c>
      <c r="B1663" s="174" t="s">
        <v>15586</v>
      </c>
      <c r="C1663" s="175" t="s">
        <v>12497</v>
      </c>
      <c r="D1663" s="176">
        <v>14.46</v>
      </c>
      <c r="E1663" s="176">
        <v>8.68</v>
      </c>
      <c r="F1663" s="176">
        <v>23.14</v>
      </c>
      <c r="G1663" s="169">
        <v>9</v>
      </c>
    </row>
    <row r="1664" spans="1:7" ht="25.5" x14ac:dyDescent="0.2">
      <c r="A1664" s="173" t="s">
        <v>15587</v>
      </c>
      <c r="B1664" s="174" t="s">
        <v>15588</v>
      </c>
      <c r="C1664" s="175" t="s">
        <v>12497</v>
      </c>
      <c r="D1664" s="176">
        <v>19.28</v>
      </c>
      <c r="E1664" s="176">
        <v>11.57</v>
      </c>
      <c r="F1664" s="176">
        <v>30.85</v>
      </c>
      <c r="G1664" s="169">
        <v>9</v>
      </c>
    </row>
    <row r="1665" spans="1:7" ht="25.5" x14ac:dyDescent="0.2">
      <c r="A1665" s="173" t="s">
        <v>15589</v>
      </c>
      <c r="B1665" s="174" t="s">
        <v>15590</v>
      </c>
      <c r="C1665" s="175" t="s">
        <v>12497</v>
      </c>
      <c r="D1665" s="176">
        <v>28.96</v>
      </c>
      <c r="E1665" s="176">
        <v>17.38</v>
      </c>
      <c r="F1665" s="176">
        <v>46.34</v>
      </c>
      <c r="G1665" s="169">
        <v>9</v>
      </c>
    </row>
    <row r="1666" spans="1:7" ht="25.5" x14ac:dyDescent="0.2">
      <c r="A1666" s="173" t="s">
        <v>15591</v>
      </c>
      <c r="B1666" s="174" t="s">
        <v>15592</v>
      </c>
      <c r="C1666" s="175" t="s">
        <v>12497</v>
      </c>
      <c r="D1666" s="176">
        <v>28.51</v>
      </c>
      <c r="E1666" s="176">
        <v>1.79</v>
      </c>
      <c r="F1666" s="176">
        <v>30.3</v>
      </c>
      <c r="G1666" s="169">
        <v>9</v>
      </c>
    </row>
    <row r="1667" spans="1:7" ht="25.5" x14ac:dyDescent="0.2">
      <c r="A1667" s="173" t="s">
        <v>15593</v>
      </c>
      <c r="B1667" s="174" t="s">
        <v>15594</v>
      </c>
      <c r="C1667" s="175" t="s">
        <v>12497</v>
      </c>
      <c r="D1667" s="176">
        <v>50.69</v>
      </c>
      <c r="E1667" s="176">
        <v>2.5</v>
      </c>
      <c r="F1667" s="176">
        <v>53.19</v>
      </c>
      <c r="G1667" s="169">
        <v>9</v>
      </c>
    </row>
    <row r="1668" spans="1:7" ht="25.5" x14ac:dyDescent="0.2">
      <c r="A1668" s="173" t="s">
        <v>15595</v>
      </c>
      <c r="B1668" s="174" t="s">
        <v>15596</v>
      </c>
      <c r="C1668" s="175" t="s">
        <v>12497</v>
      </c>
      <c r="D1668" s="176">
        <v>72.13</v>
      </c>
      <c r="E1668" s="176">
        <v>3.21</v>
      </c>
      <c r="F1668" s="176">
        <v>75.34</v>
      </c>
      <c r="G1668" s="169">
        <v>9</v>
      </c>
    </row>
    <row r="1669" spans="1:7" x14ac:dyDescent="0.2">
      <c r="A1669" s="173" t="s">
        <v>15597</v>
      </c>
      <c r="B1669" s="174" t="s">
        <v>15598</v>
      </c>
      <c r="C1669" s="175"/>
      <c r="D1669" s="176"/>
      <c r="E1669" s="176"/>
      <c r="F1669" s="176"/>
      <c r="G1669" s="169">
        <v>5</v>
      </c>
    </row>
    <row r="1670" spans="1:7" x14ac:dyDescent="0.2">
      <c r="A1670" s="173" t="s">
        <v>15599</v>
      </c>
      <c r="B1670" s="174" t="s">
        <v>15600</v>
      </c>
      <c r="C1670" s="175" t="s">
        <v>12441</v>
      </c>
      <c r="D1670" s="176">
        <v>30.83</v>
      </c>
      <c r="E1670" s="176">
        <v>12.12</v>
      </c>
      <c r="F1670" s="176">
        <v>42.95</v>
      </c>
      <c r="G1670" s="169">
        <v>9</v>
      </c>
    </row>
    <row r="1671" spans="1:7" ht="25.5" x14ac:dyDescent="0.2">
      <c r="A1671" s="173" t="s">
        <v>15601</v>
      </c>
      <c r="B1671" s="174" t="s">
        <v>15602</v>
      </c>
      <c r="C1671" s="175" t="s">
        <v>12497</v>
      </c>
      <c r="D1671" s="176">
        <v>1.7</v>
      </c>
      <c r="E1671" s="176">
        <v>12.12</v>
      </c>
      <c r="F1671" s="176">
        <v>13.82</v>
      </c>
      <c r="G1671" s="169">
        <v>9</v>
      </c>
    </row>
    <row r="1672" spans="1:7" ht="25.5" x14ac:dyDescent="0.2">
      <c r="A1672" s="173" t="s">
        <v>15603</v>
      </c>
      <c r="B1672" s="174" t="s">
        <v>15604</v>
      </c>
      <c r="C1672" s="175" t="s">
        <v>12497</v>
      </c>
      <c r="D1672" s="176">
        <v>2.59</v>
      </c>
      <c r="E1672" s="176">
        <v>12.12</v>
      </c>
      <c r="F1672" s="176">
        <v>14.71</v>
      </c>
      <c r="G1672" s="169">
        <v>9</v>
      </c>
    </row>
    <row r="1673" spans="1:7" ht="25.5" x14ac:dyDescent="0.2">
      <c r="A1673" s="173" t="s">
        <v>15605</v>
      </c>
      <c r="B1673" s="174" t="s">
        <v>15606</v>
      </c>
      <c r="C1673" s="175" t="s">
        <v>12497</v>
      </c>
      <c r="D1673" s="176">
        <v>3.06</v>
      </c>
      <c r="E1673" s="176">
        <v>12.12</v>
      </c>
      <c r="F1673" s="176">
        <v>15.18</v>
      </c>
      <c r="G1673" s="169">
        <v>9</v>
      </c>
    </row>
    <row r="1674" spans="1:7" ht="25.5" x14ac:dyDescent="0.2">
      <c r="A1674" s="173" t="s">
        <v>15607</v>
      </c>
      <c r="B1674" s="174" t="s">
        <v>15608</v>
      </c>
      <c r="C1674" s="175" t="s">
        <v>12497</v>
      </c>
      <c r="D1674" s="176">
        <v>3.68</v>
      </c>
      <c r="E1674" s="176">
        <v>12.12</v>
      </c>
      <c r="F1674" s="176">
        <v>15.8</v>
      </c>
      <c r="G1674" s="169">
        <v>9</v>
      </c>
    </row>
    <row r="1675" spans="1:7" ht="25.5" x14ac:dyDescent="0.2">
      <c r="A1675" s="173" t="s">
        <v>15609</v>
      </c>
      <c r="B1675" s="174" t="s">
        <v>15610</v>
      </c>
      <c r="C1675" s="175" t="s">
        <v>12497</v>
      </c>
      <c r="D1675" s="176">
        <v>5.08</v>
      </c>
      <c r="E1675" s="176">
        <v>12.12</v>
      </c>
      <c r="F1675" s="176">
        <v>17.2</v>
      </c>
      <c r="G1675" s="169">
        <v>9</v>
      </c>
    </row>
    <row r="1676" spans="1:7" ht="25.5" x14ac:dyDescent="0.2">
      <c r="A1676" s="173" t="s">
        <v>15611</v>
      </c>
      <c r="B1676" s="174" t="s">
        <v>15612</v>
      </c>
      <c r="C1676" s="175" t="s">
        <v>12497</v>
      </c>
      <c r="D1676" s="176">
        <v>9.26</v>
      </c>
      <c r="E1676" s="176">
        <v>12.12</v>
      </c>
      <c r="F1676" s="176">
        <v>21.38</v>
      </c>
      <c r="G1676" s="169">
        <v>9</v>
      </c>
    </row>
    <row r="1677" spans="1:7" ht="25.5" x14ac:dyDescent="0.2">
      <c r="A1677" s="173" t="s">
        <v>15613</v>
      </c>
      <c r="B1677" s="174" t="s">
        <v>15614</v>
      </c>
      <c r="C1677" s="175" t="s">
        <v>12497</v>
      </c>
      <c r="D1677" s="176">
        <v>7.11</v>
      </c>
      <c r="E1677" s="176">
        <v>12.12</v>
      </c>
      <c r="F1677" s="176">
        <v>19.23</v>
      </c>
      <c r="G1677" s="169">
        <v>9</v>
      </c>
    </row>
    <row r="1678" spans="1:7" ht="25.5" x14ac:dyDescent="0.2">
      <c r="A1678" s="173" t="s">
        <v>15615</v>
      </c>
      <c r="B1678" s="174" t="s">
        <v>15616</v>
      </c>
      <c r="C1678" s="175" t="s">
        <v>12497</v>
      </c>
      <c r="D1678" s="176">
        <v>7.65</v>
      </c>
      <c r="E1678" s="176">
        <v>12.12</v>
      </c>
      <c r="F1678" s="176">
        <v>19.77</v>
      </c>
      <c r="G1678" s="169">
        <v>9</v>
      </c>
    </row>
    <row r="1679" spans="1:7" ht="25.5" x14ac:dyDescent="0.2">
      <c r="A1679" s="173" t="s">
        <v>15617</v>
      </c>
      <c r="B1679" s="174" t="s">
        <v>15618</v>
      </c>
      <c r="C1679" s="175" t="s">
        <v>12497</v>
      </c>
      <c r="D1679" s="176">
        <v>8.49</v>
      </c>
      <c r="E1679" s="176">
        <v>12.12</v>
      </c>
      <c r="F1679" s="176">
        <v>20.61</v>
      </c>
      <c r="G1679" s="169">
        <v>9</v>
      </c>
    </row>
    <row r="1680" spans="1:7" ht="25.5" x14ac:dyDescent="0.2">
      <c r="A1680" s="173" t="s">
        <v>15619</v>
      </c>
      <c r="B1680" s="174" t="s">
        <v>15620</v>
      </c>
      <c r="C1680" s="175" t="s">
        <v>12497</v>
      </c>
      <c r="D1680" s="176">
        <v>9.64</v>
      </c>
      <c r="E1680" s="176">
        <v>12.12</v>
      </c>
      <c r="F1680" s="176">
        <v>21.76</v>
      </c>
      <c r="G1680" s="169">
        <v>9</v>
      </c>
    </row>
    <row r="1681" spans="1:7" ht="25.5" x14ac:dyDescent="0.2">
      <c r="A1681" s="173" t="s">
        <v>15621</v>
      </c>
      <c r="B1681" s="174" t="s">
        <v>15622</v>
      </c>
      <c r="C1681" s="175" t="s">
        <v>12497</v>
      </c>
      <c r="D1681" s="176">
        <v>21.27</v>
      </c>
      <c r="E1681" s="176">
        <v>12.12</v>
      </c>
      <c r="F1681" s="176">
        <v>33.39</v>
      </c>
      <c r="G1681" s="169">
        <v>9</v>
      </c>
    </row>
    <row r="1682" spans="1:7" ht="25.5" x14ac:dyDescent="0.2">
      <c r="A1682" s="173" t="s">
        <v>15623</v>
      </c>
      <c r="B1682" s="174" t="s">
        <v>15624</v>
      </c>
      <c r="C1682" s="175" t="s">
        <v>12497</v>
      </c>
      <c r="D1682" s="176">
        <v>24.6</v>
      </c>
      <c r="E1682" s="176">
        <v>12.12</v>
      </c>
      <c r="F1682" s="176">
        <v>36.72</v>
      </c>
      <c r="G1682" s="169">
        <v>9</v>
      </c>
    </row>
    <row r="1683" spans="1:7" ht="25.5" x14ac:dyDescent="0.2">
      <c r="A1683" s="173" t="s">
        <v>15625</v>
      </c>
      <c r="B1683" s="174" t="s">
        <v>15626</v>
      </c>
      <c r="C1683" s="175" t="s">
        <v>12497</v>
      </c>
      <c r="D1683" s="176">
        <v>28.09</v>
      </c>
      <c r="E1683" s="176">
        <v>12.12</v>
      </c>
      <c r="F1683" s="176">
        <v>40.21</v>
      </c>
      <c r="G1683" s="169">
        <v>9</v>
      </c>
    </row>
    <row r="1684" spans="1:7" ht="25.5" x14ac:dyDescent="0.2">
      <c r="A1684" s="173" t="s">
        <v>15627</v>
      </c>
      <c r="B1684" s="174" t="s">
        <v>15628</v>
      </c>
      <c r="C1684" s="175" t="s">
        <v>12497</v>
      </c>
      <c r="D1684" s="176">
        <v>33.14</v>
      </c>
      <c r="E1684" s="176">
        <v>12.12</v>
      </c>
      <c r="F1684" s="176">
        <v>45.26</v>
      </c>
      <c r="G1684" s="169">
        <v>9</v>
      </c>
    </row>
    <row r="1685" spans="1:7" ht="25.5" x14ac:dyDescent="0.2">
      <c r="A1685" s="173" t="s">
        <v>15629</v>
      </c>
      <c r="B1685" s="174" t="s">
        <v>15630</v>
      </c>
      <c r="C1685" s="175" t="s">
        <v>12497</v>
      </c>
      <c r="D1685" s="176">
        <v>36.659999999999997</v>
      </c>
      <c r="E1685" s="176">
        <v>12.12</v>
      </c>
      <c r="F1685" s="176">
        <v>48.78</v>
      </c>
      <c r="G1685" s="169">
        <v>9</v>
      </c>
    </row>
    <row r="1686" spans="1:7" ht="25.5" x14ac:dyDescent="0.2">
      <c r="A1686" s="173" t="s">
        <v>15631</v>
      </c>
      <c r="B1686" s="174" t="s">
        <v>15632</v>
      </c>
      <c r="C1686" s="175" t="s">
        <v>12497</v>
      </c>
      <c r="D1686" s="176">
        <v>46.48</v>
      </c>
      <c r="E1686" s="176">
        <v>12.12</v>
      </c>
      <c r="F1686" s="176">
        <v>58.6</v>
      </c>
      <c r="G1686" s="169">
        <v>9</v>
      </c>
    </row>
    <row r="1687" spans="1:7" ht="25.5" x14ac:dyDescent="0.2">
      <c r="A1687" s="173" t="s">
        <v>15633</v>
      </c>
      <c r="B1687" s="174" t="s">
        <v>15634</v>
      </c>
      <c r="C1687" s="175" t="s">
        <v>12497</v>
      </c>
      <c r="D1687" s="176">
        <v>57.76</v>
      </c>
      <c r="E1687" s="176">
        <v>12.12</v>
      </c>
      <c r="F1687" s="176">
        <v>69.88</v>
      </c>
      <c r="G1687" s="169">
        <v>9</v>
      </c>
    </row>
    <row r="1688" spans="1:7" ht="25.5" x14ac:dyDescent="0.2">
      <c r="A1688" s="173" t="s">
        <v>15635</v>
      </c>
      <c r="B1688" s="174" t="s">
        <v>15636</v>
      </c>
      <c r="C1688" s="175" t="s">
        <v>12497</v>
      </c>
      <c r="D1688" s="176">
        <v>62.38</v>
      </c>
      <c r="E1688" s="176">
        <v>12.12</v>
      </c>
      <c r="F1688" s="176">
        <v>74.5</v>
      </c>
      <c r="G1688" s="169">
        <v>9</v>
      </c>
    </row>
    <row r="1689" spans="1:7" ht="25.5" x14ac:dyDescent="0.2">
      <c r="A1689" s="173" t="s">
        <v>15637</v>
      </c>
      <c r="B1689" s="174" t="s">
        <v>15638</v>
      </c>
      <c r="C1689" s="175" t="s">
        <v>12497</v>
      </c>
      <c r="D1689" s="176">
        <v>101.93</v>
      </c>
      <c r="E1689" s="176">
        <v>12.12</v>
      </c>
      <c r="F1689" s="176">
        <v>114.05</v>
      </c>
      <c r="G1689" s="169">
        <v>9</v>
      </c>
    </row>
    <row r="1690" spans="1:7" ht="25.5" x14ac:dyDescent="0.2">
      <c r="A1690" s="173" t="s">
        <v>15639</v>
      </c>
      <c r="B1690" s="174" t="s">
        <v>15640</v>
      </c>
      <c r="C1690" s="175" t="s">
        <v>12497</v>
      </c>
      <c r="D1690" s="176">
        <v>118.31</v>
      </c>
      <c r="E1690" s="176">
        <v>12.12</v>
      </c>
      <c r="F1690" s="176">
        <v>130.43</v>
      </c>
      <c r="G1690" s="169">
        <v>9</v>
      </c>
    </row>
    <row r="1691" spans="1:7" ht="25.5" x14ac:dyDescent="0.2">
      <c r="A1691" s="173" t="s">
        <v>15641</v>
      </c>
      <c r="B1691" s="174" t="s">
        <v>15642</v>
      </c>
      <c r="C1691" s="175" t="s">
        <v>12497</v>
      </c>
      <c r="D1691" s="176">
        <v>146.31</v>
      </c>
      <c r="E1691" s="176">
        <v>12.12</v>
      </c>
      <c r="F1691" s="176">
        <v>158.43</v>
      </c>
      <c r="G1691" s="169">
        <v>9</v>
      </c>
    </row>
    <row r="1692" spans="1:7" ht="25.5" x14ac:dyDescent="0.2">
      <c r="A1692" s="173" t="s">
        <v>15643</v>
      </c>
      <c r="B1692" s="174" t="s">
        <v>15644</v>
      </c>
      <c r="C1692" s="175" t="s">
        <v>12441</v>
      </c>
      <c r="D1692" s="176">
        <v>190.14</v>
      </c>
      <c r="E1692" s="176">
        <v>22.23</v>
      </c>
      <c r="F1692" s="176">
        <v>212.37</v>
      </c>
      <c r="G1692" s="169">
        <v>9</v>
      </c>
    </row>
    <row r="1693" spans="1:7" ht="25.5" x14ac:dyDescent="0.2">
      <c r="A1693" s="173" t="s">
        <v>15645</v>
      </c>
      <c r="B1693" s="174" t="s">
        <v>15646</v>
      </c>
      <c r="C1693" s="175" t="s">
        <v>12497</v>
      </c>
      <c r="D1693" s="176">
        <v>16.95</v>
      </c>
      <c r="E1693" s="176">
        <v>12.12</v>
      </c>
      <c r="F1693" s="176">
        <v>29.07</v>
      </c>
      <c r="G1693" s="169">
        <v>9</v>
      </c>
    </row>
    <row r="1694" spans="1:7" ht="25.5" x14ac:dyDescent="0.2">
      <c r="A1694" s="173" t="s">
        <v>15647</v>
      </c>
      <c r="B1694" s="174" t="s">
        <v>15648</v>
      </c>
      <c r="C1694" s="175" t="s">
        <v>12497</v>
      </c>
      <c r="D1694" s="176">
        <v>19.07</v>
      </c>
      <c r="E1694" s="176">
        <v>12.12</v>
      </c>
      <c r="F1694" s="176">
        <v>31.19</v>
      </c>
      <c r="G1694" s="169">
        <v>9</v>
      </c>
    </row>
    <row r="1695" spans="1:7" x14ac:dyDescent="0.2">
      <c r="A1695" s="173" t="s">
        <v>15649</v>
      </c>
      <c r="B1695" s="174" t="s">
        <v>15650</v>
      </c>
      <c r="C1695" s="175"/>
      <c r="D1695" s="176"/>
      <c r="E1695" s="176"/>
      <c r="F1695" s="176"/>
      <c r="G1695" s="169">
        <v>5</v>
      </c>
    </row>
    <row r="1696" spans="1:7" ht="25.5" x14ac:dyDescent="0.2">
      <c r="A1696" s="173" t="s">
        <v>15651</v>
      </c>
      <c r="B1696" s="174" t="s">
        <v>15652</v>
      </c>
      <c r="C1696" s="175" t="s">
        <v>12441</v>
      </c>
      <c r="D1696" s="176">
        <v>64.97</v>
      </c>
      <c r="E1696" s="176">
        <v>20.69</v>
      </c>
      <c r="F1696" s="176">
        <v>85.66</v>
      </c>
      <c r="G1696" s="169">
        <v>9</v>
      </c>
    </row>
    <row r="1697" spans="1:7" ht="25.5" x14ac:dyDescent="0.2">
      <c r="A1697" s="173" t="s">
        <v>15653</v>
      </c>
      <c r="B1697" s="174" t="s">
        <v>15654</v>
      </c>
      <c r="C1697" s="175" t="s">
        <v>12441</v>
      </c>
      <c r="D1697" s="176">
        <v>73.52</v>
      </c>
      <c r="E1697" s="176">
        <v>20.69</v>
      </c>
      <c r="F1697" s="176">
        <v>94.21</v>
      </c>
      <c r="G1697" s="169">
        <v>9</v>
      </c>
    </row>
    <row r="1698" spans="1:7" ht="25.5" x14ac:dyDescent="0.2">
      <c r="A1698" s="173" t="s">
        <v>15655</v>
      </c>
      <c r="B1698" s="174" t="s">
        <v>15656</v>
      </c>
      <c r="C1698" s="175" t="s">
        <v>12441</v>
      </c>
      <c r="D1698" s="176">
        <v>138.12</v>
      </c>
      <c r="E1698" s="176">
        <v>26.05</v>
      </c>
      <c r="F1698" s="176">
        <v>164.17</v>
      </c>
      <c r="G1698" s="169">
        <v>9</v>
      </c>
    </row>
    <row r="1699" spans="1:7" ht="38.25" x14ac:dyDescent="0.2">
      <c r="A1699" s="173" t="s">
        <v>15657</v>
      </c>
      <c r="B1699" s="174" t="s">
        <v>15658</v>
      </c>
      <c r="C1699" s="175" t="s">
        <v>12441</v>
      </c>
      <c r="D1699" s="176">
        <v>145.72999999999999</v>
      </c>
      <c r="E1699" s="176">
        <v>26.05</v>
      </c>
      <c r="F1699" s="176">
        <v>171.78</v>
      </c>
      <c r="G1699" s="169">
        <v>9</v>
      </c>
    </row>
    <row r="1700" spans="1:7" ht="25.5" x14ac:dyDescent="0.2">
      <c r="A1700" s="173" t="s">
        <v>15659</v>
      </c>
      <c r="B1700" s="174" t="s">
        <v>15660</v>
      </c>
      <c r="C1700" s="175" t="s">
        <v>12441</v>
      </c>
      <c r="D1700" s="176">
        <v>145.69</v>
      </c>
      <c r="E1700" s="176"/>
      <c r="F1700" s="176">
        <v>145.69</v>
      </c>
      <c r="G1700" s="169">
        <v>9</v>
      </c>
    </row>
    <row r="1701" spans="1:7" x14ac:dyDescent="0.2">
      <c r="A1701" s="173" t="s">
        <v>15661</v>
      </c>
      <c r="B1701" s="174" t="s">
        <v>15662</v>
      </c>
      <c r="C1701" s="175"/>
      <c r="D1701" s="176"/>
      <c r="E1701" s="176"/>
      <c r="F1701" s="176"/>
      <c r="G1701" s="169">
        <v>5</v>
      </c>
    </row>
    <row r="1702" spans="1:7" ht="25.5" x14ac:dyDescent="0.2">
      <c r="A1702" s="173" t="s">
        <v>15663</v>
      </c>
      <c r="B1702" s="174" t="s">
        <v>15664</v>
      </c>
      <c r="C1702" s="175" t="s">
        <v>12441</v>
      </c>
      <c r="D1702" s="176">
        <v>10.84</v>
      </c>
      <c r="E1702" s="176">
        <v>8.57</v>
      </c>
      <c r="F1702" s="176">
        <v>19.41</v>
      </c>
      <c r="G1702" s="169">
        <v>9</v>
      </c>
    </row>
    <row r="1703" spans="1:7" ht="25.5" x14ac:dyDescent="0.2">
      <c r="A1703" s="173" t="s">
        <v>15665</v>
      </c>
      <c r="B1703" s="174" t="s">
        <v>15666</v>
      </c>
      <c r="C1703" s="175" t="s">
        <v>12441</v>
      </c>
      <c r="D1703" s="176">
        <v>7.58</v>
      </c>
      <c r="E1703" s="176">
        <v>8.57</v>
      </c>
      <c r="F1703" s="176">
        <v>16.149999999999999</v>
      </c>
      <c r="G1703" s="169">
        <v>9</v>
      </c>
    </row>
    <row r="1704" spans="1:7" ht="25.5" x14ac:dyDescent="0.2">
      <c r="A1704" s="173" t="s">
        <v>15667</v>
      </c>
      <c r="B1704" s="174" t="s">
        <v>15668</v>
      </c>
      <c r="C1704" s="175" t="s">
        <v>12441</v>
      </c>
      <c r="D1704" s="176">
        <v>52.9</v>
      </c>
      <c r="E1704" s="176">
        <v>8.57</v>
      </c>
      <c r="F1704" s="176">
        <v>61.47</v>
      </c>
      <c r="G1704" s="169">
        <v>9</v>
      </c>
    </row>
    <row r="1705" spans="1:7" ht="25.5" x14ac:dyDescent="0.2">
      <c r="A1705" s="173" t="s">
        <v>15669</v>
      </c>
      <c r="B1705" s="174" t="s">
        <v>15670</v>
      </c>
      <c r="C1705" s="175" t="s">
        <v>12441</v>
      </c>
      <c r="D1705" s="176">
        <v>81.180000000000007</v>
      </c>
      <c r="E1705" s="176">
        <v>23.77</v>
      </c>
      <c r="F1705" s="176">
        <v>104.95</v>
      </c>
      <c r="G1705" s="169">
        <v>9</v>
      </c>
    </row>
    <row r="1706" spans="1:7" ht="25.5" x14ac:dyDescent="0.2">
      <c r="A1706" s="173" t="s">
        <v>15671</v>
      </c>
      <c r="B1706" s="174" t="s">
        <v>15672</v>
      </c>
      <c r="C1706" s="175" t="s">
        <v>12441</v>
      </c>
      <c r="D1706" s="176">
        <v>49.65</v>
      </c>
      <c r="E1706" s="176">
        <v>8.57</v>
      </c>
      <c r="F1706" s="176">
        <v>58.22</v>
      </c>
      <c r="G1706" s="169">
        <v>9</v>
      </c>
    </row>
    <row r="1707" spans="1:7" ht="25.5" x14ac:dyDescent="0.2">
      <c r="A1707" s="173" t="s">
        <v>15673</v>
      </c>
      <c r="B1707" s="174" t="s">
        <v>15674</v>
      </c>
      <c r="C1707" s="175" t="s">
        <v>12441</v>
      </c>
      <c r="D1707" s="176">
        <v>76.63</v>
      </c>
      <c r="E1707" s="176">
        <v>23.77</v>
      </c>
      <c r="F1707" s="176">
        <v>100.4</v>
      </c>
      <c r="G1707" s="169">
        <v>9</v>
      </c>
    </row>
    <row r="1708" spans="1:7" ht="25.5" x14ac:dyDescent="0.2">
      <c r="A1708" s="173" t="s">
        <v>15675</v>
      </c>
      <c r="B1708" s="174" t="s">
        <v>15676</v>
      </c>
      <c r="C1708" s="175" t="s">
        <v>12441</v>
      </c>
      <c r="D1708" s="176">
        <v>45.64</v>
      </c>
      <c r="E1708" s="176">
        <v>28.05</v>
      </c>
      <c r="F1708" s="176">
        <v>73.69</v>
      </c>
      <c r="G1708" s="169">
        <v>9</v>
      </c>
    </row>
    <row r="1709" spans="1:7" x14ac:dyDescent="0.2">
      <c r="A1709" s="173" t="s">
        <v>15677</v>
      </c>
      <c r="B1709" s="174" t="s">
        <v>15678</v>
      </c>
      <c r="C1709" s="175"/>
      <c r="D1709" s="176"/>
      <c r="E1709" s="176"/>
      <c r="F1709" s="176"/>
      <c r="G1709" s="169">
        <v>5</v>
      </c>
    </row>
    <row r="1710" spans="1:7" ht="25.5" x14ac:dyDescent="0.2">
      <c r="A1710" s="173" t="s">
        <v>15679</v>
      </c>
      <c r="B1710" s="174" t="s">
        <v>15680</v>
      </c>
      <c r="C1710" s="175" t="s">
        <v>12522</v>
      </c>
      <c r="D1710" s="176">
        <v>468.34</v>
      </c>
      <c r="E1710" s="176">
        <v>370.84</v>
      </c>
      <c r="F1710" s="176">
        <v>839.18</v>
      </c>
      <c r="G1710" s="169">
        <v>9</v>
      </c>
    </row>
    <row r="1711" spans="1:7" ht="25.5" x14ac:dyDescent="0.2">
      <c r="A1711" s="173" t="s">
        <v>15681</v>
      </c>
      <c r="B1711" s="174" t="s">
        <v>15682</v>
      </c>
      <c r="C1711" s="175" t="s">
        <v>12522</v>
      </c>
      <c r="D1711" s="176">
        <v>510.63</v>
      </c>
      <c r="E1711" s="176">
        <v>42.87</v>
      </c>
      <c r="F1711" s="176">
        <v>553.5</v>
      </c>
      <c r="G1711" s="169">
        <v>9</v>
      </c>
    </row>
    <row r="1712" spans="1:7" ht="25.5" x14ac:dyDescent="0.2">
      <c r="A1712" s="173" t="s">
        <v>15683</v>
      </c>
      <c r="B1712" s="174" t="s">
        <v>15684</v>
      </c>
      <c r="C1712" s="175" t="s">
        <v>12441</v>
      </c>
      <c r="D1712" s="176">
        <v>5.58</v>
      </c>
      <c r="E1712" s="176">
        <v>9.0399999999999991</v>
      </c>
      <c r="F1712" s="176">
        <v>14.62</v>
      </c>
      <c r="G1712" s="169">
        <v>9</v>
      </c>
    </row>
    <row r="1713" spans="1:7" ht="25.5" x14ac:dyDescent="0.2">
      <c r="A1713" s="173" t="s">
        <v>15685</v>
      </c>
      <c r="B1713" s="174" t="s">
        <v>15686</v>
      </c>
      <c r="C1713" s="175" t="s">
        <v>12441</v>
      </c>
      <c r="D1713" s="176">
        <v>18.28</v>
      </c>
      <c r="E1713" s="176">
        <v>18.079999999999998</v>
      </c>
      <c r="F1713" s="176">
        <v>36.36</v>
      </c>
      <c r="G1713" s="169">
        <v>9</v>
      </c>
    </row>
    <row r="1714" spans="1:7" ht="25.5" x14ac:dyDescent="0.2">
      <c r="A1714" s="173" t="s">
        <v>15687</v>
      </c>
      <c r="B1714" s="174" t="s">
        <v>15688</v>
      </c>
      <c r="C1714" s="175" t="s">
        <v>12441</v>
      </c>
      <c r="D1714" s="176">
        <v>58.18</v>
      </c>
      <c r="E1714" s="176">
        <v>9.0399999999999991</v>
      </c>
      <c r="F1714" s="176">
        <v>67.22</v>
      </c>
      <c r="G1714" s="169">
        <v>9</v>
      </c>
    </row>
    <row r="1715" spans="1:7" x14ac:dyDescent="0.2">
      <c r="A1715" s="173" t="s">
        <v>15689</v>
      </c>
      <c r="B1715" s="174" t="s">
        <v>15690</v>
      </c>
      <c r="C1715" s="175"/>
      <c r="D1715" s="176"/>
      <c r="E1715" s="176"/>
      <c r="F1715" s="176"/>
      <c r="G1715" s="169">
        <v>5</v>
      </c>
    </row>
    <row r="1716" spans="1:7" x14ac:dyDescent="0.2">
      <c r="A1716" s="173" t="s">
        <v>15691</v>
      </c>
      <c r="B1716" s="174" t="s">
        <v>15692</v>
      </c>
      <c r="C1716" s="175" t="s">
        <v>12522</v>
      </c>
      <c r="D1716" s="176"/>
      <c r="E1716" s="176">
        <v>85.72</v>
      </c>
      <c r="F1716" s="176">
        <v>85.72</v>
      </c>
      <c r="G1716" s="169">
        <v>9</v>
      </c>
    </row>
    <row r="1717" spans="1:7" x14ac:dyDescent="0.2">
      <c r="A1717" s="173" t="s">
        <v>15693</v>
      </c>
      <c r="B1717" s="174" t="s">
        <v>15694</v>
      </c>
      <c r="C1717" s="175" t="s">
        <v>12441</v>
      </c>
      <c r="D1717" s="176">
        <v>4.95</v>
      </c>
      <c r="E1717" s="176">
        <v>4.29</v>
      </c>
      <c r="F1717" s="176">
        <v>9.24</v>
      </c>
      <c r="G1717" s="169">
        <v>9</v>
      </c>
    </row>
    <row r="1718" spans="1:7" ht="25.5" x14ac:dyDescent="0.2">
      <c r="A1718" s="173" t="s">
        <v>15695</v>
      </c>
      <c r="B1718" s="174" t="s">
        <v>15696</v>
      </c>
      <c r="C1718" s="175" t="s">
        <v>12441</v>
      </c>
      <c r="D1718" s="176">
        <v>5.32</v>
      </c>
      <c r="E1718" s="176">
        <v>4.29</v>
      </c>
      <c r="F1718" s="176">
        <v>9.61</v>
      </c>
      <c r="G1718" s="169">
        <v>9</v>
      </c>
    </row>
    <row r="1719" spans="1:7" ht="25.5" x14ac:dyDescent="0.2">
      <c r="A1719" s="173" t="s">
        <v>15697</v>
      </c>
      <c r="B1719" s="174" t="s">
        <v>15698</v>
      </c>
      <c r="C1719" s="175" t="s">
        <v>12441</v>
      </c>
      <c r="D1719" s="176">
        <v>14.23</v>
      </c>
      <c r="E1719" s="176">
        <v>4.29</v>
      </c>
      <c r="F1719" s="176">
        <v>18.52</v>
      </c>
      <c r="G1719" s="169">
        <v>9</v>
      </c>
    </row>
    <row r="1720" spans="1:7" ht="25.5" x14ac:dyDescent="0.2">
      <c r="A1720" s="173" t="s">
        <v>20962</v>
      </c>
      <c r="B1720" s="174" t="s">
        <v>20963</v>
      </c>
      <c r="C1720" s="175" t="s">
        <v>12441</v>
      </c>
      <c r="D1720" s="176">
        <v>0.9</v>
      </c>
      <c r="E1720" s="176">
        <v>0.31</v>
      </c>
      <c r="F1720" s="176">
        <v>1.21</v>
      </c>
      <c r="G1720" s="169">
        <v>9</v>
      </c>
    </row>
    <row r="1721" spans="1:7" x14ac:dyDescent="0.2">
      <c r="A1721" s="173" t="s">
        <v>15699</v>
      </c>
      <c r="B1721" s="174" t="s">
        <v>15700</v>
      </c>
      <c r="C1721" s="175"/>
      <c r="D1721" s="176"/>
      <c r="E1721" s="176"/>
      <c r="F1721" s="176"/>
      <c r="G1721" s="169">
        <v>2</v>
      </c>
    </row>
    <row r="1722" spans="1:7" x14ac:dyDescent="0.2">
      <c r="A1722" s="173" t="s">
        <v>15701</v>
      </c>
      <c r="B1722" s="174" t="s">
        <v>15702</v>
      </c>
      <c r="C1722" s="175"/>
      <c r="D1722" s="176"/>
      <c r="E1722" s="176"/>
      <c r="F1722" s="176"/>
      <c r="G1722" s="169">
        <v>5</v>
      </c>
    </row>
    <row r="1723" spans="1:7" x14ac:dyDescent="0.2">
      <c r="A1723" s="173" t="s">
        <v>15703</v>
      </c>
      <c r="B1723" s="174" t="s">
        <v>15704</v>
      </c>
      <c r="C1723" s="175" t="s">
        <v>12441</v>
      </c>
      <c r="D1723" s="176">
        <v>8.32</v>
      </c>
      <c r="E1723" s="176">
        <v>36.81</v>
      </c>
      <c r="F1723" s="176">
        <v>45.13</v>
      </c>
      <c r="G1723" s="169">
        <v>9</v>
      </c>
    </row>
    <row r="1724" spans="1:7" x14ac:dyDescent="0.2">
      <c r="A1724" s="173" t="s">
        <v>15705</v>
      </c>
      <c r="B1724" s="174" t="s">
        <v>15706</v>
      </c>
      <c r="C1724" s="175" t="s">
        <v>12441</v>
      </c>
      <c r="D1724" s="176">
        <v>4.74</v>
      </c>
      <c r="E1724" s="176">
        <v>36.81</v>
      </c>
      <c r="F1724" s="176">
        <v>41.55</v>
      </c>
      <c r="G1724" s="169">
        <v>9</v>
      </c>
    </row>
    <row r="1725" spans="1:7" x14ac:dyDescent="0.2">
      <c r="A1725" s="173" t="s">
        <v>15707</v>
      </c>
      <c r="B1725" s="174" t="s">
        <v>15708</v>
      </c>
      <c r="C1725" s="175" t="s">
        <v>12441</v>
      </c>
      <c r="D1725" s="176">
        <v>7.18</v>
      </c>
      <c r="E1725" s="176">
        <v>9.3699999999999992</v>
      </c>
      <c r="F1725" s="176">
        <v>16.55</v>
      </c>
      <c r="G1725" s="169">
        <v>9</v>
      </c>
    </row>
    <row r="1726" spans="1:7" x14ac:dyDescent="0.2">
      <c r="A1726" s="173" t="s">
        <v>15709</v>
      </c>
      <c r="B1726" s="174" t="s">
        <v>15710</v>
      </c>
      <c r="C1726" s="175" t="s">
        <v>12497</v>
      </c>
      <c r="D1726" s="176">
        <v>27.09</v>
      </c>
      <c r="E1726" s="176">
        <v>26.34</v>
      </c>
      <c r="F1726" s="176">
        <v>53.43</v>
      </c>
      <c r="G1726" s="169">
        <v>9</v>
      </c>
    </row>
    <row r="1727" spans="1:7" x14ac:dyDescent="0.2">
      <c r="A1727" s="173" t="s">
        <v>15711</v>
      </c>
      <c r="B1727" s="174" t="s">
        <v>15712</v>
      </c>
      <c r="C1727" s="175" t="s">
        <v>12441</v>
      </c>
      <c r="D1727" s="176">
        <v>7.9</v>
      </c>
      <c r="E1727" s="176">
        <v>10.07</v>
      </c>
      <c r="F1727" s="176">
        <v>17.97</v>
      </c>
      <c r="G1727" s="169">
        <v>9</v>
      </c>
    </row>
    <row r="1728" spans="1:7" x14ac:dyDescent="0.2">
      <c r="A1728" s="173" t="s">
        <v>15713</v>
      </c>
      <c r="B1728" s="174" t="s">
        <v>15714</v>
      </c>
      <c r="C1728" s="175"/>
      <c r="D1728" s="176"/>
      <c r="E1728" s="176"/>
      <c r="F1728" s="176"/>
      <c r="G1728" s="169">
        <v>5</v>
      </c>
    </row>
    <row r="1729" spans="1:7" x14ac:dyDescent="0.2">
      <c r="A1729" s="173" t="s">
        <v>15715</v>
      </c>
      <c r="B1729" s="174" t="s">
        <v>15716</v>
      </c>
      <c r="C1729" s="175" t="s">
        <v>12441</v>
      </c>
      <c r="D1729" s="176">
        <v>2.92</v>
      </c>
      <c r="E1729" s="176">
        <v>12.68</v>
      </c>
      <c r="F1729" s="176">
        <v>15.6</v>
      </c>
      <c r="G1729" s="169">
        <v>9</v>
      </c>
    </row>
    <row r="1730" spans="1:7" x14ac:dyDescent="0.2">
      <c r="A1730" s="173" t="s">
        <v>15717</v>
      </c>
      <c r="B1730" s="174" t="s">
        <v>15718</v>
      </c>
      <c r="C1730" s="175" t="s">
        <v>12441</v>
      </c>
      <c r="D1730" s="176">
        <v>5.42</v>
      </c>
      <c r="E1730" s="176">
        <v>12.68</v>
      </c>
      <c r="F1730" s="176">
        <v>18.100000000000001</v>
      </c>
      <c r="G1730" s="169">
        <v>9</v>
      </c>
    </row>
    <row r="1731" spans="1:7" x14ac:dyDescent="0.2">
      <c r="A1731" s="173" t="s">
        <v>15719</v>
      </c>
      <c r="B1731" s="174" t="s">
        <v>15720</v>
      </c>
      <c r="C1731" s="175"/>
      <c r="D1731" s="176"/>
      <c r="E1731" s="176"/>
      <c r="F1731" s="176"/>
      <c r="G1731" s="169">
        <v>5</v>
      </c>
    </row>
    <row r="1732" spans="1:7" x14ac:dyDescent="0.2">
      <c r="A1732" s="173" t="s">
        <v>15721</v>
      </c>
      <c r="B1732" s="174" t="s">
        <v>15722</v>
      </c>
      <c r="C1732" s="175" t="s">
        <v>12441</v>
      </c>
      <c r="D1732" s="176">
        <v>5.86</v>
      </c>
      <c r="E1732" s="176">
        <v>27.9</v>
      </c>
      <c r="F1732" s="176">
        <v>33.76</v>
      </c>
      <c r="G1732" s="169">
        <v>9</v>
      </c>
    </row>
    <row r="1733" spans="1:7" x14ac:dyDescent="0.2">
      <c r="A1733" s="173" t="s">
        <v>15723</v>
      </c>
      <c r="B1733" s="174" t="s">
        <v>15724</v>
      </c>
      <c r="C1733" s="175" t="s">
        <v>12441</v>
      </c>
      <c r="D1733" s="176">
        <v>8.77</v>
      </c>
      <c r="E1733" s="176">
        <v>23.7</v>
      </c>
      <c r="F1733" s="176">
        <v>32.47</v>
      </c>
      <c r="G1733" s="169">
        <v>9</v>
      </c>
    </row>
    <row r="1734" spans="1:7" x14ac:dyDescent="0.2">
      <c r="A1734" s="173" t="s">
        <v>15725</v>
      </c>
      <c r="B1734" s="174" t="s">
        <v>15726</v>
      </c>
      <c r="C1734" s="175" t="s">
        <v>12441</v>
      </c>
      <c r="D1734" s="176">
        <v>18.32</v>
      </c>
      <c r="E1734" s="176">
        <v>13.17</v>
      </c>
      <c r="F1734" s="176">
        <v>31.49</v>
      </c>
      <c r="G1734" s="169">
        <v>9</v>
      </c>
    </row>
    <row r="1735" spans="1:7" x14ac:dyDescent="0.2">
      <c r="A1735" s="173" t="s">
        <v>15727</v>
      </c>
      <c r="B1735" s="174" t="s">
        <v>15728</v>
      </c>
      <c r="C1735" s="175" t="s">
        <v>12441</v>
      </c>
      <c r="D1735" s="176">
        <v>18.649999999999999</v>
      </c>
      <c r="E1735" s="176">
        <v>22.63</v>
      </c>
      <c r="F1735" s="176">
        <v>41.28</v>
      </c>
      <c r="G1735" s="169">
        <v>9</v>
      </c>
    </row>
    <row r="1736" spans="1:7" ht="25.5" x14ac:dyDescent="0.2">
      <c r="A1736" s="173" t="s">
        <v>15729</v>
      </c>
      <c r="B1736" s="174" t="s">
        <v>20964</v>
      </c>
      <c r="C1736" s="175" t="s">
        <v>12441</v>
      </c>
      <c r="D1736" s="176">
        <v>16.53</v>
      </c>
      <c r="E1736" s="176">
        <v>16.79</v>
      </c>
      <c r="F1736" s="176">
        <v>33.32</v>
      </c>
      <c r="G1736" s="169">
        <v>9</v>
      </c>
    </row>
    <row r="1737" spans="1:7" ht="25.5" x14ac:dyDescent="0.2">
      <c r="A1737" s="173" t="s">
        <v>15731</v>
      </c>
      <c r="B1737" s="174" t="s">
        <v>20965</v>
      </c>
      <c r="C1737" s="175" t="s">
        <v>12441</v>
      </c>
      <c r="D1737" s="176">
        <v>42.28</v>
      </c>
      <c r="E1737" s="176">
        <v>16.79</v>
      </c>
      <c r="F1737" s="176">
        <v>59.07</v>
      </c>
      <c r="G1737" s="169">
        <v>9</v>
      </c>
    </row>
    <row r="1738" spans="1:7" x14ac:dyDescent="0.2">
      <c r="A1738" s="173" t="s">
        <v>15733</v>
      </c>
      <c r="B1738" s="174" t="s">
        <v>15734</v>
      </c>
      <c r="C1738" s="175" t="s">
        <v>12441</v>
      </c>
      <c r="D1738" s="176">
        <v>31.05</v>
      </c>
      <c r="E1738" s="176">
        <v>22.63</v>
      </c>
      <c r="F1738" s="176">
        <v>53.68</v>
      </c>
      <c r="G1738" s="169">
        <v>9</v>
      </c>
    </row>
    <row r="1739" spans="1:7" x14ac:dyDescent="0.2">
      <c r="A1739" s="173" t="s">
        <v>15735</v>
      </c>
      <c r="B1739" s="174" t="s">
        <v>15736</v>
      </c>
      <c r="C1739" s="175"/>
      <c r="D1739" s="176"/>
      <c r="E1739" s="176"/>
      <c r="F1739" s="176"/>
      <c r="G1739" s="169">
        <v>5</v>
      </c>
    </row>
    <row r="1740" spans="1:7" x14ac:dyDescent="0.2">
      <c r="A1740" s="173" t="s">
        <v>15737</v>
      </c>
      <c r="B1740" s="174" t="s">
        <v>15738</v>
      </c>
      <c r="C1740" s="175" t="s">
        <v>12441</v>
      </c>
      <c r="D1740" s="176">
        <v>8.85</v>
      </c>
      <c r="E1740" s="176">
        <v>16.79</v>
      </c>
      <c r="F1740" s="176">
        <v>25.64</v>
      </c>
      <c r="G1740" s="169">
        <v>9</v>
      </c>
    </row>
    <row r="1741" spans="1:7" x14ac:dyDescent="0.2">
      <c r="A1741" s="173" t="s">
        <v>15739</v>
      </c>
      <c r="B1741" s="174" t="s">
        <v>15740</v>
      </c>
      <c r="C1741" s="175" t="s">
        <v>12497</v>
      </c>
      <c r="D1741" s="176">
        <v>3.01</v>
      </c>
      <c r="E1741" s="176">
        <v>3.12</v>
      </c>
      <c r="F1741" s="176">
        <v>6.13</v>
      </c>
      <c r="G1741" s="169">
        <v>9</v>
      </c>
    </row>
    <row r="1742" spans="1:7" x14ac:dyDescent="0.2">
      <c r="A1742" s="173" t="s">
        <v>15741</v>
      </c>
      <c r="B1742" s="174" t="s">
        <v>15742</v>
      </c>
      <c r="C1742" s="175" t="s">
        <v>12441</v>
      </c>
      <c r="D1742" s="176">
        <v>10.64</v>
      </c>
      <c r="E1742" s="176">
        <v>18.93</v>
      </c>
      <c r="F1742" s="176">
        <v>29.57</v>
      </c>
      <c r="G1742" s="169">
        <v>9</v>
      </c>
    </row>
    <row r="1743" spans="1:7" x14ac:dyDescent="0.2">
      <c r="A1743" s="173" t="s">
        <v>15743</v>
      </c>
      <c r="B1743" s="174" t="s">
        <v>15744</v>
      </c>
      <c r="C1743" s="175" t="s">
        <v>12497</v>
      </c>
      <c r="D1743" s="176">
        <v>2.82</v>
      </c>
      <c r="E1743" s="176">
        <v>2.5</v>
      </c>
      <c r="F1743" s="176">
        <v>5.32</v>
      </c>
      <c r="G1743" s="169">
        <v>9</v>
      </c>
    </row>
    <row r="1744" spans="1:7" x14ac:dyDescent="0.2">
      <c r="A1744" s="173" t="s">
        <v>15745</v>
      </c>
      <c r="B1744" s="174" t="s">
        <v>15746</v>
      </c>
      <c r="C1744" s="175"/>
      <c r="D1744" s="176"/>
      <c r="E1744" s="176"/>
      <c r="F1744" s="176"/>
      <c r="G1744" s="169">
        <v>5</v>
      </c>
    </row>
    <row r="1745" spans="1:7" x14ac:dyDescent="0.2">
      <c r="A1745" s="173" t="s">
        <v>15747</v>
      </c>
      <c r="B1745" s="174" t="s">
        <v>15748</v>
      </c>
      <c r="C1745" s="175" t="s">
        <v>12441</v>
      </c>
      <c r="D1745" s="176">
        <v>4.4400000000000004</v>
      </c>
      <c r="E1745" s="176">
        <v>22.63</v>
      </c>
      <c r="F1745" s="176">
        <v>27.07</v>
      </c>
      <c r="G1745" s="169">
        <v>9</v>
      </c>
    </row>
    <row r="1746" spans="1:7" x14ac:dyDescent="0.2">
      <c r="A1746" s="173" t="s">
        <v>15749</v>
      </c>
      <c r="B1746" s="174" t="s">
        <v>15750</v>
      </c>
      <c r="C1746" s="175"/>
      <c r="D1746" s="176"/>
      <c r="E1746" s="176"/>
      <c r="F1746" s="176"/>
      <c r="G1746" s="169">
        <v>5</v>
      </c>
    </row>
    <row r="1747" spans="1:7" x14ac:dyDescent="0.2">
      <c r="A1747" s="173" t="s">
        <v>15751</v>
      </c>
      <c r="B1747" s="174" t="s">
        <v>15752</v>
      </c>
      <c r="C1747" s="175" t="s">
        <v>12943</v>
      </c>
      <c r="D1747" s="176">
        <v>4.5599999999999996</v>
      </c>
      <c r="E1747" s="176"/>
      <c r="F1747" s="176">
        <v>4.5599999999999996</v>
      </c>
      <c r="G1747" s="169">
        <v>9</v>
      </c>
    </row>
    <row r="1748" spans="1:7" x14ac:dyDescent="0.2">
      <c r="A1748" s="173" t="s">
        <v>15753</v>
      </c>
      <c r="B1748" s="174" t="s">
        <v>15754</v>
      </c>
      <c r="C1748" s="175" t="s">
        <v>12943</v>
      </c>
      <c r="D1748" s="176">
        <v>4.37</v>
      </c>
      <c r="E1748" s="176"/>
      <c r="F1748" s="176">
        <v>4.37</v>
      </c>
      <c r="G1748" s="169">
        <v>9</v>
      </c>
    </row>
    <row r="1749" spans="1:7" ht="38.25" x14ac:dyDescent="0.2">
      <c r="A1749" s="173" t="s">
        <v>15755</v>
      </c>
      <c r="B1749" s="174" t="s">
        <v>15756</v>
      </c>
      <c r="C1749" s="175" t="s">
        <v>12441</v>
      </c>
      <c r="D1749" s="176">
        <v>171.75</v>
      </c>
      <c r="E1749" s="176">
        <v>209.17</v>
      </c>
      <c r="F1749" s="176">
        <v>380.92</v>
      </c>
      <c r="G1749" s="169">
        <v>9</v>
      </c>
    </row>
    <row r="1750" spans="1:7" ht="38.25" x14ac:dyDescent="0.2">
      <c r="A1750" s="173" t="s">
        <v>15757</v>
      </c>
      <c r="B1750" s="174" t="s">
        <v>15758</v>
      </c>
      <c r="C1750" s="175" t="s">
        <v>12441</v>
      </c>
      <c r="D1750" s="176">
        <v>630.67999999999995</v>
      </c>
      <c r="E1750" s="176">
        <v>242.51</v>
      </c>
      <c r="F1750" s="176">
        <v>873.19</v>
      </c>
      <c r="G1750" s="169">
        <v>9</v>
      </c>
    </row>
    <row r="1751" spans="1:7" x14ac:dyDescent="0.2">
      <c r="A1751" s="173" t="s">
        <v>15759</v>
      </c>
      <c r="B1751" s="174" t="s">
        <v>15760</v>
      </c>
      <c r="C1751" s="175"/>
      <c r="D1751" s="176"/>
      <c r="E1751" s="176"/>
      <c r="F1751" s="176"/>
      <c r="G1751" s="169">
        <v>5</v>
      </c>
    </row>
    <row r="1752" spans="1:7" x14ac:dyDescent="0.2">
      <c r="A1752" s="173" t="s">
        <v>15761</v>
      </c>
      <c r="B1752" s="174" t="s">
        <v>15762</v>
      </c>
      <c r="C1752" s="175" t="s">
        <v>12497</v>
      </c>
      <c r="D1752" s="176">
        <v>1.62</v>
      </c>
      <c r="E1752" s="176">
        <v>1.7</v>
      </c>
      <c r="F1752" s="176">
        <v>3.32</v>
      </c>
      <c r="G1752" s="169">
        <v>9</v>
      </c>
    </row>
    <row r="1753" spans="1:7" x14ac:dyDescent="0.2">
      <c r="A1753" s="173" t="s">
        <v>15763</v>
      </c>
      <c r="B1753" s="174" t="s">
        <v>15764</v>
      </c>
      <c r="C1753" s="175" t="s">
        <v>12497</v>
      </c>
      <c r="D1753" s="176">
        <v>1.03</v>
      </c>
      <c r="E1753" s="176">
        <v>3.4</v>
      </c>
      <c r="F1753" s="176">
        <v>4.43</v>
      </c>
      <c r="G1753" s="169">
        <v>9</v>
      </c>
    </row>
    <row r="1754" spans="1:7" ht="25.5" x14ac:dyDescent="0.2">
      <c r="A1754" s="173" t="s">
        <v>15765</v>
      </c>
      <c r="B1754" s="174" t="s">
        <v>15766</v>
      </c>
      <c r="C1754" s="175"/>
      <c r="D1754" s="176"/>
      <c r="E1754" s="176"/>
      <c r="F1754" s="176"/>
      <c r="G1754" s="169">
        <v>5</v>
      </c>
    </row>
    <row r="1755" spans="1:7" x14ac:dyDescent="0.2">
      <c r="A1755" s="173" t="s">
        <v>15767</v>
      </c>
      <c r="B1755" s="174" t="s">
        <v>15768</v>
      </c>
      <c r="C1755" s="175" t="s">
        <v>2</v>
      </c>
      <c r="D1755" s="176">
        <v>7.94</v>
      </c>
      <c r="E1755" s="176">
        <v>22.63</v>
      </c>
      <c r="F1755" s="176">
        <v>30.57</v>
      </c>
      <c r="G1755" s="169">
        <v>9</v>
      </c>
    </row>
    <row r="1756" spans="1:7" x14ac:dyDescent="0.2">
      <c r="A1756" s="173" t="s">
        <v>15769</v>
      </c>
      <c r="B1756" s="174" t="s">
        <v>15770</v>
      </c>
      <c r="C1756" s="175" t="s">
        <v>2</v>
      </c>
      <c r="D1756" s="176">
        <v>9.19</v>
      </c>
      <c r="E1756" s="176">
        <v>22.63</v>
      </c>
      <c r="F1756" s="176">
        <v>31.82</v>
      </c>
      <c r="G1756" s="169">
        <v>9</v>
      </c>
    </row>
    <row r="1757" spans="1:7" x14ac:dyDescent="0.2">
      <c r="A1757" s="173" t="s">
        <v>15771</v>
      </c>
      <c r="B1757" s="174" t="s">
        <v>15772</v>
      </c>
      <c r="C1757" s="175" t="s">
        <v>2</v>
      </c>
      <c r="D1757" s="176">
        <v>12.32</v>
      </c>
      <c r="E1757" s="176">
        <v>22.63</v>
      </c>
      <c r="F1757" s="176">
        <v>34.950000000000003</v>
      </c>
      <c r="G1757" s="169">
        <v>9</v>
      </c>
    </row>
    <row r="1758" spans="1:7" x14ac:dyDescent="0.2">
      <c r="A1758" s="173" t="s">
        <v>15773</v>
      </c>
      <c r="B1758" s="174" t="s">
        <v>15774</v>
      </c>
      <c r="C1758" s="175" t="s">
        <v>2</v>
      </c>
      <c r="D1758" s="176">
        <v>13.81</v>
      </c>
      <c r="E1758" s="176">
        <v>22.63</v>
      </c>
      <c r="F1758" s="176">
        <v>36.44</v>
      </c>
      <c r="G1758" s="169">
        <v>9</v>
      </c>
    </row>
    <row r="1759" spans="1:7" x14ac:dyDescent="0.2">
      <c r="A1759" s="173" t="s">
        <v>15775</v>
      </c>
      <c r="B1759" s="174" t="s">
        <v>15776</v>
      </c>
      <c r="C1759" s="175" t="s">
        <v>2</v>
      </c>
      <c r="D1759" s="176">
        <v>11.48</v>
      </c>
      <c r="E1759" s="176">
        <v>22.63</v>
      </c>
      <c r="F1759" s="176">
        <v>34.11</v>
      </c>
      <c r="G1759" s="169">
        <v>9</v>
      </c>
    </row>
    <row r="1760" spans="1:7" x14ac:dyDescent="0.2">
      <c r="A1760" s="173" t="s">
        <v>15777</v>
      </c>
      <c r="B1760" s="174" t="s">
        <v>15778</v>
      </c>
      <c r="C1760" s="175" t="s">
        <v>2</v>
      </c>
      <c r="D1760" s="176">
        <v>85.58</v>
      </c>
      <c r="E1760" s="176">
        <v>47.41</v>
      </c>
      <c r="F1760" s="176">
        <v>132.99</v>
      </c>
      <c r="G1760" s="169">
        <v>9</v>
      </c>
    </row>
    <row r="1761" spans="1:7" x14ac:dyDescent="0.2">
      <c r="A1761" s="173" t="s">
        <v>15779</v>
      </c>
      <c r="B1761" s="174" t="s">
        <v>15780</v>
      </c>
      <c r="C1761" s="175" t="s">
        <v>2</v>
      </c>
      <c r="D1761" s="176">
        <v>19.329999999999998</v>
      </c>
      <c r="E1761" s="176">
        <v>22.63</v>
      </c>
      <c r="F1761" s="176">
        <v>41.96</v>
      </c>
      <c r="G1761" s="169">
        <v>9</v>
      </c>
    </row>
    <row r="1762" spans="1:7" x14ac:dyDescent="0.2">
      <c r="A1762" s="173" t="s">
        <v>15781</v>
      </c>
      <c r="B1762" s="174" t="s">
        <v>15782</v>
      </c>
      <c r="C1762" s="175" t="s">
        <v>2</v>
      </c>
      <c r="D1762" s="176">
        <v>16.29</v>
      </c>
      <c r="E1762" s="176">
        <v>31.6</v>
      </c>
      <c r="F1762" s="176">
        <v>47.89</v>
      </c>
      <c r="G1762" s="169">
        <v>9</v>
      </c>
    </row>
    <row r="1763" spans="1:7" ht="38.25" x14ac:dyDescent="0.2">
      <c r="A1763" s="173" t="s">
        <v>15783</v>
      </c>
      <c r="B1763" s="174" t="s">
        <v>15784</v>
      </c>
      <c r="C1763" s="175" t="s">
        <v>2</v>
      </c>
      <c r="D1763" s="176">
        <v>255.78</v>
      </c>
      <c r="E1763" s="176"/>
      <c r="F1763" s="176">
        <v>255.78</v>
      </c>
      <c r="G1763" s="169">
        <v>9</v>
      </c>
    </row>
    <row r="1764" spans="1:7" ht="38.25" x14ac:dyDescent="0.2">
      <c r="A1764" s="173" t="s">
        <v>15785</v>
      </c>
      <c r="B1764" s="174" t="s">
        <v>15786</v>
      </c>
      <c r="C1764" s="175" t="s">
        <v>2</v>
      </c>
      <c r="D1764" s="176">
        <v>507.16</v>
      </c>
      <c r="E1764" s="176"/>
      <c r="F1764" s="176">
        <v>507.16</v>
      </c>
      <c r="G1764" s="169">
        <v>9</v>
      </c>
    </row>
    <row r="1765" spans="1:7" x14ac:dyDescent="0.2">
      <c r="A1765" s="173" t="s">
        <v>15787</v>
      </c>
      <c r="B1765" s="174" t="s">
        <v>15788</v>
      </c>
      <c r="C1765" s="175"/>
      <c r="D1765" s="176"/>
      <c r="E1765" s="176"/>
      <c r="F1765" s="176"/>
      <c r="G1765" s="169">
        <v>5</v>
      </c>
    </row>
    <row r="1766" spans="1:7" x14ac:dyDescent="0.2">
      <c r="A1766" s="173" t="s">
        <v>15789</v>
      </c>
      <c r="B1766" s="174" t="s">
        <v>15790</v>
      </c>
      <c r="C1766" s="175" t="s">
        <v>12441</v>
      </c>
      <c r="D1766" s="176">
        <v>17.73</v>
      </c>
      <c r="E1766" s="176">
        <v>31.6</v>
      </c>
      <c r="F1766" s="176">
        <v>49.33</v>
      </c>
      <c r="G1766" s="169">
        <v>9</v>
      </c>
    </row>
    <row r="1767" spans="1:7" x14ac:dyDescent="0.2">
      <c r="A1767" s="173" t="s">
        <v>15791</v>
      </c>
      <c r="B1767" s="174" t="s">
        <v>15792</v>
      </c>
      <c r="C1767" s="175"/>
      <c r="D1767" s="176"/>
      <c r="E1767" s="176"/>
      <c r="F1767" s="176"/>
      <c r="G1767" s="169">
        <v>5</v>
      </c>
    </row>
    <row r="1768" spans="1:7" x14ac:dyDescent="0.2">
      <c r="A1768" s="173" t="s">
        <v>15793</v>
      </c>
      <c r="B1768" s="174" t="s">
        <v>15794</v>
      </c>
      <c r="C1768" s="175" t="s">
        <v>12441</v>
      </c>
      <c r="D1768" s="176">
        <v>18.14</v>
      </c>
      <c r="E1768" s="176">
        <v>31.6</v>
      </c>
      <c r="F1768" s="176">
        <v>49.74</v>
      </c>
      <c r="G1768" s="169">
        <v>9</v>
      </c>
    </row>
    <row r="1769" spans="1:7" x14ac:dyDescent="0.2">
      <c r="A1769" s="173" t="s">
        <v>15795</v>
      </c>
      <c r="B1769" s="174" t="s">
        <v>15796</v>
      </c>
      <c r="C1769" s="175"/>
      <c r="D1769" s="176"/>
      <c r="E1769" s="176"/>
      <c r="F1769" s="176"/>
      <c r="G1769" s="169">
        <v>2</v>
      </c>
    </row>
    <row r="1770" spans="1:7" x14ac:dyDescent="0.2">
      <c r="A1770" s="173" t="s">
        <v>15797</v>
      </c>
      <c r="B1770" s="174" t="s">
        <v>15798</v>
      </c>
      <c r="C1770" s="175"/>
      <c r="D1770" s="176"/>
      <c r="E1770" s="176"/>
      <c r="F1770" s="176"/>
      <c r="G1770" s="169">
        <v>5</v>
      </c>
    </row>
    <row r="1771" spans="1:7" x14ac:dyDescent="0.2">
      <c r="A1771" s="173" t="s">
        <v>15799</v>
      </c>
      <c r="B1771" s="174" t="s">
        <v>15800</v>
      </c>
      <c r="C1771" s="175" t="s">
        <v>12522</v>
      </c>
      <c r="D1771" s="176">
        <v>183.67</v>
      </c>
      <c r="E1771" s="176">
        <v>53.58</v>
      </c>
      <c r="F1771" s="176">
        <v>237.25</v>
      </c>
      <c r="G1771" s="169">
        <v>9</v>
      </c>
    </row>
    <row r="1772" spans="1:7" ht="25.5" x14ac:dyDescent="0.2">
      <c r="A1772" s="173" t="s">
        <v>15801</v>
      </c>
      <c r="B1772" s="174" t="s">
        <v>15802</v>
      </c>
      <c r="C1772" s="175" t="s">
        <v>12441</v>
      </c>
      <c r="D1772" s="176"/>
      <c r="E1772" s="176">
        <v>2.14</v>
      </c>
      <c r="F1772" s="176">
        <v>2.14</v>
      </c>
      <c r="G1772" s="169">
        <v>9</v>
      </c>
    </row>
    <row r="1773" spans="1:7" x14ac:dyDescent="0.2">
      <c r="A1773" s="173" t="s">
        <v>15803</v>
      </c>
      <c r="B1773" s="174" t="s">
        <v>15804</v>
      </c>
      <c r="C1773" s="175"/>
      <c r="D1773" s="176"/>
      <c r="E1773" s="176"/>
      <c r="F1773" s="176"/>
      <c r="G1773" s="169">
        <v>5</v>
      </c>
    </row>
    <row r="1774" spans="1:7" x14ac:dyDescent="0.2">
      <c r="A1774" s="173" t="s">
        <v>15805</v>
      </c>
      <c r="B1774" s="174" t="s">
        <v>15806</v>
      </c>
      <c r="C1774" s="175" t="s">
        <v>2</v>
      </c>
      <c r="D1774" s="176">
        <v>10.61</v>
      </c>
      <c r="E1774" s="176">
        <v>3.61</v>
      </c>
      <c r="F1774" s="176">
        <v>14.22</v>
      </c>
      <c r="G1774" s="169">
        <v>9</v>
      </c>
    </row>
    <row r="1775" spans="1:7" x14ac:dyDescent="0.2">
      <c r="A1775" s="173" t="s">
        <v>15807</v>
      </c>
      <c r="B1775" s="174" t="s">
        <v>15808</v>
      </c>
      <c r="C1775" s="175" t="s">
        <v>2</v>
      </c>
      <c r="D1775" s="176">
        <v>9.74</v>
      </c>
      <c r="E1775" s="176">
        <v>5.43</v>
      </c>
      <c r="F1775" s="176">
        <v>15.17</v>
      </c>
      <c r="G1775" s="169">
        <v>9</v>
      </c>
    </row>
    <row r="1776" spans="1:7" x14ac:dyDescent="0.2">
      <c r="A1776" s="173" t="s">
        <v>15809</v>
      </c>
      <c r="B1776" s="174" t="s">
        <v>15810</v>
      </c>
      <c r="C1776" s="175" t="s">
        <v>2</v>
      </c>
      <c r="D1776" s="176">
        <v>108.32</v>
      </c>
      <c r="E1776" s="176">
        <v>6.9</v>
      </c>
      <c r="F1776" s="176">
        <v>115.22</v>
      </c>
      <c r="G1776" s="169">
        <v>9</v>
      </c>
    </row>
    <row r="1777" spans="1:7" x14ac:dyDescent="0.2">
      <c r="A1777" s="173" t="s">
        <v>15811</v>
      </c>
      <c r="B1777" s="174" t="s">
        <v>15812</v>
      </c>
      <c r="C1777" s="175" t="s">
        <v>2</v>
      </c>
      <c r="D1777" s="176">
        <v>18.21</v>
      </c>
      <c r="E1777" s="176">
        <v>5.43</v>
      </c>
      <c r="F1777" s="176">
        <v>23.64</v>
      </c>
      <c r="G1777" s="169">
        <v>9</v>
      </c>
    </row>
    <row r="1778" spans="1:7" x14ac:dyDescent="0.2">
      <c r="A1778" s="173" t="s">
        <v>15813</v>
      </c>
      <c r="B1778" s="174" t="s">
        <v>15814</v>
      </c>
      <c r="C1778" s="175" t="s">
        <v>2</v>
      </c>
      <c r="D1778" s="176">
        <v>48.2</v>
      </c>
      <c r="E1778" s="176">
        <v>6.9</v>
      </c>
      <c r="F1778" s="176">
        <v>55.1</v>
      </c>
      <c r="G1778" s="169">
        <v>9</v>
      </c>
    </row>
    <row r="1779" spans="1:7" x14ac:dyDescent="0.2">
      <c r="A1779" s="173" t="s">
        <v>15815</v>
      </c>
      <c r="B1779" s="174" t="s">
        <v>15816</v>
      </c>
      <c r="C1779" s="175" t="s">
        <v>2</v>
      </c>
      <c r="D1779" s="176">
        <v>13.05</v>
      </c>
      <c r="E1779" s="176">
        <v>5.43</v>
      </c>
      <c r="F1779" s="176">
        <v>18.48</v>
      </c>
      <c r="G1779" s="169">
        <v>9</v>
      </c>
    </row>
    <row r="1780" spans="1:7" x14ac:dyDescent="0.2">
      <c r="A1780" s="173" t="s">
        <v>15817</v>
      </c>
      <c r="B1780" s="174" t="s">
        <v>15818</v>
      </c>
      <c r="C1780" s="175" t="s">
        <v>2</v>
      </c>
      <c r="D1780" s="176">
        <v>49.18</v>
      </c>
      <c r="E1780" s="176">
        <v>6.9</v>
      </c>
      <c r="F1780" s="176">
        <v>56.08</v>
      </c>
      <c r="G1780" s="169">
        <v>9</v>
      </c>
    </row>
    <row r="1781" spans="1:7" x14ac:dyDescent="0.2">
      <c r="A1781" s="173" t="s">
        <v>15819</v>
      </c>
      <c r="B1781" s="174" t="s">
        <v>15820</v>
      </c>
      <c r="C1781" s="175" t="s">
        <v>2</v>
      </c>
      <c r="D1781" s="176">
        <v>12.59</v>
      </c>
      <c r="E1781" s="176"/>
      <c r="F1781" s="176">
        <v>12.59</v>
      </c>
      <c r="G1781" s="169">
        <v>9</v>
      </c>
    </row>
    <row r="1782" spans="1:7" x14ac:dyDescent="0.2">
      <c r="A1782" s="173" t="s">
        <v>15821</v>
      </c>
      <c r="B1782" s="174" t="s">
        <v>15822</v>
      </c>
      <c r="C1782" s="175"/>
      <c r="D1782" s="176"/>
      <c r="E1782" s="176"/>
      <c r="F1782" s="176"/>
      <c r="G1782" s="169">
        <v>5</v>
      </c>
    </row>
    <row r="1783" spans="1:7" x14ac:dyDescent="0.2">
      <c r="A1783" s="173" t="s">
        <v>15823</v>
      </c>
      <c r="B1783" s="174" t="s">
        <v>15824</v>
      </c>
      <c r="C1783" s="175" t="s">
        <v>12389</v>
      </c>
      <c r="D1783" s="176">
        <v>50.4</v>
      </c>
      <c r="E1783" s="176">
        <v>3.97</v>
      </c>
      <c r="F1783" s="176">
        <v>54.37</v>
      </c>
      <c r="G1783" s="169">
        <v>9</v>
      </c>
    </row>
    <row r="1784" spans="1:7" x14ac:dyDescent="0.2">
      <c r="A1784" s="173" t="s">
        <v>15825</v>
      </c>
      <c r="B1784" s="174" t="s">
        <v>15826</v>
      </c>
      <c r="C1784" s="175" t="s">
        <v>12389</v>
      </c>
      <c r="D1784" s="176">
        <v>36.14</v>
      </c>
      <c r="E1784" s="176">
        <v>3.97</v>
      </c>
      <c r="F1784" s="176">
        <v>40.11</v>
      </c>
      <c r="G1784" s="169">
        <v>9</v>
      </c>
    </row>
    <row r="1785" spans="1:7" x14ac:dyDescent="0.2">
      <c r="A1785" s="173" t="s">
        <v>15827</v>
      </c>
      <c r="B1785" s="174" t="s">
        <v>15828</v>
      </c>
      <c r="C1785" s="175" t="s">
        <v>12389</v>
      </c>
      <c r="D1785" s="176">
        <v>44.8</v>
      </c>
      <c r="E1785" s="176">
        <v>3.97</v>
      </c>
      <c r="F1785" s="176">
        <v>48.77</v>
      </c>
      <c r="G1785" s="169">
        <v>9</v>
      </c>
    </row>
    <row r="1786" spans="1:7" x14ac:dyDescent="0.2">
      <c r="A1786" s="173" t="s">
        <v>15829</v>
      </c>
      <c r="B1786" s="174" t="s">
        <v>15830</v>
      </c>
      <c r="C1786" s="175" t="s">
        <v>12389</v>
      </c>
      <c r="D1786" s="176">
        <v>55.56</v>
      </c>
      <c r="E1786" s="176">
        <v>3.97</v>
      </c>
      <c r="F1786" s="176">
        <v>59.53</v>
      </c>
      <c r="G1786" s="169">
        <v>9</v>
      </c>
    </row>
    <row r="1787" spans="1:7" x14ac:dyDescent="0.2">
      <c r="A1787" s="173" t="s">
        <v>15831</v>
      </c>
      <c r="B1787" s="174" t="s">
        <v>15832</v>
      </c>
      <c r="C1787" s="175"/>
      <c r="D1787" s="176"/>
      <c r="E1787" s="176"/>
      <c r="F1787" s="176"/>
      <c r="G1787" s="169">
        <v>5</v>
      </c>
    </row>
    <row r="1788" spans="1:7" x14ac:dyDescent="0.2">
      <c r="A1788" s="173" t="s">
        <v>15833</v>
      </c>
      <c r="B1788" s="174" t="s">
        <v>15834</v>
      </c>
      <c r="C1788" s="175" t="s">
        <v>12389</v>
      </c>
      <c r="D1788" s="176">
        <v>131.07</v>
      </c>
      <c r="E1788" s="176">
        <v>34.479999999999997</v>
      </c>
      <c r="F1788" s="176">
        <v>165.55</v>
      </c>
      <c r="G1788" s="169">
        <v>9</v>
      </c>
    </row>
    <row r="1789" spans="1:7" x14ac:dyDescent="0.2">
      <c r="A1789" s="173" t="s">
        <v>15835</v>
      </c>
      <c r="B1789" s="174" t="s">
        <v>15836</v>
      </c>
      <c r="C1789" s="175" t="s">
        <v>12389</v>
      </c>
      <c r="D1789" s="176">
        <v>131.57</v>
      </c>
      <c r="E1789" s="176">
        <v>34.479999999999997</v>
      </c>
      <c r="F1789" s="176">
        <v>166.05</v>
      </c>
      <c r="G1789" s="169">
        <v>9</v>
      </c>
    </row>
    <row r="1790" spans="1:7" x14ac:dyDescent="0.2">
      <c r="A1790" s="173" t="s">
        <v>15837</v>
      </c>
      <c r="B1790" s="174" t="s">
        <v>15838</v>
      </c>
      <c r="C1790" s="175" t="s">
        <v>12389</v>
      </c>
      <c r="D1790" s="176">
        <v>211.04</v>
      </c>
      <c r="E1790" s="176">
        <v>34.479999999999997</v>
      </c>
      <c r="F1790" s="176">
        <v>245.52</v>
      </c>
      <c r="G1790" s="169">
        <v>9</v>
      </c>
    </row>
    <row r="1791" spans="1:7" x14ac:dyDescent="0.2">
      <c r="A1791" s="173" t="s">
        <v>15839</v>
      </c>
      <c r="B1791" s="174" t="s">
        <v>20357</v>
      </c>
      <c r="C1791" s="175" t="s">
        <v>12389</v>
      </c>
      <c r="D1791" s="176">
        <v>330.49</v>
      </c>
      <c r="E1791" s="176">
        <v>34.479999999999997</v>
      </c>
      <c r="F1791" s="176">
        <v>364.97</v>
      </c>
      <c r="G1791" s="169">
        <v>9</v>
      </c>
    </row>
    <row r="1792" spans="1:7" x14ac:dyDescent="0.2">
      <c r="A1792" s="173" t="s">
        <v>15840</v>
      </c>
      <c r="B1792" s="174" t="s">
        <v>15841</v>
      </c>
      <c r="C1792" s="175" t="s">
        <v>12389</v>
      </c>
      <c r="D1792" s="176">
        <v>138.93</v>
      </c>
      <c r="E1792" s="176">
        <v>34.479999999999997</v>
      </c>
      <c r="F1792" s="176">
        <v>173.41</v>
      </c>
      <c r="G1792" s="169">
        <v>9</v>
      </c>
    </row>
    <row r="1793" spans="1:7" x14ac:dyDescent="0.2">
      <c r="A1793" s="173" t="s">
        <v>15842</v>
      </c>
      <c r="B1793" s="174" t="s">
        <v>20358</v>
      </c>
      <c r="C1793" s="175" t="s">
        <v>12389</v>
      </c>
      <c r="D1793" s="176">
        <v>102.04</v>
      </c>
      <c r="E1793" s="176">
        <v>34.479999999999997</v>
      </c>
      <c r="F1793" s="176">
        <v>136.52000000000001</v>
      </c>
      <c r="G1793" s="169">
        <v>9</v>
      </c>
    </row>
    <row r="1794" spans="1:7" x14ac:dyDescent="0.2">
      <c r="A1794" s="173" t="s">
        <v>15843</v>
      </c>
      <c r="B1794" s="174" t="s">
        <v>15844</v>
      </c>
      <c r="C1794" s="175" t="s">
        <v>12389</v>
      </c>
      <c r="D1794" s="176">
        <v>421.63</v>
      </c>
      <c r="E1794" s="176">
        <v>34.479999999999997</v>
      </c>
      <c r="F1794" s="176">
        <v>456.11</v>
      </c>
      <c r="G1794" s="169">
        <v>9</v>
      </c>
    </row>
    <row r="1795" spans="1:7" x14ac:dyDescent="0.2">
      <c r="A1795" s="173" t="s">
        <v>15845</v>
      </c>
      <c r="B1795" s="174" t="s">
        <v>20602</v>
      </c>
      <c r="C1795" s="175" t="s">
        <v>12389</v>
      </c>
      <c r="D1795" s="176">
        <v>128.56</v>
      </c>
      <c r="E1795" s="176">
        <v>34.479999999999997</v>
      </c>
      <c r="F1795" s="176">
        <v>163.04</v>
      </c>
      <c r="G1795" s="169">
        <v>9</v>
      </c>
    </row>
    <row r="1796" spans="1:7" x14ac:dyDescent="0.2">
      <c r="A1796" s="173" t="s">
        <v>15846</v>
      </c>
      <c r="B1796" s="174" t="s">
        <v>15847</v>
      </c>
      <c r="C1796" s="175"/>
      <c r="D1796" s="176"/>
      <c r="E1796" s="176"/>
      <c r="F1796" s="176"/>
      <c r="G1796" s="169">
        <v>5</v>
      </c>
    </row>
    <row r="1797" spans="1:7" x14ac:dyDescent="0.2">
      <c r="A1797" s="173" t="s">
        <v>15848</v>
      </c>
      <c r="B1797" s="174" t="s">
        <v>15849</v>
      </c>
      <c r="C1797" s="175" t="s">
        <v>12497</v>
      </c>
      <c r="D1797" s="176">
        <v>28.37</v>
      </c>
      <c r="E1797" s="176">
        <v>34.479999999999997</v>
      </c>
      <c r="F1797" s="176">
        <v>62.85</v>
      </c>
      <c r="G1797" s="169">
        <v>9</v>
      </c>
    </row>
    <row r="1798" spans="1:7" ht="25.5" x14ac:dyDescent="0.2">
      <c r="A1798" s="173" t="s">
        <v>15850</v>
      </c>
      <c r="B1798" s="174" t="s">
        <v>15851</v>
      </c>
      <c r="C1798" s="175" t="s">
        <v>12497</v>
      </c>
      <c r="D1798" s="176">
        <v>37.880000000000003</v>
      </c>
      <c r="E1798" s="176">
        <v>34.479999999999997</v>
      </c>
      <c r="F1798" s="176">
        <v>72.36</v>
      </c>
      <c r="G1798" s="169">
        <v>9</v>
      </c>
    </row>
    <row r="1799" spans="1:7" ht="25.5" x14ac:dyDescent="0.2">
      <c r="A1799" s="173" t="s">
        <v>15852</v>
      </c>
      <c r="B1799" s="174" t="s">
        <v>15853</v>
      </c>
      <c r="C1799" s="175" t="s">
        <v>12497</v>
      </c>
      <c r="D1799" s="176">
        <v>43.77</v>
      </c>
      <c r="E1799" s="176">
        <v>34.479999999999997</v>
      </c>
      <c r="F1799" s="176">
        <v>78.25</v>
      </c>
      <c r="G1799" s="169">
        <v>9</v>
      </c>
    </row>
    <row r="1800" spans="1:7" ht="25.5" x14ac:dyDescent="0.2">
      <c r="A1800" s="173" t="s">
        <v>15854</v>
      </c>
      <c r="B1800" s="174" t="s">
        <v>15855</v>
      </c>
      <c r="C1800" s="175" t="s">
        <v>12497</v>
      </c>
      <c r="D1800" s="176">
        <v>163.86</v>
      </c>
      <c r="E1800" s="176">
        <v>55.24</v>
      </c>
      <c r="F1800" s="176">
        <v>219.1</v>
      </c>
      <c r="G1800" s="169">
        <v>9</v>
      </c>
    </row>
    <row r="1801" spans="1:7" ht="25.5" x14ac:dyDescent="0.2">
      <c r="A1801" s="173" t="s">
        <v>15856</v>
      </c>
      <c r="B1801" s="174" t="s">
        <v>15857</v>
      </c>
      <c r="C1801" s="175" t="s">
        <v>12441</v>
      </c>
      <c r="D1801" s="176">
        <v>238.41</v>
      </c>
      <c r="E1801" s="176"/>
      <c r="F1801" s="176">
        <v>238.41</v>
      </c>
      <c r="G1801" s="169">
        <v>9</v>
      </c>
    </row>
    <row r="1802" spans="1:7" ht="25.5" x14ac:dyDescent="0.2">
      <c r="A1802" s="173" t="s">
        <v>15858</v>
      </c>
      <c r="B1802" s="174" t="s">
        <v>15859</v>
      </c>
      <c r="C1802" s="175" t="s">
        <v>12441</v>
      </c>
      <c r="D1802" s="176">
        <v>248.96</v>
      </c>
      <c r="E1802" s="176"/>
      <c r="F1802" s="176">
        <v>248.96</v>
      </c>
      <c r="G1802" s="169">
        <v>9</v>
      </c>
    </row>
    <row r="1803" spans="1:7" ht="25.5" x14ac:dyDescent="0.2">
      <c r="A1803" s="173" t="s">
        <v>15860</v>
      </c>
      <c r="B1803" s="174" t="s">
        <v>15861</v>
      </c>
      <c r="C1803" s="175" t="s">
        <v>12441</v>
      </c>
      <c r="D1803" s="176">
        <v>220.89</v>
      </c>
      <c r="E1803" s="176"/>
      <c r="F1803" s="176">
        <v>220.89</v>
      </c>
      <c r="G1803" s="169">
        <v>9</v>
      </c>
    </row>
    <row r="1804" spans="1:7" x14ac:dyDescent="0.2">
      <c r="A1804" s="173" t="s">
        <v>15862</v>
      </c>
      <c r="B1804" s="174" t="s">
        <v>15863</v>
      </c>
      <c r="C1804" s="175" t="s">
        <v>12497</v>
      </c>
      <c r="D1804" s="176">
        <v>46.52</v>
      </c>
      <c r="E1804" s="176"/>
      <c r="F1804" s="176">
        <v>46.52</v>
      </c>
      <c r="G1804" s="169">
        <v>9</v>
      </c>
    </row>
    <row r="1805" spans="1:7" ht="38.25" x14ac:dyDescent="0.2">
      <c r="A1805" s="173" t="s">
        <v>15864</v>
      </c>
      <c r="B1805" s="174" t="s">
        <v>15865</v>
      </c>
      <c r="C1805" s="175" t="s">
        <v>12441</v>
      </c>
      <c r="D1805" s="176">
        <v>330.25</v>
      </c>
      <c r="E1805" s="176"/>
      <c r="F1805" s="176">
        <v>330.25</v>
      </c>
      <c r="G1805" s="169">
        <v>9</v>
      </c>
    </row>
    <row r="1806" spans="1:7" ht="25.5" x14ac:dyDescent="0.2">
      <c r="A1806" s="173" t="s">
        <v>15866</v>
      </c>
      <c r="B1806" s="174" t="s">
        <v>15867</v>
      </c>
      <c r="C1806" s="175" t="s">
        <v>12441</v>
      </c>
      <c r="D1806" s="176">
        <v>439.61</v>
      </c>
      <c r="E1806" s="176">
        <v>71.05</v>
      </c>
      <c r="F1806" s="176">
        <v>510.66</v>
      </c>
      <c r="G1806" s="169">
        <v>9</v>
      </c>
    </row>
    <row r="1807" spans="1:7" ht="25.5" x14ac:dyDescent="0.2">
      <c r="A1807" s="173" t="s">
        <v>15868</v>
      </c>
      <c r="B1807" s="174" t="s">
        <v>15869</v>
      </c>
      <c r="C1807" s="175" t="s">
        <v>12441</v>
      </c>
      <c r="D1807" s="176">
        <v>238.03</v>
      </c>
      <c r="E1807" s="176"/>
      <c r="F1807" s="176">
        <v>238.03</v>
      </c>
      <c r="G1807" s="169">
        <v>9</v>
      </c>
    </row>
    <row r="1808" spans="1:7" ht="25.5" x14ac:dyDescent="0.2">
      <c r="A1808" s="173" t="s">
        <v>15870</v>
      </c>
      <c r="B1808" s="174" t="s">
        <v>15871</v>
      </c>
      <c r="C1808" s="175" t="s">
        <v>12441</v>
      </c>
      <c r="D1808" s="176">
        <v>1479.29</v>
      </c>
      <c r="E1808" s="176">
        <v>106.09</v>
      </c>
      <c r="F1808" s="176">
        <v>1585.38</v>
      </c>
      <c r="G1808" s="169">
        <v>9</v>
      </c>
    </row>
    <row r="1809" spans="1:7" ht="25.5" x14ac:dyDescent="0.2">
      <c r="A1809" s="173" t="s">
        <v>15872</v>
      </c>
      <c r="B1809" s="174" t="s">
        <v>15873</v>
      </c>
      <c r="C1809" s="175" t="s">
        <v>12441</v>
      </c>
      <c r="D1809" s="176">
        <v>978.44</v>
      </c>
      <c r="E1809" s="176">
        <v>106.09</v>
      </c>
      <c r="F1809" s="176">
        <v>1084.53</v>
      </c>
      <c r="G1809" s="169">
        <v>9</v>
      </c>
    </row>
    <row r="1810" spans="1:7" x14ac:dyDescent="0.2">
      <c r="A1810" s="173" t="s">
        <v>15874</v>
      </c>
      <c r="B1810" s="174" t="s">
        <v>15875</v>
      </c>
      <c r="C1810" s="175" t="s">
        <v>12441</v>
      </c>
      <c r="D1810" s="176">
        <v>514.5</v>
      </c>
      <c r="E1810" s="176">
        <v>41.6</v>
      </c>
      <c r="F1810" s="176">
        <v>556.1</v>
      </c>
      <c r="G1810" s="169">
        <v>9</v>
      </c>
    </row>
    <row r="1811" spans="1:7" x14ac:dyDescent="0.2">
      <c r="A1811" s="173" t="s">
        <v>15876</v>
      </c>
      <c r="B1811" s="174" t="s">
        <v>15877</v>
      </c>
      <c r="C1811" s="175" t="s">
        <v>12441</v>
      </c>
      <c r="D1811" s="176">
        <v>730.55</v>
      </c>
      <c r="E1811" s="176">
        <v>36.19</v>
      </c>
      <c r="F1811" s="176">
        <v>766.74</v>
      </c>
      <c r="G1811" s="169">
        <v>9</v>
      </c>
    </row>
    <row r="1812" spans="1:7" ht="25.5" x14ac:dyDescent="0.2">
      <c r="A1812" s="173" t="s">
        <v>20603</v>
      </c>
      <c r="B1812" s="174" t="s">
        <v>20604</v>
      </c>
      <c r="C1812" s="175" t="s">
        <v>12389</v>
      </c>
      <c r="D1812" s="176">
        <v>793.06</v>
      </c>
      <c r="E1812" s="176">
        <v>142.21</v>
      </c>
      <c r="F1812" s="176">
        <v>935.27</v>
      </c>
      <c r="G1812" s="169">
        <v>9</v>
      </c>
    </row>
    <row r="1813" spans="1:7" x14ac:dyDescent="0.2">
      <c r="A1813" s="173" t="s">
        <v>15878</v>
      </c>
      <c r="B1813" s="174" t="s">
        <v>15879</v>
      </c>
      <c r="C1813" s="175" t="s">
        <v>12441</v>
      </c>
      <c r="D1813" s="176">
        <v>1380.28</v>
      </c>
      <c r="E1813" s="176">
        <v>85.63</v>
      </c>
      <c r="F1813" s="176">
        <v>1465.91</v>
      </c>
      <c r="G1813" s="169">
        <v>9</v>
      </c>
    </row>
    <row r="1814" spans="1:7" x14ac:dyDescent="0.2">
      <c r="A1814" s="173" t="s">
        <v>15880</v>
      </c>
      <c r="B1814" s="174" t="s">
        <v>15881</v>
      </c>
      <c r="C1814" s="175" t="s">
        <v>12441</v>
      </c>
      <c r="D1814" s="176">
        <v>93.3</v>
      </c>
      <c r="E1814" s="176">
        <v>104.42</v>
      </c>
      <c r="F1814" s="176">
        <v>197.72</v>
      </c>
      <c r="G1814" s="169">
        <v>9</v>
      </c>
    </row>
    <row r="1815" spans="1:7" x14ac:dyDescent="0.2">
      <c r="A1815" s="173" t="s">
        <v>15882</v>
      </c>
      <c r="B1815" s="174" t="s">
        <v>15883</v>
      </c>
      <c r="C1815" s="175" t="s">
        <v>12497</v>
      </c>
      <c r="D1815" s="176">
        <v>187.91</v>
      </c>
      <c r="E1815" s="176">
        <v>55.7</v>
      </c>
      <c r="F1815" s="176">
        <v>243.61</v>
      </c>
      <c r="G1815" s="169">
        <v>9</v>
      </c>
    </row>
    <row r="1816" spans="1:7" x14ac:dyDescent="0.2">
      <c r="A1816" s="173" t="s">
        <v>15884</v>
      </c>
      <c r="B1816" s="174" t="s">
        <v>15885</v>
      </c>
      <c r="C1816" s="175"/>
      <c r="D1816" s="176"/>
      <c r="E1816" s="176"/>
      <c r="F1816" s="176"/>
      <c r="G1816" s="169">
        <v>5</v>
      </c>
    </row>
    <row r="1817" spans="1:7" ht="25.5" x14ac:dyDescent="0.2">
      <c r="A1817" s="173" t="s">
        <v>15886</v>
      </c>
      <c r="B1817" s="174" t="s">
        <v>15887</v>
      </c>
      <c r="C1817" s="175" t="s">
        <v>12389</v>
      </c>
      <c r="D1817" s="176">
        <v>114.31</v>
      </c>
      <c r="E1817" s="176">
        <v>166.7</v>
      </c>
      <c r="F1817" s="176">
        <v>281.01</v>
      </c>
      <c r="G1817" s="169">
        <v>9</v>
      </c>
    </row>
    <row r="1818" spans="1:7" ht="25.5" x14ac:dyDescent="0.2">
      <c r="A1818" s="173" t="s">
        <v>15888</v>
      </c>
      <c r="B1818" s="174" t="s">
        <v>15889</v>
      </c>
      <c r="C1818" s="175" t="s">
        <v>12389</v>
      </c>
      <c r="D1818" s="176">
        <v>600.66999999999996</v>
      </c>
      <c r="E1818" s="176">
        <v>204.82</v>
      </c>
      <c r="F1818" s="176">
        <v>805.49</v>
      </c>
      <c r="G1818" s="169">
        <v>9</v>
      </c>
    </row>
    <row r="1819" spans="1:7" ht="25.5" x14ac:dyDescent="0.2">
      <c r="A1819" s="173" t="s">
        <v>15890</v>
      </c>
      <c r="B1819" s="174" t="s">
        <v>15891</v>
      </c>
      <c r="C1819" s="175" t="s">
        <v>12389</v>
      </c>
      <c r="D1819" s="176">
        <v>2059.04</v>
      </c>
      <c r="E1819" s="176">
        <v>371.52</v>
      </c>
      <c r="F1819" s="176">
        <v>2430.56</v>
      </c>
      <c r="G1819" s="169">
        <v>9</v>
      </c>
    </row>
    <row r="1820" spans="1:7" ht="25.5" x14ac:dyDescent="0.2">
      <c r="A1820" s="173" t="s">
        <v>15892</v>
      </c>
      <c r="B1820" s="174" t="s">
        <v>15893</v>
      </c>
      <c r="C1820" s="175" t="s">
        <v>12389</v>
      </c>
      <c r="D1820" s="176">
        <v>2924.65</v>
      </c>
      <c r="E1820" s="176">
        <v>1009.68</v>
      </c>
      <c r="F1820" s="176">
        <v>3934.33</v>
      </c>
      <c r="G1820" s="169">
        <v>9</v>
      </c>
    </row>
    <row r="1821" spans="1:7" ht="25.5" x14ac:dyDescent="0.2">
      <c r="A1821" s="173" t="s">
        <v>15894</v>
      </c>
      <c r="B1821" s="174" t="s">
        <v>15895</v>
      </c>
      <c r="C1821" s="175" t="s">
        <v>12389</v>
      </c>
      <c r="D1821" s="176">
        <v>5998.52</v>
      </c>
      <c r="E1821" s="176">
        <v>2019.36</v>
      </c>
      <c r="F1821" s="176">
        <v>8017.88</v>
      </c>
      <c r="G1821" s="169">
        <v>9</v>
      </c>
    </row>
    <row r="1822" spans="1:7" ht="25.5" x14ac:dyDescent="0.2">
      <c r="A1822" s="173" t="s">
        <v>15896</v>
      </c>
      <c r="B1822" s="174" t="s">
        <v>15897</v>
      </c>
      <c r="C1822" s="175" t="s">
        <v>12389</v>
      </c>
      <c r="D1822" s="176">
        <v>8839.43</v>
      </c>
      <c r="E1822" s="176">
        <v>2343.2800000000002</v>
      </c>
      <c r="F1822" s="176">
        <v>11182.71</v>
      </c>
      <c r="G1822" s="169">
        <v>9</v>
      </c>
    </row>
    <row r="1823" spans="1:7" x14ac:dyDescent="0.2">
      <c r="A1823" s="173" t="s">
        <v>15898</v>
      </c>
      <c r="B1823" s="174" t="s">
        <v>15899</v>
      </c>
      <c r="C1823" s="175"/>
      <c r="D1823" s="176"/>
      <c r="E1823" s="176"/>
      <c r="F1823" s="176"/>
      <c r="G1823" s="169">
        <v>5</v>
      </c>
    </row>
    <row r="1824" spans="1:7" ht="25.5" x14ac:dyDescent="0.2">
      <c r="A1824" s="173" t="s">
        <v>15900</v>
      </c>
      <c r="B1824" s="174" t="s">
        <v>15901</v>
      </c>
      <c r="C1824" s="175" t="s">
        <v>12441</v>
      </c>
      <c r="D1824" s="176">
        <v>9.44</v>
      </c>
      <c r="E1824" s="176">
        <v>8.31</v>
      </c>
      <c r="F1824" s="176">
        <v>17.75</v>
      </c>
      <c r="G1824" s="169">
        <v>9</v>
      </c>
    </row>
    <row r="1825" spans="1:7" ht="25.5" x14ac:dyDescent="0.2">
      <c r="A1825" s="173" t="s">
        <v>15902</v>
      </c>
      <c r="B1825" s="174" t="s">
        <v>15903</v>
      </c>
      <c r="C1825" s="175" t="s">
        <v>12441</v>
      </c>
      <c r="D1825" s="176">
        <v>72.569999999999993</v>
      </c>
      <c r="E1825" s="176">
        <v>11.53</v>
      </c>
      <c r="F1825" s="176">
        <v>84.1</v>
      </c>
      <c r="G1825" s="169">
        <v>9</v>
      </c>
    </row>
    <row r="1826" spans="1:7" x14ac:dyDescent="0.2">
      <c r="A1826" s="173" t="s">
        <v>15904</v>
      </c>
      <c r="B1826" s="174" t="s">
        <v>15905</v>
      </c>
      <c r="C1826" s="175" t="s">
        <v>12497</v>
      </c>
      <c r="D1826" s="176">
        <v>10.6</v>
      </c>
      <c r="E1826" s="176"/>
      <c r="F1826" s="176">
        <v>10.6</v>
      </c>
      <c r="G1826" s="169">
        <v>9</v>
      </c>
    </row>
    <row r="1827" spans="1:7" x14ac:dyDescent="0.2">
      <c r="A1827" s="173" t="s">
        <v>15906</v>
      </c>
      <c r="B1827" s="174" t="s">
        <v>15907</v>
      </c>
      <c r="C1827" s="175" t="s">
        <v>12441</v>
      </c>
      <c r="D1827" s="176">
        <v>1.56</v>
      </c>
      <c r="E1827" s="176">
        <v>17.489999999999998</v>
      </c>
      <c r="F1827" s="176">
        <v>19.05</v>
      </c>
      <c r="G1827" s="169">
        <v>9</v>
      </c>
    </row>
    <row r="1828" spans="1:7" x14ac:dyDescent="0.2">
      <c r="A1828" s="173" t="s">
        <v>15908</v>
      </c>
      <c r="B1828" s="174" t="s">
        <v>15909</v>
      </c>
      <c r="C1828" s="175" t="s">
        <v>12441</v>
      </c>
      <c r="D1828" s="176">
        <v>1.64</v>
      </c>
      <c r="E1828" s="176">
        <v>23.43</v>
      </c>
      <c r="F1828" s="176">
        <v>25.07</v>
      </c>
      <c r="G1828" s="169">
        <v>9</v>
      </c>
    </row>
    <row r="1829" spans="1:7" ht="38.25" x14ac:dyDescent="0.2">
      <c r="A1829" s="173" t="s">
        <v>20966</v>
      </c>
      <c r="B1829" s="174" t="s">
        <v>20967</v>
      </c>
      <c r="C1829" s="175" t="s">
        <v>12389</v>
      </c>
      <c r="D1829" s="176">
        <v>520.11</v>
      </c>
      <c r="E1829" s="176">
        <v>41.88</v>
      </c>
      <c r="F1829" s="176">
        <v>561.99</v>
      </c>
      <c r="G1829" s="169">
        <v>9</v>
      </c>
    </row>
    <row r="1830" spans="1:7" x14ac:dyDescent="0.2">
      <c r="A1830" s="173" t="s">
        <v>15912</v>
      </c>
      <c r="B1830" s="174" t="s">
        <v>15913</v>
      </c>
      <c r="C1830" s="175" t="s">
        <v>12441</v>
      </c>
      <c r="D1830" s="176">
        <v>1485.04</v>
      </c>
      <c r="E1830" s="176">
        <v>23.77</v>
      </c>
      <c r="F1830" s="176">
        <v>1508.81</v>
      </c>
      <c r="G1830" s="169">
        <v>9</v>
      </c>
    </row>
    <row r="1831" spans="1:7" x14ac:dyDescent="0.2">
      <c r="A1831" s="173" t="s">
        <v>15914</v>
      </c>
      <c r="B1831" s="174" t="s">
        <v>15915</v>
      </c>
      <c r="C1831" s="175"/>
      <c r="D1831" s="176"/>
      <c r="E1831" s="176"/>
      <c r="F1831" s="176"/>
      <c r="G1831" s="169">
        <v>2</v>
      </c>
    </row>
    <row r="1832" spans="1:7" x14ac:dyDescent="0.2">
      <c r="A1832" s="173" t="s">
        <v>15916</v>
      </c>
      <c r="B1832" s="174" t="s">
        <v>15917</v>
      </c>
      <c r="C1832" s="175"/>
      <c r="D1832" s="176"/>
      <c r="E1832" s="176"/>
      <c r="F1832" s="176"/>
      <c r="G1832" s="169">
        <v>5</v>
      </c>
    </row>
    <row r="1833" spans="1:7" x14ac:dyDescent="0.2">
      <c r="A1833" s="173" t="s">
        <v>15918</v>
      </c>
      <c r="B1833" s="174" t="s">
        <v>15919</v>
      </c>
      <c r="C1833" s="175" t="s">
        <v>12441</v>
      </c>
      <c r="D1833" s="176">
        <v>43.31</v>
      </c>
      <c r="E1833" s="176">
        <v>7.12</v>
      </c>
      <c r="F1833" s="176">
        <v>50.43</v>
      </c>
      <c r="G1833" s="169">
        <v>9</v>
      </c>
    </row>
    <row r="1834" spans="1:7" x14ac:dyDescent="0.2">
      <c r="A1834" s="173" t="s">
        <v>15920</v>
      </c>
      <c r="B1834" s="174" t="s">
        <v>15921</v>
      </c>
      <c r="C1834" s="175" t="s">
        <v>12690</v>
      </c>
      <c r="D1834" s="176">
        <v>2141.84</v>
      </c>
      <c r="E1834" s="176">
        <v>171.07</v>
      </c>
      <c r="F1834" s="176">
        <v>2312.91</v>
      </c>
      <c r="G1834" s="169">
        <v>9</v>
      </c>
    </row>
    <row r="1835" spans="1:7" x14ac:dyDescent="0.2">
      <c r="A1835" s="173" t="s">
        <v>15922</v>
      </c>
      <c r="B1835" s="174" t="s">
        <v>15923</v>
      </c>
      <c r="C1835" s="175" t="s">
        <v>12690</v>
      </c>
      <c r="D1835" s="176">
        <v>1719.55</v>
      </c>
      <c r="E1835" s="176">
        <v>171.07</v>
      </c>
      <c r="F1835" s="176">
        <v>1890.62</v>
      </c>
      <c r="G1835" s="169">
        <v>9</v>
      </c>
    </row>
    <row r="1836" spans="1:7" ht="25.5" x14ac:dyDescent="0.2">
      <c r="A1836" s="173" t="s">
        <v>15924</v>
      </c>
      <c r="B1836" s="174" t="s">
        <v>15925</v>
      </c>
      <c r="C1836" s="175" t="s">
        <v>12441</v>
      </c>
      <c r="D1836" s="176">
        <v>151.25</v>
      </c>
      <c r="E1836" s="176">
        <v>35.200000000000003</v>
      </c>
      <c r="F1836" s="176">
        <v>186.45</v>
      </c>
      <c r="G1836" s="169">
        <v>9</v>
      </c>
    </row>
    <row r="1837" spans="1:7" x14ac:dyDescent="0.2">
      <c r="A1837" s="173" t="s">
        <v>15926</v>
      </c>
      <c r="B1837" s="174" t="s">
        <v>15927</v>
      </c>
      <c r="C1837" s="175"/>
      <c r="D1837" s="176"/>
      <c r="E1837" s="176"/>
      <c r="F1837" s="176"/>
      <c r="G1837" s="169">
        <v>5</v>
      </c>
    </row>
    <row r="1838" spans="1:7" ht="25.5" x14ac:dyDescent="0.2">
      <c r="A1838" s="173" t="s">
        <v>15928</v>
      </c>
      <c r="B1838" s="174" t="s">
        <v>15929</v>
      </c>
      <c r="C1838" s="175" t="s">
        <v>12389</v>
      </c>
      <c r="D1838" s="176">
        <v>4808.1099999999997</v>
      </c>
      <c r="E1838" s="176">
        <v>100.63</v>
      </c>
      <c r="F1838" s="176">
        <v>4908.74</v>
      </c>
      <c r="G1838" s="169">
        <v>9</v>
      </c>
    </row>
    <row r="1839" spans="1:7" x14ac:dyDescent="0.2">
      <c r="A1839" s="173" t="s">
        <v>15930</v>
      </c>
      <c r="B1839" s="174" t="s">
        <v>15931</v>
      </c>
      <c r="C1839" s="175"/>
      <c r="D1839" s="176"/>
      <c r="E1839" s="176"/>
      <c r="F1839" s="176"/>
      <c r="G1839" s="169">
        <v>5</v>
      </c>
    </row>
    <row r="1840" spans="1:7" x14ac:dyDescent="0.2">
      <c r="A1840" s="173" t="s">
        <v>15932</v>
      </c>
      <c r="B1840" s="174" t="s">
        <v>15933</v>
      </c>
      <c r="C1840" s="175" t="s">
        <v>12497</v>
      </c>
      <c r="D1840" s="176">
        <v>118.86</v>
      </c>
      <c r="E1840" s="176">
        <v>103.16</v>
      </c>
      <c r="F1840" s="176">
        <v>222.02</v>
      </c>
      <c r="G1840" s="169">
        <v>9</v>
      </c>
    </row>
    <row r="1841" spans="1:7" x14ac:dyDescent="0.2">
      <c r="A1841" s="173" t="s">
        <v>15934</v>
      </c>
      <c r="B1841" s="174" t="s">
        <v>15935</v>
      </c>
      <c r="C1841" s="175" t="s">
        <v>12389</v>
      </c>
      <c r="D1841" s="176">
        <v>556.41999999999996</v>
      </c>
      <c r="E1841" s="176">
        <v>22.96</v>
      </c>
      <c r="F1841" s="176">
        <v>579.38</v>
      </c>
      <c r="G1841" s="169">
        <v>9</v>
      </c>
    </row>
    <row r="1842" spans="1:7" x14ac:dyDescent="0.2">
      <c r="A1842" s="173" t="s">
        <v>15936</v>
      </c>
      <c r="B1842" s="174" t="s">
        <v>15937</v>
      </c>
      <c r="C1842" s="175" t="s">
        <v>12441</v>
      </c>
      <c r="D1842" s="176">
        <v>191.27</v>
      </c>
      <c r="E1842" s="176">
        <v>64.31</v>
      </c>
      <c r="F1842" s="176">
        <v>255.58</v>
      </c>
      <c r="G1842" s="169">
        <v>9</v>
      </c>
    </row>
    <row r="1843" spans="1:7" ht="25.5" x14ac:dyDescent="0.2">
      <c r="A1843" s="173" t="s">
        <v>15938</v>
      </c>
      <c r="B1843" s="174" t="s">
        <v>15939</v>
      </c>
      <c r="C1843" s="175" t="s">
        <v>12389</v>
      </c>
      <c r="D1843" s="176">
        <v>612.66999999999996</v>
      </c>
      <c r="E1843" s="176">
        <v>32.29</v>
      </c>
      <c r="F1843" s="176">
        <v>644.96</v>
      </c>
      <c r="G1843" s="169">
        <v>9</v>
      </c>
    </row>
    <row r="1844" spans="1:7" x14ac:dyDescent="0.2">
      <c r="A1844" s="173" t="s">
        <v>15940</v>
      </c>
      <c r="B1844" s="174" t="s">
        <v>15941</v>
      </c>
      <c r="C1844" s="175" t="s">
        <v>12389</v>
      </c>
      <c r="D1844" s="176">
        <v>896.72</v>
      </c>
      <c r="E1844" s="176">
        <v>48.43</v>
      </c>
      <c r="F1844" s="176">
        <v>945.15</v>
      </c>
      <c r="G1844" s="169">
        <v>9</v>
      </c>
    </row>
    <row r="1845" spans="1:7" x14ac:dyDescent="0.2">
      <c r="A1845" s="173" t="s">
        <v>15942</v>
      </c>
      <c r="B1845" s="174" t="s">
        <v>15943</v>
      </c>
      <c r="C1845" s="175"/>
      <c r="D1845" s="176"/>
      <c r="E1845" s="176"/>
      <c r="F1845" s="176"/>
      <c r="G1845" s="169">
        <v>5</v>
      </c>
    </row>
    <row r="1846" spans="1:7" x14ac:dyDescent="0.2">
      <c r="A1846" s="173" t="s">
        <v>15944</v>
      </c>
      <c r="B1846" s="174" t="s">
        <v>15945</v>
      </c>
      <c r="C1846" s="175" t="s">
        <v>12690</v>
      </c>
      <c r="D1846" s="176">
        <v>5297.58</v>
      </c>
      <c r="E1846" s="176">
        <v>228.09</v>
      </c>
      <c r="F1846" s="176">
        <v>5525.67</v>
      </c>
      <c r="G1846" s="169">
        <v>9</v>
      </c>
    </row>
    <row r="1847" spans="1:7" x14ac:dyDescent="0.2">
      <c r="A1847" s="173" t="s">
        <v>15946</v>
      </c>
      <c r="B1847" s="174" t="s">
        <v>15947</v>
      </c>
      <c r="C1847" s="175" t="s">
        <v>12690</v>
      </c>
      <c r="D1847" s="176">
        <v>2839.01</v>
      </c>
      <c r="E1847" s="176">
        <v>228.09</v>
      </c>
      <c r="F1847" s="176">
        <v>3067.1</v>
      </c>
      <c r="G1847" s="169">
        <v>9</v>
      </c>
    </row>
    <row r="1848" spans="1:7" x14ac:dyDescent="0.2">
      <c r="A1848" s="173" t="s">
        <v>15948</v>
      </c>
      <c r="B1848" s="174" t="s">
        <v>15949</v>
      </c>
      <c r="C1848" s="175" t="s">
        <v>12690</v>
      </c>
      <c r="D1848" s="176">
        <v>1669.1</v>
      </c>
      <c r="E1848" s="176">
        <v>228.09</v>
      </c>
      <c r="F1848" s="176">
        <v>1897.19</v>
      </c>
      <c r="G1848" s="169">
        <v>9</v>
      </c>
    </row>
    <row r="1849" spans="1:7" x14ac:dyDescent="0.2">
      <c r="A1849" s="173" t="s">
        <v>15950</v>
      </c>
      <c r="B1849" s="174" t="s">
        <v>15951</v>
      </c>
      <c r="C1849" s="175" t="s">
        <v>12690</v>
      </c>
      <c r="D1849" s="176">
        <v>3357.13</v>
      </c>
      <c r="E1849" s="176">
        <v>228.09</v>
      </c>
      <c r="F1849" s="176">
        <v>3585.22</v>
      </c>
      <c r="G1849" s="169">
        <v>9</v>
      </c>
    </row>
    <row r="1850" spans="1:7" x14ac:dyDescent="0.2">
      <c r="A1850" s="173" t="s">
        <v>15952</v>
      </c>
      <c r="B1850" s="174" t="s">
        <v>15953</v>
      </c>
      <c r="C1850" s="175"/>
      <c r="D1850" s="176"/>
      <c r="E1850" s="176"/>
      <c r="F1850" s="176"/>
      <c r="G1850" s="169">
        <v>5</v>
      </c>
    </row>
    <row r="1851" spans="1:7" x14ac:dyDescent="0.2">
      <c r="A1851" s="173" t="s">
        <v>15954</v>
      </c>
      <c r="B1851" s="174" t="s">
        <v>15955</v>
      </c>
      <c r="C1851" s="175" t="s">
        <v>12690</v>
      </c>
      <c r="D1851" s="176">
        <v>5762.95</v>
      </c>
      <c r="E1851" s="176">
        <v>362.54</v>
      </c>
      <c r="F1851" s="176">
        <v>6125.49</v>
      </c>
      <c r="G1851" s="169">
        <v>9</v>
      </c>
    </row>
    <row r="1852" spans="1:7" x14ac:dyDescent="0.2">
      <c r="A1852" s="173" t="s">
        <v>15956</v>
      </c>
      <c r="B1852" s="174" t="s">
        <v>15957</v>
      </c>
      <c r="C1852" s="175" t="s">
        <v>12690</v>
      </c>
      <c r="D1852" s="176">
        <v>8459.4599999999991</v>
      </c>
      <c r="E1852" s="176">
        <v>362.54</v>
      </c>
      <c r="F1852" s="176">
        <v>8822</v>
      </c>
      <c r="G1852" s="169">
        <v>9</v>
      </c>
    </row>
    <row r="1853" spans="1:7" x14ac:dyDescent="0.2">
      <c r="A1853" s="173" t="s">
        <v>15958</v>
      </c>
      <c r="B1853" s="174" t="s">
        <v>15959</v>
      </c>
      <c r="C1853" s="175" t="s">
        <v>12389</v>
      </c>
      <c r="D1853" s="176">
        <v>2808.07</v>
      </c>
      <c r="E1853" s="176">
        <v>53.54</v>
      </c>
      <c r="F1853" s="176">
        <v>2861.61</v>
      </c>
      <c r="G1853" s="169">
        <v>9</v>
      </c>
    </row>
    <row r="1854" spans="1:7" x14ac:dyDescent="0.2">
      <c r="A1854" s="173" t="s">
        <v>15960</v>
      </c>
      <c r="B1854" s="174" t="s">
        <v>15961</v>
      </c>
      <c r="C1854" s="175" t="s">
        <v>12389</v>
      </c>
      <c r="D1854" s="176">
        <v>1909.28</v>
      </c>
      <c r="E1854" s="176">
        <v>53.54</v>
      </c>
      <c r="F1854" s="176">
        <v>1962.82</v>
      </c>
      <c r="G1854" s="169">
        <v>9</v>
      </c>
    </row>
    <row r="1855" spans="1:7" x14ac:dyDescent="0.2">
      <c r="A1855" s="173" t="s">
        <v>15962</v>
      </c>
      <c r="B1855" s="174" t="s">
        <v>15963</v>
      </c>
      <c r="C1855" s="175"/>
      <c r="D1855" s="176"/>
      <c r="E1855" s="176"/>
      <c r="F1855" s="176"/>
      <c r="G1855" s="169">
        <v>5</v>
      </c>
    </row>
    <row r="1856" spans="1:7" x14ac:dyDescent="0.2">
      <c r="A1856" s="173" t="s">
        <v>15964</v>
      </c>
      <c r="B1856" s="174" t="s">
        <v>15965</v>
      </c>
      <c r="C1856" s="175" t="s">
        <v>12441</v>
      </c>
      <c r="D1856" s="176">
        <v>13.21</v>
      </c>
      <c r="E1856" s="176"/>
      <c r="F1856" s="176">
        <v>13.21</v>
      </c>
      <c r="G1856" s="169">
        <v>9</v>
      </c>
    </row>
    <row r="1857" spans="1:7" ht="25.5" x14ac:dyDescent="0.2">
      <c r="A1857" s="173" t="s">
        <v>15966</v>
      </c>
      <c r="B1857" s="174" t="s">
        <v>15967</v>
      </c>
      <c r="C1857" s="175" t="s">
        <v>12389</v>
      </c>
      <c r="D1857" s="176">
        <v>1199.72</v>
      </c>
      <c r="E1857" s="176">
        <v>35.64</v>
      </c>
      <c r="F1857" s="176">
        <v>1235.3599999999999</v>
      </c>
      <c r="G1857" s="169">
        <v>9</v>
      </c>
    </row>
    <row r="1858" spans="1:7" x14ac:dyDescent="0.2">
      <c r="A1858" s="173" t="s">
        <v>15968</v>
      </c>
      <c r="B1858" s="174" t="s">
        <v>15969</v>
      </c>
      <c r="C1858" s="175"/>
      <c r="D1858" s="176"/>
      <c r="E1858" s="176"/>
      <c r="F1858" s="176"/>
      <c r="G1858" s="169">
        <v>2</v>
      </c>
    </row>
    <row r="1859" spans="1:7" x14ac:dyDescent="0.2">
      <c r="A1859" s="173" t="s">
        <v>15970</v>
      </c>
      <c r="B1859" s="174" t="s">
        <v>15971</v>
      </c>
      <c r="C1859" s="175"/>
      <c r="D1859" s="176"/>
      <c r="E1859" s="176"/>
      <c r="F1859" s="176"/>
      <c r="G1859" s="169">
        <v>5</v>
      </c>
    </row>
    <row r="1860" spans="1:7" x14ac:dyDescent="0.2">
      <c r="A1860" s="173" t="s">
        <v>15972</v>
      </c>
      <c r="B1860" s="174" t="s">
        <v>15973</v>
      </c>
      <c r="C1860" s="175" t="s">
        <v>12690</v>
      </c>
      <c r="D1860" s="176">
        <v>155987.71</v>
      </c>
      <c r="E1860" s="176">
        <v>278.85000000000002</v>
      </c>
      <c r="F1860" s="176">
        <v>156266.56</v>
      </c>
      <c r="G1860" s="169">
        <v>9</v>
      </c>
    </row>
    <row r="1861" spans="1:7" x14ac:dyDescent="0.2">
      <c r="A1861" s="173" t="s">
        <v>15974</v>
      </c>
      <c r="B1861" s="174" t="s">
        <v>15975</v>
      </c>
      <c r="C1861" s="175" t="s">
        <v>12690</v>
      </c>
      <c r="D1861" s="176">
        <v>128422.37</v>
      </c>
      <c r="E1861" s="176">
        <v>278.85000000000002</v>
      </c>
      <c r="F1861" s="176">
        <v>128701.22</v>
      </c>
      <c r="G1861" s="169">
        <v>9</v>
      </c>
    </row>
    <row r="1862" spans="1:7" x14ac:dyDescent="0.2">
      <c r="A1862" s="173" t="s">
        <v>15976</v>
      </c>
      <c r="B1862" s="174" t="s">
        <v>15977</v>
      </c>
      <c r="C1862" s="175" t="s">
        <v>12690</v>
      </c>
      <c r="D1862" s="176">
        <v>110730.24000000001</v>
      </c>
      <c r="E1862" s="176">
        <v>557.70000000000005</v>
      </c>
      <c r="F1862" s="176">
        <v>111287.94</v>
      </c>
      <c r="G1862" s="169">
        <v>9</v>
      </c>
    </row>
    <row r="1863" spans="1:7" x14ac:dyDescent="0.2">
      <c r="A1863" s="173" t="s">
        <v>15978</v>
      </c>
      <c r="B1863" s="174" t="s">
        <v>15979</v>
      </c>
      <c r="C1863" s="175"/>
      <c r="D1863" s="176"/>
      <c r="E1863" s="176"/>
      <c r="F1863" s="176"/>
      <c r="G1863" s="169">
        <v>5</v>
      </c>
    </row>
    <row r="1864" spans="1:7" ht="25.5" x14ac:dyDescent="0.2">
      <c r="A1864" s="173" t="s">
        <v>15980</v>
      </c>
      <c r="B1864" s="174" t="s">
        <v>15981</v>
      </c>
      <c r="C1864" s="175" t="s">
        <v>12389</v>
      </c>
      <c r="D1864" s="176">
        <v>138.86000000000001</v>
      </c>
      <c r="E1864" s="176">
        <v>182.29</v>
      </c>
      <c r="F1864" s="176">
        <v>321.14999999999998</v>
      </c>
      <c r="G1864" s="169">
        <v>9</v>
      </c>
    </row>
    <row r="1865" spans="1:7" ht="25.5" x14ac:dyDescent="0.2">
      <c r="A1865" s="173" t="s">
        <v>15982</v>
      </c>
      <c r="B1865" s="174" t="s">
        <v>15983</v>
      </c>
      <c r="C1865" s="175" t="s">
        <v>12389</v>
      </c>
      <c r="D1865" s="176">
        <v>242.13</v>
      </c>
      <c r="E1865" s="176">
        <v>182.29</v>
      </c>
      <c r="F1865" s="176">
        <v>424.42</v>
      </c>
      <c r="G1865" s="169">
        <v>9</v>
      </c>
    </row>
    <row r="1866" spans="1:7" ht="25.5" x14ac:dyDescent="0.2">
      <c r="A1866" s="173" t="s">
        <v>15984</v>
      </c>
      <c r="B1866" s="174" t="s">
        <v>15985</v>
      </c>
      <c r="C1866" s="175" t="s">
        <v>12389</v>
      </c>
      <c r="D1866" s="176">
        <v>996.22</v>
      </c>
      <c r="E1866" s="176">
        <v>210.68</v>
      </c>
      <c r="F1866" s="176">
        <v>1206.9000000000001</v>
      </c>
      <c r="G1866" s="169">
        <v>9</v>
      </c>
    </row>
    <row r="1867" spans="1:7" ht="25.5" x14ac:dyDescent="0.2">
      <c r="A1867" s="173" t="s">
        <v>15986</v>
      </c>
      <c r="B1867" s="174" t="s">
        <v>15987</v>
      </c>
      <c r="C1867" s="175" t="s">
        <v>12389</v>
      </c>
      <c r="D1867" s="176">
        <v>3040.91</v>
      </c>
      <c r="E1867" s="176">
        <v>210.68</v>
      </c>
      <c r="F1867" s="176">
        <v>3251.59</v>
      </c>
      <c r="G1867" s="169">
        <v>9</v>
      </c>
    </row>
    <row r="1868" spans="1:7" ht="25.5" x14ac:dyDescent="0.2">
      <c r="A1868" s="173" t="s">
        <v>15988</v>
      </c>
      <c r="B1868" s="174" t="s">
        <v>15989</v>
      </c>
      <c r="C1868" s="175" t="s">
        <v>12389</v>
      </c>
      <c r="D1868" s="176">
        <v>1721.97</v>
      </c>
      <c r="E1868" s="176">
        <v>210.68</v>
      </c>
      <c r="F1868" s="176">
        <v>1932.65</v>
      </c>
      <c r="G1868" s="169">
        <v>9</v>
      </c>
    </row>
    <row r="1869" spans="1:7" ht="25.5" x14ac:dyDescent="0.2">
      <c r="A1869" s="173" t="s">
        <v>15990</v>
      </c>
      <c r="B1869" s="174" t="s">
        <v>15991</v>
      </c>
      <c r="C1869" s="175" t="s">
        <v>12389</v>
      </c>
      <c r="D1869" s="176">
        <v>611.73</v>
      </c>
      <c r="E1869" s="176">
        <v>158.01</v>
      </c>
      <c r="F1869" s="176">
        <v>769.74</v>
      </c>
      <c r="G1869" s="169">
        <v>9</v>
      </c>
    </row>
    <row r="1870" spans="1:7" ht="25.5" x14ac:dyDescent="0.2">
      <c r="A1870" s="173" t="s">
        <v>15992</v>
      </c>
      <c r="B1870" s="174" t="s">
        <v>15993</v>
      </c>
      <c r="C1870" s="175" t="s">
        <v>12389</v>
      </c>
      <c r="D1870" s="176">
        <v>1644.52</v>
      </c>
      <c r="E1870" s="176">
        <v>219.34</v>
      </c>
      <c r="F1870" s="176">
        <v>1863.86</v>
      </c>
      <c r="G1870" s="169">
        <v>9</v>
      </c>
    </row>
    <row r="1871" spans="1:7" ht="25.5" x14ac:dyDescent="0.2">
      <c r="A1871" s="173" t="s">
        <v>15994</v>
      </c>
      <c r="B1871" s="174" t="s">
        <v>15995</v>
      </c>
      <c r="C1871" s="175" t="s">
        <v>12389</v>
      </c>
      <c r="D1871" s="176">
        <v>1410.21</v>
      </c>
      <c r="E1871" s="176">
        <v>210.68</v>
      </c>
      <c r="F1871" s="176">
        <v>1620.89</v>
      </c>
      <c r="G1871" s="169">
        <v>9</v>
      </c>
    </row>
    <row r="1872" spans="1:7" ht="25.5" x14ac:dyDescent="0.2">
      <c r="A1872" s="173" t="s">
        <v>15996</v>
      </c>
      <c r="B1872" s="174" t="s">
        <v>15997</v>
      </c>
      <c r="C1872" s="175" t="s">
        <v>12389</v>
      </c>
      <c r="D1872" s="176">
        <v>147.36000000000001</v>
      </c>
      <c r="E1872" s="176">
        <v>105.34</v>
      </c>
      <c r="F1872" s="176">
        <v>252.7</v>
      </c>
      <c r="G1872" s="169">
        <v>9</v>
      </c>
    </row>
    <row r="1873" spans="1:7" ht="25.5" x14ac:dyDescent="0.2">
      <c r="A1873" s="173" t="s">
        <v>15998</v>
      </c>
      <c r="B1873" s="174" t="s">
        <v>15999</v>
      </c>
      <c r="C1873" s="175" t="s">
        <v>12389</v>
      </c>
      <c r="D1873" s="176">
        <v>224.67</v>
      </c>
      <c r="E1873" s="176">
        <v>182.29</v>
      </c>
      <c r="F1873" s="176">
        <v>406.96</v>
      </c>
      <c r="G1873" s="169">
        <v>9</v>
      </c>
    </row>
    <row r="1874" spans="1:7" x14ac:dyDescent="0.2">
      <c r="A1874" s="173" t="s">
        <v>16000</v>
      </c>
      <c r="B1874" s="174" t="s">
        <v>16001</v>
      </c>
      <c r="C1874" s="175" t="s">
        <v>12389</v>
      </c>
      <c r="D1874" s="176">
        <v>705.12</v>
      </c>
      <c r="E1874" s="176">
        <v>210.68</v>
      </c>
      <c r="F1874" s="176">
        <v>915.8</v>
      </c>
      <c r="G1874" s="169">
        <v>9</v>
      </c>
    </row>
    <row r="1875" spans="1:7" x14ac:dyDescent="0.2">
      <c r="A1875" s="173" t="s">
        <v>16002</v>
      </c>
      <c r="B1875" s="174" t="s">
        <v>16003</v>
      </c>
      <c r="C1875" s="175"/>
      <c r="D1875" s="176"/>
      <c r="E1875" s="176"/>
      <c r="F1875" s="176"/>
      <c r="G1875" s="169">
        <v>5</v>
      </c>
    </row>
    <row r="1876" spans="1:7" x14ac:dyDescent="0.2">
      <c r="A1876" s="173" t="s">
        <v>16004</v>
      </c>
      <c r="B1876" s="174" t="s">
        <v>16005</v>
      </c>
      <c r="C1876" s="175" t="s">
        <v>12389</v>
      </c>
      <c r="D1876" s="176">
        <v>35.630000000000003</v>
      </c>
      <c r="E1876" s="176">
        <v>15.8</v>
      </c>
      <c r="F1876" s="176">
        <v>51.43</v>
      </c>
      <c r="G1876" s="169">
        <v>9</v>
      </c>
    </row>
    <row r="1877" spans="1:7" x14ac:dyDescent="0.2">
      <c r="A1877" s="173" t="s">
        <v>16006</v>
      </c>
      <c r="B1877" s="174" t="s">
        <v>16007</v>
      </c>
      <c r="C1877" s="175" t="s">
        <v>12389</v>
      </c>
      <c r="D1877" s="176">
        <v>51.55</v>
      </c>
      <c r="E1877" s="176">
        <v>15.8</v>
      </c>
      <c r="F1877" s="176">
        <v>67.349999999999994</v>
      </c>
      <c r="G1877" s="169">
        <v>9</v>
      </c>
    </row>
    <row r="1878" spans="1:7" x14ac:dyDescent="0.2">
      <c r="A1878" s="173" t="s">
        <v>16008</v>
      </c>
      <c r="B1878" s="174" t="s">
        <v>16009</v>
      </c>
      <c r="C1878" s="175" t="s">
        <v>12389</v>
      </c>
      <c r="D1878" s="176">
        <v>83.12</v>
      </c>
      <c r="E1878" s="176">
        <v>15.8</v>
      </c>
      <c r="F1878" s="176">
        <v>98.92</v>
      </c>
      <c r="G1878" s="169">
        <v>9</v>
      </c>
    </row>
    <row r="1879" spans="1:7" x14ac:dyDescent="0.2">
      <c r="A1879" s="173" t="s">
        <v>16010</v>
      </c>
      <c r="B1879" s="174" t="s">
        <v>16011</v>
      </c>
      <c r="C1879" s="175" t="s">
        <v>12389</v>
      </c>
      <c r="D1879" s="176">
        <v>120.72</v>
      </c>
      <c r="E1879" s="176">
        <v>15.8</v>
      </c>
      <c r="F1879" s="176">
        <v>136.52000000000001</v>
      </c>
      <c r="G1879" s="169">
        <v>9</v>
      </c>
    </row>
    <row r="1880" spans="1:7" x14ac:dyDescent="0.2">
      <c r="A1880" s="173" t="s">
        <v>16012</v>
      </c>
      <c r="B1880" s="174" t="s">
        <v>16013</v>
      </c>
      <c r="C1880" s="175"/>
      <c r="D1880" s="176"/>
      <c r="E1880" s="176"/>
      <c r="F1880" s="176"/>
      <c r="G1880" s="169">
        <v>5</v>
      </c>
    </row>
    <row r="1881" spans="1:7" x14ac:dyDescent="0.2">
      <c r="A1881" s="173" t="s">
        <v>16014</v>
      </c>
      <c r="B1881" s="174" t="s">
        <v>16015</v>
      </c>
      <c r="C1881" s="175" t="s">
        <v>12389</v>
      </c>
      <c r="D1881" s="176">
        <v>45.62</v>
      </c>
      <c r="E1881" s="176">
        <v>10.54</v>
      </c>
      <c r="F1881" s="176">
        <v>56.16</v>
      </c>
      <c r="G1881" s="169">
        <v>9</v>
      </c>
    </row>
    <row r="1882" spans="1:7" x14ac:dyDescent="0.2">
      <c r="A1882" s="173" t="s">
        <v>16016</v>
      </c>
      <c r="B1882" s="174" t="s">
        <v>16017</v>
      </c>
      <c r="C1882" s="175" t="s">
        <v>12389</v>
      </c>
      <c r="D1882" s="176">
        <v>94.73</v>
      </c>
      <c r="E1882" s="176">
        <v>10.54</v>
      </c>
      <c r="F1882" s="176">
        <v>105.27</v>
      </c>
      <c r="G1882" s="169">
        <v>9</v>
      </c>
    </row>
    <row r="1883" spans="1:7" x14ac:dyDescent="0.2">
      <c r="A1883" s="173" t="s">
        <v>16018</v>
      </c>
      <c r="B1883" s="174" t="s">
        <v>16019</v>
      </c>
      <c r="C1883" s="175" t="s">
        <v>12389</v>
      </c>
      <c r="D1883" s="176">
        <v>76.400000000000006</v>
      </c>
      <c r="E1883" s="176">
        <v>39.5</v>
      </c>
      <c r="F1883" s="176">
        <v>115.9</v>
      </c>
      <c r="G1883" s="169">
        <v>9</v>
      </c>
    </row>
    <row r="1884" spans="1:7" x14ac:dyDescent="0.2">
      <c r="A1884" s="173" t="s">
        <v>16020</v>
      </c>
      <c r="B1884" s="174" t="s">
        <v>16021</v>
      </c>
      <c r="C1884" s="175" t="s">
        <v>12389</v>
      </c>
      <c r="D1884" s="176">
        <v>145.16</v>
      </c>
      <c r="E1884" s="176">
        <v>10.54</v>
      </c>
      <c r="F1884" s="176">
        <v>155.69999999999999</v>
      </c>
      <c r="G1884" s="169">
        <v>9</v>
      </c>
    </row>
    <row r="1885" spans="1:7" x14ac:dyDescent="0.2">
      <c r="A1885" s="173" t="s">
        <v>16022</v>
      </c>
      <c r="B1885" s="174" t="s">
        <v>16023</v>
      </c>
      <c r="C1885" s="175" t="s">
        <v>12389</v>
      </c>
      <c r="D1885" s="176">
        <v>195</v>
      </c>
      <c r="E1885" s="176">
        <v>10.54</v>
      </c>
      <c r="F1885" s="176">
        <v>205.54</v>
      </c>
      <c r="G1885" s="169">
        <v>9</v>
      </c>
    </row>
    <row r="1886" spans="1:7" x14ac:dyDescent="0.2">
      <c r="A1886" s="173" t="s">
        <v>16024</v>
      </c>
      <c r="B1886" s="174" t="s">
        <v>16025</v>
      </c>
      <c r="C1886" s="175"/>
      <c r="D1886" s="176"/>
      <c r="E1886" s="176"/>
      <c r="F1886" s="176"/>
      <c r="G1886" s="169">
        <v>5</v>
      </c>
    </row>
    <row r="1887" spans="1:7" ht="25.5" x14ac:dyDescent="0.2">
      <c r="A1887" s="173" t="s">
        <v>16026</v>
      </c>
      <c r="B1887" s="174" t="s">
        <v>16027</v>
      </c>
      <c r="C1887" s="175" t="s">
        <v>12690</v>
      </c>
      <c r="D1887" s="176">
        <v>531.47</v>
      </c>
      <c r="E1887" s="176">
        <v>26.34</v>
      </c>
      <c r="F1887" s="176">
        <v>557.80999999999995</v>
      </c>
      <c r="G1887" s="169">
        <v>9</v>
      </c>
    </row>
    <row r="1888" spans="1:7" ht="25.5" x14ac:dyDescent="0.2">
      <c r="A1888" s="173" t="s">
        <v>16028</v>
      </c>
      <c r="B1888" s="174" t="s">
        <v>16029</v>
      </c>
      <c r="C1888" s="175" t="s">
        <v>12690</v>
      </c>
      <c r="D1888" s="176">
        <v>444.14</v>
      </c>
      <c r="E1888" s="176">
        <v>26.34</v>
      </c>
      <c r="F1888" s="176">
        <v>470.48</v>
      </c>
      <c r="G1888" s="169">
        <v>9</v>
      </c>
    </row>
    <row r="1889" spans="1:7" x14ac:dyDescent="0.2">
      <c r="A1889" s="173" t="s">
        <v>16030</v>
      </c>
      <c r="B1889" s="174" t="s">
        <v>16031</v>
      </c>
      <c r="C1889" s="175"/>
      <c r="D1889" s="176"/>
      <c r="E1889" s="176"/>
      <c r="F1889" s="176"/>
      <c r="G1889" s="169">
        <v>5</v>
      </c>
    </row>
    <row r="1890" spans="1:7" ht="25.5" x14ac:dyDescent="0.2">
      <c r="A1890" s="173" t="s">
        <v>16032</v>
      </c>
      <c r="B1890" s="174" t="s">
        <v>16033</v>
      </c>
      <c r="C1890" s="175" t="s">
        <v>12389</v>
      </c>
      <c r="D1890" s="176">
        <v>228.22</v>
      </c>
      <c r="E1890" s="176">
        <v>24.71</v>
      </c>
      <c r="F1890" s="176">
        <v>252.93</v>
      </c>
      <c r="G1890" s="169">
        <v>9</v>
      </c>
    </row>
    <row r="1891" spans="1:7" ht="25.5" x14ac:dyDescent="0.2">
      <c r="A1891" s="173" t="s">
        <v>16034</v>
      </c>
      <c r="B1891" s="174" t="s">
        <v>16035</v>
      </c>
      <c r="C1891" s="175" t="s">
        <v>12389</v>
      </c>
      <c r="D1891" s="176">
        <v>213.82</v>
      </c>
      <c r="E1891" s="176">
        <v>24.71</v>
      </c>
      <c r="F1891" s="176">
        <v>238.53</v>
      </c>
      <c r="G1891" s="169">
        <v>9</v>
      </c>
    </row>
    <row r="1892" spans="1:7" ht="25.5" x14ac:dyDescent="0.2">
      <c r="A1892" s="173" t="s">
        <v>16036</v>
      </c>
      <c r="B1892" s="174" t="s">
        <v>16037</v>
      </c>
      <c r="C1892" s="175" t="s">
        <v>12389</v>
      </c>
      <c r="D1892" s="176">
        <v>232.8</v>
      </c>
      <c r="E1892" s="176">
        <v>24.71</v>
      </c>
      <c r="F1892" s="176">
        <v>257.51</v>
      </c>
      <c r="G1892" s="169">
        <v>9</v>
      </c>
    </row>
    <row r="1893" spans="1:7" ht="25.5" x14ac:dyDescent="0.2">
      <c r="A1893" s="173" t="s">
        <v>16038</v>
      </c>
      <c r="B1893" s="174" t="s">
        <v>16039</v>
      </c>
      <c r="C1893" s="175" t="s">
        <v>12389</v>
      </c>
      <c r="D1893" s="176">
        <v>212.22</v>
      </c>
      <c r="E1893" s="176">
        <v>24.71</v>
      </c>
      <c r="F1893" s="176">
        <v>236.93</v>
      </c>
      <c r="G1893" s="169">
        <v>9</v>
      </c>
    </row>
    <row r="1894" spans="1:7" x14ac:dyDescent="0.2">
      <c r="A1894" s="173" t="s">
        <v>16040</v>
      </c>
      <c r="B1894" s="174" t="s">
        <v>16041</v>
      </c>
      <c r="C1894" s="175"/>
      <c r="D1894" s="176"/>
      <c r="E1894" s="176"/>
      <c r="F1894" s="176"/>
      <c r="G1894" s="169">
        <v>5</v>
      </c>
    </row>
    <row r="1895" spans="1:7" ht="25.5" x14ac:dyDescent="0.2">
      <c r="A1895" s="173" t="s">
        <v>16042</v>
      </c>
      <c r="B1895" s="174" t="s">
        <v>16043</v>
      </c>
      <c r="C1895" s="175" t="s">
        <v>12389</v>
      </c>
      <c r="D1895" s="176">
        <v>201844.64</v>
      </c>
      <c r="E1895" s="176">
        <v>2027.36</v>
      </c>
      <c r="F1895" s="176">
        <v>203872</v>
      </c>
      <c r="G1895" s="169">
        <v>9</v>
      </c>
    </row>
    <row r="1896" spans="1:7" ht="25.5" x14ac:dyDescent="0.2">
      <c r="A1896" s="173" t="s">
        <v>16044</v>
      </c>
      <c r="B1896" s="174" t="s">
        <v>16045</v>
      </c>
      <c r="C1896" s="175" t="s">
        <v>12389</v>
      </c>
      <c r="D1896" s="176">
        <v>236080.08</v>
      </c>
      <c r="E1896" s="176">
        <v>2027.36</v>
      </c>
      <c r="F1896" s="176">
        <v>238107.44</v>
      </c>
      <c r="G1896" s="169">
        <v>9</v>
      </c>
    </row>
    <row r="1897" spans="1:7" ht="25.5" x14ac:dyDescent="0.2">
      <c r="A1897" s="173" t="s">
        <v>16046</v>
      </c>
      <c r="B1897" s="174" t="s">
        <v>16047</v>
      </c>
      <c r="C1897" s="175" t="s">
        <v>12389</v>
      </c>
      <c r="D1897" s="176">
        <v>102864.93</v>
      </c>
      <c r="E1897" s="176">
        <v>2027.36</v>
      </c>
      <c r="F1897" s="176">
        <v>104892.29</v>
      </c>
      <c r="G1897" s="169">
        <v>9</v>
      </c>
    </row>
    <row r="1898" spans="1:7" ht="25.5" x14ac:dyDescent="0.2">
      <c r="A1898" s="173" t="s">
        <v>16048</v>
      </c>
      <c r="B1898" s="174" t="s">
        <v>16049</v>
      </c>
      <c r="C1898" s="175" t="s">
        <v>12389</v>
      </c>
      <c r="D1898" s="176">
        <v>122948.35</v>
      </c>
      <c r="E1898" s="176">
        <v>2027.36</v>
      </c>
      <c r="F1898" s="176">
        <v>124975.71</v>
      </c>
      <c r="G1898" s="169">
        <v>9</v>
      </c>
    </row>
    <row r="1899" spans="1:7" ht="25.5" x14ac:dyDescent="0.2">
      <c r="A1899" s="173" t="s">
        <v>16050</v>
      </c>
      <c r="B1899" s="174" t="s">
        <v>16051</v>
      </c>
      <c r="C1899" s="175" t="s">
        <v>12389</v>
      </c>
      <c r="D1899" s="176">
        <v>98337.29</v>
      </c>
      <c r="E1899" s="176">
        <v>1081.8499999999999</v>
      </c>
      <c r="F1899" s="176">
        <v>99419.14</v>
      </c>
      <c r="G1899" s="169">
        <v>9</v>
      </c>
    </row>
    <row r="1900" spans="1:7" ht="25.5" x14ac:dyDescent="0.2">
      <c r="A1900" s="173" t="s">
        <v>16052</v>
      </c>
      <c r="B1900" s="174" t="s">
        <v>16053</v>
      </c>
      <c r="C1900" s="175" t="s">
        <v>12389</v>
      </c>
      <c r="D1900" s="176">
        <v>150457.60999999999</v>
      </c>
      <c r="E1900" s="176">
        <v>2027.36</v>
      </c>
      <c r="F1900" s="176">
        <v>152484.97</v>
      </c>
      <c r="G1900" s="169">
        <v>9</v>
      </c>
    </row>
    <row r="1901" spans="1:7" ht="25.5" x14ac:dyDescent="0.2">
      <c r="A1901" s="173" t="s">
        <v>16054</v>
      </c>
      <c r="B1901" s="174" t="s">
        <v>16055</v>
      </c>
      <c r="C1901" s="175" t="s">
        <v>12389</v>
      </c>
      <c r="D1901" s="176">
        <v>500926.38</v>
      </c>
      <c r="E1901" s="176">
        <v>2243.73</v>
      </c>
      <c r="F1901" s="176">
        <v>503170.11</v>
      </c>
      <c r="G1901" s="169">
        <v>9</v>
      </c>
    </row>
    <row r="1902" spans="1:7" ht="25.5" x14ac:dyDescent="0.2">
      <c r="A1902" s="173" t="s">
        <v>16056</v>
      </c>
      <c r="B1902" s="174" t="s">
        <v>16057</v>
      </c>
      <c r="C1902" s="175" t="s">
        <v>12389</v>
      </c>
      <c r="D1902" s="176">
        <v>151428.25</v>
      </c>
      <c r="E1902" s="176">
        <v>2027.36</v>
      </c>
      <c r="F1902" s="176">
        <v>153455.60999999999</v>
      </c>
      <c r="G1902" s="169">
        <v>9</v>
      </c>
    </row>
    <row r="1903" spans="1:7" ht="25.5" x14ac:dyDescent="0.2">
      <c r="A1903" s="173" t="s">
        <v>16058</v>
      </c>
      <c r="B1903" s="174" t="s">
        <v>16059</v>
      </c>
      <c r="C1903" s="175" t="s">
        <v>12389</v>
      </c>
      <c r="D1903" s="176">
        <v>441830.69</v>
      </c>
      <c r="E1903" s="176">
        <v>2223.56</v>
      </c>
      <c r="F1903" s="176">
        <v>444054.25</v>
      </c>
      <c r="G1903" s="169">
        <v>9</v>
      </c>
    </row>
    <row r="1904" spans="1:7" ht="25.5" x14ac:dyDescent="0.2">
      <c r="A1904" s="173" t="s">
        <v>16060</v>
      </c>
      <c r="B1904" s="174" t="s">
        <v>16061</v>
      </c>
      <c r="C1904" s="175" t="s">
        <v>12389</v>
      </c>
      <c r="D1904" s="176">
        <v>414060.09</v>
      </c>
      <c r="E1904" s="176">
        <v>2243.73</v>
      </c>
      <c r="F1904" s="176">
        <v>416303.82</v>
      </c>
      <c r="G1904" s="169">
        <v>9</v>
      </c>
    </row>
    <row r="1905" spans="1:7" x14ac:dyDescent="0.2">
      <c r="A1905" s="173" t="s">
        <v>16062</v>
      </c>
      <c r="B1905" s="174" t="s">
        <v>16063</v>
      </c>
      <c r="C1905" s="175"/>
      <c r="D1905" s="176"/>
      <c r="E1905" s="176"/>
      <c r="F1905" s="176"/>
      <c r="G1905" s="169">
        <v>5</v>
      </c>
    </row>
    <row r="1906" spans="1:7" ht="25.5" x14ac:dyDescent="0.2">
      <c r="A1906" s="173" t="s">
        <v>16064</v>
      </c>
      <c r="B1906" s="174" t="s">
        <v>16065</v>
      </c>
      <c r="C1906" s="175" t="s">
        <v>12389</v>
      </c>
      <c r="D1906" s="176">
        <v>41592.699999999997</v>
      </c>
      <c r="E1906" s="176">
        <v>1081.8499999999999</v>
      </c>
      <c r="F1906" s="176">
        <v>42674.55</v>
      </c>
      <c r="G1906" s="169">
        <v>9</v>
      </c>
    </row>
    <row r="1907" spans="1:7" ht="25.5" x14ac:dyDescent="0.2">
      <c r="A1907" s="173" t="s">
        <v>16066</v>
      </c>
      <c r="B1907" s="174" t="s">
        <v>16067</v>
      </c>
      <c r="C1907" s="175" t="s">
        <v>12389</v>
      </c>
      <c r="D1907" s="176">
        <v>30262.07</v>
      </c>
      <c r="E1907" s="176">
        <v>1081.8499999999999</v>
      </c>
      <c r="F1907" s="176">
        <v>31343.919999999998</v>
      </c>
      <c r="G1907" s="169">
        <v>9</v>
      </c>
    </row>
    <row r="1908" spans="1:7" ht="25.5" x14ac:dyDescent="0.2">
      <c r="A1908" s="173" t="s">
        <v>16068</v>
      </c>
      <c r="B1908" s="174" t="s">
        <v>16069</v>
      </c>
      <c r="C1908" s="175" t="s">
        <v>12389</v>
      </c>
      <c r="D1908" s="176">
        <v>86808.5</v>
      </c>
      <c r="E1908" s="176">
        <v>1730.96</v>
      </c>
      <c r="F1908" s="176">
        <v>88539.46</v>
      </c>
      <c r="G1908" s="169">
        <v>9</v>
      </c>
    </row>
    <row r="1909" spans="1:7" ht="25.5" x14ac:dyDescent="0.2">
      <c r="A1909" s="173" t="s">
        <v>16070</v>
      </c>
      <c r="B1909" s="174" t="s">
        <v>16071</v>
      </c>
      <c r="C1909" s="175" t="s">
        <v>12389</v>
      </c>
      <c r="D1909" s="176">
        <v>125024.85</v>
      </c>
      <c r="E1909" s="176">
        <v>1730.96</v>
      </c>
      <c r="F1909" s="176">
        <v>126755.81</v>
      </c>
      <c r="G1909" s="169">
        <v>9</v>
      </c>
    </row>
    <row r="1910" spans="1:7" ht="25.5" x14ac:dyDescent="0.2">
      <c r="A1910" s="173" t="s">
        <v>16072</v>
      </c>
      <c r="B1910" s="174" t="s">
        <v>16073</v>
      </c>
      <c r="C1910" s="175" t="s">
        <v>12389</v>
      </c>
      <c r="D1910" s="176">
        <v>5945.53</v>
      </c>
      <c r="E1910" s="176">
        <v>432.74</v>
      </c>
      <c r="F1910" s="176">
        <v>6378.27</v>
      </c>
      <c r="G1910" s="169">
        <v>9</v>
      </c>
    </row>
    <row r="1911" spans="1:7" ht="25.5" x14ac:dyDescent="0.2">
      <c r="A1911" s="173" t="s">
        <v>16074</v>
      </c>
      <c r="B1911" s="174" t="s">
        <v>16075</v>
      </c>
      <c r="C1911" s="175" t="s">
        <v>12389</v>
      </c>
      <c r="D1911" s="176">
        <v>7767.77</v>
      </c>
      <c r="E1911" s="176">
        <v>432.74</v>
      </c>
      <c r="F1911" s="176">
        <v>8200.51</v>
      </c>
      <c r="G1911" s="169">
        <v>9</v>
      </c>
    </row>
    <row r="1912" spans="1:7" ht="25.5" x14ac:dyDescent="0.2">
      <c r="A1912" s="173" t="s">
        <v>16076</v>
      </c>
      <c r="B1912" s="174" t="s">
        <v>16077</v>
      </c>
      <c r="C1912" s="175" t="s">
        <v>12389</v>
      </c>
      <c r="D1912" s="176">
        <v>22614.13</v>
      </c>
      <c r="E1912" s="176">
        <v>1081.8499999999999</v>
      </c>
      <c r="F1912" s="176">
        <v>23695.98</v>
      </c>
      <c r="G1912" s="169">
        <v>9</v>
      </c>
    </row>
    <row r="1913" spans="1:7" ht="25.5" x14ac:dyDescent="0.2">
      <c r="A1913" s="173" t="s">
        <v>16078</v>
      </c>
      <c r="B1913" s="174" t="s">
        <v>16079</v>
      </c>
      <c r="C1913" s="175" t="s">
        <v>12389</v>
      </c>
      <c r="D1913" s="176">
        <v>50091.55</v>
      </c>
      <c r="E1913" s="176">
        <v>1081.8499999999999</v>
      </c>
      <c r="F1913" s="176">
        <v>51173.4</v>
      </c>
      <c r="G1913" s="169">
        <v>9</v>
      </c>
    </row>
    <row r="1914" spans="1:7" ht="25.5" x14ac:dyDescent="0.2">
      <c r="A1914" s="173" t="s">
        <v>16080</v>
      </c>
      <c r="B1914" s="174" t="s">
        <v>16081</v>
      </c>
      <c r="C1914" s="175" t="s">
        <v>12389</v>
      </c>
      <c r="D1914" s="176">
        <v>24049.43</v>
      </c>
      <c r="E1914" s="176">
        <v>1081.8499999999999</v>
      </c>
      <c r="F1914" s="176">
        <v>25131.279999999999</v>
      </c>
      <c r="G1914" s="169">
        <v>9</v>
      </c>
    </row>
    <row r="1915" spans="1:7" ht="25.5" x14ac:dyDescent="0.2">
      <c r="A1915" s="173" t="s">
        <v>16082</v>
      </c>
      <c r="B1915" s="174" t="s">
        <v>16083</v>
      </c>
      <c r="C1915" s="175" t="s">
        <v>12389</v>
      </c>
      <c r="D1915" s="176">
        <v>97753.75</v>
      </c>
      <c r="E1915" s="176">
        <v>1730.96</v>
      </c>
      <c r="F1915" s="176">
        <v>99484.71</v>
      </c>
      <c r="G1915" s="169">
        <v>9</v>
      </c>
    </row>
    <row r="1916" spans="1:7" ht="25.5" x14ac:dyDescent="0.2">
      <c r="A1916" s="173" t="s">
        <v>16084</v>
      </c>
      <c r="B1916" s="174" t="s">
        <v>16085</v>
      </c>
      <c r="C1916" s="175" t="s">
        <v>12389</v>
      </c>
      <c r="D1916" s="176">
        <v>17078.13</v>
      </c>
      <c r="E1916" s="176">
        <v>432.74</v>
      </c>
      <c r="F1916" s="176">
        <v>17510.87</v>
      </c>
      <c r="G1916" s="169">
        <v>9</v>
      </c>
    </row>
    <row r="1917" spans="1:7" ht="25.5" x14ac:dyDescent="0.2">
      <c r="A1917" s="173" t="s">
        <v>16086</v>
      </c>
      <c r="B1917" s="174" t="s">
        <v>16087</v>
      </c>
      <c r="C1917" s="175" t="s">
        <v>12389</v>
      </c>
      <c r="D1917" s="176">
        <v>76257.59</v>
      </c>
      <c r="E1917" s="176">
        <v>1730.96</v>
      </c>
      <c r="F1917" s="176">
        <v>77988.55</v>
      </c>
      <c r="G1917" s="169">
        <v>9</v>
      </c>
    </row>
    <row r="1918" spans="1:7" ht="25.5" x14ac:dyDescent="0.2">
      <c r="A1918" s="173" t="s">
        <v>16088</v>
      </c>
      <c r="B1918" s="174" t="s">
        <v>16089</v>
      </c>
      <c r="C1918" s="175" t="s">
        <v>12389</v>
      </c>
      <c r="D1918" s="176">
        <v>95765.17</v>
      </c>
      <c r="E1918" s="176">
        <v>1730.96</v>
      </c>
      <c r="F1918" s="176">
        <v>97496.13</v>
      </c>
      <c r="G1918" s="169">
        <v>9</v>
      </c>
    </row>
    <row r="1919" spans="1:7" ht="25.5" x14ac:dyDescent="0.2">
      <c r="A1919" s="173" t="s">
        <v>16090</v>
      </c>
      <c r="B1919" s="174" t="s">
        <v>16091</v>
      </c>
      <c r="C1919" s="175" t="s">
        <v>12389</v>
      </c>
      <c r="D1919" s="176">
        <v>139091.81</v>
      </c>
      <c r="E1919" s="176">
        <v>1730.96</v>
      </c>
      <c r="F1919" s="176">
        <v>140822.76999999999</v>
      </c>
      <c r="G1919" s="169">
        <v>9</v>
      </c>
    </row>
    <row r="1920" spans="1:7" ht="25.5" x14ac:dyDescent="0.2">
      <c r="A1920" s="173" t="s">
        <v>16092</v>
      </c>
      <c r="B1920" s="174" t="s">
        <v>16093</v>
      </c>
      <c r="C1920" s="175" t="s">
        <v>12389</v>
      </c>
      <c r="D1920" s="176">
        <v>74315.149999999994</v>
      </c>
      <c r="E1920" s="176">
        <v>1081.8499999999999</v>
      </c>
      <c r="F1920" s="176">
        <v>75397</v>
      </c>
      <c r="G1920" s="169">
        <v>9</v>
      </c>
    </row>
    <row r="1921" spans="1:7" ht="25.5" x14ac:dyDescent="0.2">
      <c r="A1921" s="173" t="s">
        <v>16094</v>
      </c>
      <c r="B1921" s="174" t="s">
        <v>16095</v>
      </c>
      <c r="C1921" s="175" t="s">
        <v>12389</v>
      </c>
      <c r="D1921" s="176">
        <v>34588.449999999997</v>
      </c>
      <c r="E1921" s="176">
        <v>1081.8499999999999</v>
      </c>
      <c r="F1921" s="176">
        <v>35670.300000000003</v>
      </c>
      <c r="G1921" s="169">
        <v>9</v>
      </c>
    </row>
    <row r="1922" spans="1:7" ht="25.5" x14ac:dyDescent="0.2">
      <c r="A1922" s="173" t="s">
        <v>16096</v>
      </c>
      <c r="B1922" s="174" t="s">
        <v>16097</v>
      </c>
      <c r="C1922" s="175" t="s">
        <v>12389</v>
      </c>
      <c r="D1922" s="176">
        <v>141690.94</v>
      </c>
      <c r="E1922" s="176">
        <v>1730.96</v>
      </c>
      <c r="F1922" s="176">
        <v>143421.9</v>
      </c>
      <c r="G1922" s="169">
        <v>9</v>
      </c>
    </row>
    <row r="1923" spans="1:7" ht="25.5" x14ac:dyDescent="0.2">
      <c r="A1923" s="173" t="s">
        <v>16098</v>
      </c>
      <c r="B1923" s="174" t="s">
        <v>16099</v>
      </c>
      <c r="C1923" s="175" t="s">
        <v>12389</v>
      </c>
      <c r="D1923" s="176">
        <v>43943.72</v>
      </c>
      <c r="E1923" s="176">
        <v>1081.8499999999999</v>
      </c>
      <c r="F1923" s="176">
        <v>45025.57</v>
      </c>
      <c r="G1923" s="169">
        <v>9</v>
      </c>
    </row>
    <row r="1924" spans="1:7" ht="25.5" x14ac:dyDescent="0.2">
      <c r="A1924" s="173" t="s">
        <v>16100</v>
      </c>
      <c r="B1924" s="174" t="s">
        <v>16101</v>
      </c>
      <c r="C1924" s="175" t="s">
        <v>12389</v>
      </c>
      <c r="D1924" s="176">
        <v>48257.120000000003</v>
      </c>
      <c r="E1924" s="176">
        <v>1081.8499999999999</v>
      </c>
      <c r="F1924" s="176">
        <v>49338.97</v>
      </c>
      <c r="G1924" s="169">
        <v>9</v>
      </c>
    </row>
    <row r="1925" spans="1:7" x14ac:dyDescent="0.2">
      <c r="A1925" s="173" t="s">
        <v>16102</v>
      </c>
      <c r="B1925" s="174" t="s">
        <v>16103</v>
      </c>
      <c r="C1925" s="175"/>
      <c r="D1925" s="176"/>
      <c r="E1925" s="176"/>
      <c r="F1925" s="176"/>
      <c r="G1925" s="169">
        <v>5</v>
      </c>
    </row>
    <row r="1926" spans="1:7" x14ac:dyDescent="0.2">
      <c r="A1926" s="173" t="s">
        <v>16104</v>
      </c>
      <c r="B1926" s="174" t="s">
        <v>16105</v>
      </c>
      <c r="C1926" s="175" t="s">
        <v>12497</v>
      </c>
      <c r="D1926" s="176">
        <v>69.84</v>
      </c>
      <c r="E1926" s="176">
        <v>21.07</v>
      </c>
      <c r="F1926" s="176">
        <v>90.91</v>
      </c>
      <c r="G1926" s="169">
        <v>9</v>
      </c>
    </row>
    <row r="1927" spans="1:7" x14ac:dyDescent="0.2">
      <c r="A1927" s="173" t="s">
        <v>16106</v>
      </c>
      <c r="B1927" s="174" t="s">
        <v>16107</v>
      </c>
      <c r="C1927" s="175" t="s">
        <v>12389</v>
      </c>
      <c r="D1927" s="176">
        <v>48.57</v>
      </c>
      <c r="E1927" s="176">
        <v>10.54</v>
      </c>
      <c r="F1927" s="176">
        <v>59.11</v>
      </c>
      <c r="G1927" s="169">
        <v>9</v>
      </c>
    </row>
    <row r="1928" spans="1:7" x14ac:dyDescent="0.2">
      <c r="A1928" s="173" t="s">
        <v>16110</v>
      </c>
      <c r="B1928" s="174" t="s">
        <v>16111</v>
      </c>
      <c r="C1928" s="175" t="s">
        <v>12389</v>
      </c>
      <c r="D1928" s="176">
        <v>23.28</v>
      </c>
      <c r="E1928" s="176">
        <v>10.54</v>
      </c>
      <c r="F1928" s="176">
        <v>33.82</v>
      </c>
      <c r="G1928" s="169">
        <v>9</v>
      </c>
    </row>
    <row r="1929" spans="1:7" x14ac:dyDescent="0.2">
      <c r="A1929" s="173" t="s">
        <v>16112</v>
      </c>
      <c r="B1929" s="174" t="s">
        <v>16113</v>
      </c>
      <c r="C1929" s="175" t="s">
        <v>12389</v>
      </c>
      <c r="D1929" s="176">
        <v>3.03</v>
      </c>
      <c r="E1929" s="176">
        <v>7.9</v>
      </c>
      <c r="F1929" s="176">
        <v>10.93</v>
      </c>
      <c r="G1929" s="169">
        <v>9</v>
      </c>
    </row>
    <row r="1930" spans="1:7" x14ac:dyDescent="0.2">
      <c r="A1930" s="173" t="s">
        <v>16114</v>
      </c>
      <c r="B1930" s="174" t="s">
        <v>16115</v>
      </c>
      <c r="C1930" s="175" t="s">
        <v>12389</v>
      </c>
      <c r="D1930" s="176">
        <v>20.86</v>
      </c>
      <c r="E1930" s="176">
        <v>10.54</v>
      </c>
      <c r="F1930" s="176">
        <v>31.4</v>
      </c>
      <c r="G1930" s="169">
        <v>9</v>
      </c>
    </row>
    <row r="1931" spans="1:7" ht="25.5" x14ac:dyDescent="0.2">
      <c r="A1931" s="173" t="s">
        <v>16116</v>
      </c>
      <c r="B1931" s="174" t="s">
        <v>16117</v>
      </c>
      <c r="C1931" s="175" t="s">
        <v>12389</v>
      </c>
      <c r="D1931" s="176">
        <v>830.82</v>
      </c>
      <c r="E1931" s="176">
        <v>1.07</v>
      </c>
      <c r="F1931" s="176">
        <v>831.89</v>
      </c>
      <c r="G1931" s="169">
        <v>9</v>
      </c>
    </row>
    <row r="1932" spans="1:7" x14ac:dyDescent="0.2">
      <c r="A1932" s="173" t="s">
        <v>16118</v>
      </c>
      <c r="B1932" s="174" t="s">
        <v>16119</v>
      </c>
      <c r="C1932" s="175" t="s">
        <v>12389</v>
      </c>
      <c r="D1932" s="176">
        <v>531.96</v>
      </c>
      <c r="E1932" s="176">
        <v>26.34</v>
      </c>
      <c r="F1932" s="176">
        <v>558.29999999999995</v>
      </c>
      <c r="G1932" s="169">
        <v>9</v>
      </c>
    </row>
    <row r="1933" spans="1:7" x14ac:dyDescent="0.2">
      <c r="A1933" s="173" t="s">
        <v>16120</v>
      </c>
      <c r="B1933" s="174" t="s">
        <v>16121</v>
      </c>
      <c r="C1933" s="175" t="s">
        <v>12389</v>
      </c>
      <c r="D1933" s="176">
        <v>269.81</v>
      </c>
      <c r="E1933" s="176">
        <v>26.34</v>
      </c>
      <c r="F1933" s="176">
        <v>296.14999999999998</v>
      </c>
      <c r="G1933" s="169">
        <v>9</v>
      </c>
    </row>
    <row r="1934" spans="1:7" x14ac:dyDescent="0.2">
      <c r="A1934" s="173" t="s">
        <v>16122</v>
      </c>
      <c r="B1934" s="174" t="s">
        <v>16123</v>
      </c>
      <c r="C1934" s="175" t="s">
        <v>12389</v>
      </c>
      <c r="D1934" s="176">
        <v>312.91000000000003</v>
      </c>
      <c r="E1934" s="176">
        <v>148.19999999999999</v>
      </c>
      <c r="F1934" s="176">
        <v>461.11</v>
      </c>
      <c r="G1934" s="169">
        <v>9</v>
      </c>
    </row>
    <row r="1935" spans="1:7" x14ac:dyDescent="0.2">
      <c r="A1935" s="173" t="s">
        <v>16124</v>
      </c>
      <c r="B1935" s="174" t="s">
        <v>16125</v>
      </c>
      <c r="C1935" s="175" t="s">
        <v>16126</v>
      </c>
      <c r="D1935" s="176">
        <v>606.24</v>
      </c>
      <c r="E1935" s="176">
        <v>1.07</v>
      </c>
      <c r="F1935" s="176">
        <v>607.30999999999995</v>
      </c>
      <c r="G1935" s="169">
        <v>9</v>
      </c>
    </row>
    <row r="1936" spans="1:7" x14ac:dyDescent="0.2">
      <c r="A1936" s="173" t="s">
        <v>16127</v>
      </c>
      <c r="B1936" s="174" t="s">
        <v>16128</v>
      </c>
      <c r="C1936" s="175" t="s">
        <v>12389</v>
      </c>
      <c r="D1936" s="176">
        <v>31.07</v>
      </c>
      <c r="E1936" s="176">
        <v>52.67</v>
      </c>
      <c r="F1936" s="176">
        <v>83.74</v>
      </c>
      <c r="G1936" s="169">
        <v>9</v>
      </c>
    </row>
    <row r="1937" spans="1:7" x14ac:dyDescent="0.2">
      <c r="A1937" s="173" t="s">
        <v>16129</v>
      </c>
      <c r="B1937" s="174" t="s">
        <v>16130</v>
      </c>
      <c r="C1937" s="175" t="s">
        <v>16126</v>
      </c>
      <c r="D1937" s="176">
        <v>450.79</v>
      </c>
      <c r="E1937" s="176">
        <v>1.07</v>
      </c>
      <c r="F1937" s="176">
        <v>451.86</v>
      </c>
      <c r="G1937" s="169">
        <v>9</v>
      </c>
    </row>
    <row r="1938" spans="1:7" x14ac:dyDescent="0.2">
      <c r="A1938" s="173" t="s">
        <v>16131</v>
      </c>
      <c r="B1938" s="174" t="s">
        <v>16132</v>
      </c>
      <c r="C1938" s="175" t="s">
        <v>12389</v>
      </c>
      <c r="D1938" s="176"/>
      <c r="E1938" s="176">
        <v>296.39999999999998</v>
      </c>
      <c r="F1938" s="176">
        <v>296.39999999999998</v>
      </c>
      <c r="G1938" s="169">
        <v>9</v>
      </c>
    </row>
    <row r="1939" spans="1:7" x14ac:dyDescent="0.2">
      <c r="A1939" s="173" t="s">
        <v>16133</v>
      </c>
      <c r="B1939" s="174" t="s">
        <v>16134</v>
      </c>
      <c r="C1939" s="175" t="s">
        <v>63</v>
      </c>
      <c r="D1939" s="176">
        <v>26.66</v>
      </c>
      <c r="E1939" s="176">
        <v>0.86</v>
      </c>
      <c r="F1939" s="176">
        <v>27.52</v>
      </c>
      <c r="G1939" s="169">
        <v>9</v>
      </c>
    </row>
    <row r="1940" spans="1:7" x14ac:dyDescent="0.2">
      <c r="A1940" s="173" t="s">
        <v>16135</v>
      </c>
      <c r="B1940" s="174" t="s">
        <v>16136</v>
      </c>
      <c r="C1940" s="175" t="s">
        <v>63</v>
      </c>
      <c r="D1940" s="176">
        <v>26.66</v>
      </c>
      <c r="E1940" s="176">
        <v>1.29</v>
      </c>
      <c r="F1940" s="176">
        <v>27.95</v>
      </c>
      <c r="G1940" s="169">
        <v>9</v>
      </c>
    </row>
    <row r="1941" spans="1:7" ht="25.5" x14ac:dyDescent="0.2">
      <c r="A1941" s="173" t="s">
        <v>16137</v>
      </c>
      <c r="B1941" s="174" t="s">
        <v>16138</v>
      </c>
      <c r="C1941" s="175" t="s">
        <v>12441</v>
      </c>
      <c r="D1941" s="176">
        <v>924</v>
      </c>
      <c r="E1941" s="176">
        <v>10.72</v>
      </c>
      <c r="F1941" s="176">
        <v>934.72</v>
      </c>
      <c r="G1941" s="169">
        <v>9</v>
      </c>
    </row>
    <row r="1942" spans="1:7" ht="25.5" x14ac:dyDescent="0.2">
      <c r="A1942" s="173" t="s">
        <v>16139</v>
      </c>
      <c r="B1942" s="174" t="s">
        <v>16140</v>
      </c>
      <c r="C1942" s="175" t="s">
        <v>12441</v>
      </c>
      <c r="D1942" s="176">
        <v>1152.01</v>
      </c>
      <c r="E1942" s="176">
        <v>10.72</v>
      </c>
      <c r="F1942" s="176">
        <v>1162.73</v>
      </c>
      <c r="G1942" s="169">
        <v>9</v>
      </c>
    </row>
    <row r="1943" spans="1:7" x14ac:dyDescent="0.2">
      <c r="A1943" s="173" t="s">
        <v>16141</v>
      </c>
      <c r="B1943" s="174" t="s">
        <v>16142</v>
      </c>
      <c r="C1943" s="175" t="s">
        <v>16126</v>
      </c>
      <c r="D1943" s="176">
        <v>38.82</v>
      </c>
      <c r="E1943" s="176">
        <v>1.07</v>
      </c>
      <c r="F1943" s="176">
        <v>39.89</v>
      </c>
      <c r="G1943" s="169">
        <v>9</v>
      </c>
    </row>
    <row r="1944" spans="1:7" x14ac:dyDescent="0.2">
      <c r="A1944" s="173" t="s">
        <v>16143</v>
      </c>
      <c r="B1944" s="174" t="s">
        <v>16144</v>
      </c>
      <c r="C1944" s="175" t="s">
        <v>12389</v>
      </c>
      <c r="D1944" s="176">
        <v>19.5</v>
      </c>
      <c r="E1944" s="176">
        <v>74.099999999999994</v>
      </c>
      <c r="F1944" s="176">
        <v>93.6</v>
      </c>
      <c r="G1944" s="169">
        <v>9</v>
      </c>
    </row>
    <row r="1945" spans="1:7" x14ac:dyDescent="0.2">
      <c r="A1945" s="173" t="s">
        <v>16145</v>
      </c>
      <c r="B1945" s="174" t="s">
        <v>16146</v>
      </c>
      <c r="C1945" s="175" t="s">
        <v>12389</v>
      </c>
      <c r="D1945" s="176">
        <v>67.59</v>
      </c>
      <c r="E1945" s="176">
        <v>1.07</v>
      </c>
      <c r="F1945" s="176">
        <v>68.66</v>
      </c>
      <c r="G1945" s="169">
        <v>9</v>
      </c>
    </row>
    <row r="1946" spans="1:7" x14ac:dyDescent="0.2">
      <c r="A1946" s="173" t="s">
        <v>16147</v>
      </c>
      <c r="B1946" s="174" t="s">
        <v>16148</v>
      </c>
      <c r="C1946" s="175" t="s">
        <v>12389</v>
      </c>
      <c r="D1946" s="176">
        <v>235.53</v>
      </c>
      <c r="E1946" s="176">
        <v>148.19999999999999</v>
      </c>
      <c r="F1946" s="176">
        <v>383.73</v>
      </c>
      <c r="G1946" s="169">
        <v>9</v>
      </c>
    </row>
    <row r="1947" spans="1:7" x14ac:dyDescent="0.2">
      <c r="A1947" s="173" t="s">
        <v>16149</v>
      </c>
      <c r="B1947" s="174" t="s">
        <v>16150</v>
      </c>
      <c r="C1947" s="175" t="s">
        <v>12389</v>
      </c>
      <c r="D1947" s="176">
        <v>670.43</v>
      </c>
      <c r="E1947" s="176">
        <v>1.07</v>
      </c>
      <c r="F1947" s="176">
        <v>671.5</v>
      </c>
      <c r="G1947" s="169">
        <v>9</v>
      </c>
    </row>
    <row r="1948" spans="1:7" x14ac:dyDescent="0.2">
      <c r="A1948" s="173" t="s">
        <v>16151</v>
      </c>
      <c r="B1948" s="174" t="s">
        <v>16152</v>
      </c>
      <c r="C1948" s="175" t="s">
        <v>12389</v>
      </c>
      <c r="D1948" s="176">
        <v>520.71</v>
      </c>
      <c r="E1948" s="176">
        <v>148.19999999999999</v>
      </c>
      <c r="F1948" s="176">
        <v>668.91</v>
      </c>
      <c r="G1948" s="169">
        <v>9</v>
      </c>
    </row>
    <row r="1949" spans="1:7" x14ac:dyDescent="0.2">
      <c r="A1949" s="173" t="s">
        <v>16153</v>
      </c>
      <c r="B1949" s="174" t="s">
        <v>16154</v>
      </c>
      <c r="C1949" s="175" t="s">
        <v>12389</v>
      </c>
      <c r="D1949" s="176">
        <v>2905.25</v>
      </c>
      <c r="E1949" s="176">
        <v>52.67</v>
      </c>
      <c r="F1949" s="176">
        <v>2957.92</v>
      </c>
      <c r="G1949" s="169">
        <v>9</v>
      </c>
    </row>
    <row r="1950" spans="1:7" x14ac:dyDescent="0.2">
      <c r="A1950" s="173" t="s">
        <v>16155</v>
      </c>
      <c r="B1950" s="174" t="s">
        <v>16156</v>
      </c>
      <c r="C1950" s="175" t="s">
        <v>12389</v>
      </c>
      <c r="D1950" s="176">
        <v>4375.9399999999996</v>
      </c>
      <c r="E1950" s="176">
        <v>52.67</v>
      </c>
      <c r="F1950" s="176">
        <v>4428.6099999999997</v>
      </c>
      <c r="G1950" s="169">
        <v>9</v>
      </c>
    </row>
    <row r="1951" spans="1:7" x14ac:dyDescent="0.2">
      <c r="A1951" s="173" t="s">
        <v>16157</v>
      </c>
      <c r="B1951" s="174" t="s">
        <v>16158</v>
      </c>
      <c r="C1951" s="175" t="s">
        <v>12389</v>
      </c>
      <c r="D1951" s="176">
        <v>5676.85</v>
      </c>
      <c r="E1951" s="176">
        <v>52.67</v>
      </c>
      <c r="F1951" s="176">
        <v>5729.52</v>
      </c>
      <c r="G1951" s="169">
        <v>9</v>
      </c>
    </row>
    <row r="1952" spans="1:7" x14ac:dyDescent="0.2">
      <c r="A1952" s="173" t="s">
        <v>16159</v>
      </c>
      <c r="B1952" s="174" t="s">
        <v>16160</v>
      </c>
      <c r="C1952" s="175"/>
      <c r="D1952" s="176"/>
      <c r="E1952" s="176"/>
      <c r="F1952" s="176"/>
      <c r="G1952" s="169">
        <v>2</v>
      </c>
    </row>
    <row r="1953" spans="1:7" x14ac:dyDescent="0.2">
      <c r="A1953" s="173" t="s">
        <v>16161</v>
      </c>
      <c r="B1953" s="174" t="s">
        <v>16162</v>
      </c>
      <c r="C1953" s="175"/>
      <c r="D1953" s="176"/>
      <c r="E1953" s="176"/>
      <c r="F1953" s="176"/>
      <c r="G1953" s="169">
        <v>5</v>
      </c>
    </row>
    <row r="1954" spans="1:7" x14ac:dyDescent="0.2">
      <c r="A1954" s="173" t="s">
        <v>16163</v>
      </c>
      <c r="B1954" s="174" t="s">
        <v>16164</v>
      </c>
      <c r="C1954" s="175" t="s">
        <v>12389</v>
      </c>
      <c r="D1954" s="176">
        <v>62.32</v>
      </c>
      <c r="E1954" s="176">
        <v>90.68</v>
      </c>
      <c r="F1954" s="176">
        <v>153</v>
      </c>
      <c r="G1954" s="169">
        <v>9</v>
      </c>
    </row>
    <row r="1955" spans="1:7" x14ac:dyDescent="0.2">
      <c r="A1955" s="173" t="s">
        <v>16165</v>
      </c>
      <c r="B1955" s="174" t="s">
        <v>16166</v>
      </c>
      <c r="C1955" s="175" t="s">
        <v>12389</v>
      </c>
      <c r="D1955" s="176">
        <v>164.12</v>
      </c>
      <c r="E1955" s="176">
        <v>126.53</v>
      </c>
      <c r="F1955" s="176">
        <v>290.64999999999998</v>
      </c>
      <c r="G1955" s="169">
        <v>9</v>
      </c>
    </row>
    <row r="1956" spans="1:7" x14ac:dyDescent="0.2">
      <c r="A1956" s="173" t="s">
        <v>16167</v>
      </c>
      <c r="B1956" s="174" t="s">
        <v>16168</v>
      </c>
      <c r="C1956" s="175" t="s">
        <v>12389</v>
      </c>
      <c r="D1956" s="176">
        <v>309.91000000000003</v>
      </c>
      <c r="E1956" s="176">
        <v>162.37</v>
      </c>
      <c r="F1956" s="176">
        <v>472.28</v>
      </c>
      <c r="G1956" s="169">
        <v>9</v>
      </c>
    </row>
    <row r="1957" spans="1:7" x14ac:dyDescent="0.2">
      <c r="A1957" s="173" t="s">
        <v>16169</v>
      </c>
      <c r="B1957" s="174" t="s">
        <v>16170</v>
      </c>
      <c r="C1957" s="175" t="s">
        <v>12389</v>
      </c>
      <c r="D1957" s="176">
        <v>519.41999999999996</v>
      </c>
      <c r="E1957" s="176">
        <v>201.33</v>
      </c>
      <c r="F1957" s="176">
        <v>720.75</v>
      </c>
      <c r="G1957" s="169">
        <v>9</v>
      </c>
    </row>
    <row r="1958" spans="1:7" x14ac:dyDescent="0.2">
      <c r="A1958" s="173" t="s">
        <v>16171</v>
      </c>
      <c r="B1958" s="174" t="s">
        <v>16172</v>
      </c>
      <c r="C1958" s="175" t="s">
        <v>12389</v>
      </c>
      <c r="D1958" s="176">
        <v>1576.62</v>
      </c>
      <c r="E1958" s="176">
        <v>269.88</v>
      </c>
      <c r="F1958" s="176">
        <v>1846.5</v>
      </c>
      <c r="G1958" s="169">
        <v>9</v>
      </c>
    </row>
    <row r="1959" spans="1:7" x14ac:dyDescent="0.2">
      <c r="A1959" s="173" t="s">
        <v>16173</v>
      </c>
      <c r="B1959" s="174" t="s">
        <v>16174</v>
      </c>
      <c r="C1959" s="175"/>
      <c r="D1959" s="176"/>
      <c r="E1959" s="176"/>
      <c r="F1959" s="176"/>
      <c r="G1959" s="169">
        <v>5</v>
      </c>
    </row>
    <row r="1960" spans="1:7" x14ac:dyDescent="0.2">
      <c r="A1960" s="173" t="s">
        <v>16175</v>
      </c>
      <c r="B1960" s="174" t="s">
        <v>16176</v>
      </c>
      <c r="C1960" s="175" t="s">
        <v>12389</v>
      </c>
      <c r="D1960" s="176">
        <v>72.63</v>
      </c>
      <c r="E1960" s="176">
        <v>79.010000000000005</v>
      </c>
      <c r="F1960" s="176">
        <v>151.63999999999999</v>
      </c>
      <c r="G1960" s="169">
        <v>9</v>
      </c>
    </row>
    <row r="1961" spans="1:7" x14ac:dyDescent="0.2">
      <c r="A1961" s="173" t="s">
        <v>16177</v>
      </c>
      <c r="B1961" s="174" t="s">
        <v>16178</v>
      </c>
      <c r="C1961" s="175" t="s">
        <v>12389</v>
      </c>
      <c r="D1961" s="176">
        <v>166.89</v>
      </c>
      <c r="E1961" s="176">
        <v>105.34</v>
      </c>
      <c r="F1961" s="176">
        <v>272.23</v>
      </c>
      <c r="G1961" s="169">
        <v>9</v>
      </c>
    </row>
    <row r="1962" spans="1:7" x14ac:dyDescent="0.2">
      <c r="A1962" s="173" t="s">
        <v>16179</v>
      </c>
      <c r="B1962" s="174" t="s">
        <v>16180</v>
      </c>
      <c r="C1962" s="175" t="s">
        <v>12389</v>
      </c>
      <c r="D1962" s="176">
        <v>328.88</v>
      </c>
      <c r="E1962" s="176">
        <v>131.68</v>
      </c>
      <c r="F1962" s="176">
        <v>460.56</v>
      </c>
      <c r="G1962" s="169">
        <v>9</v>
      </c>
    </row>
    <row r="1963" spans="1:7" x14ac:dyDescent="0.2">
      <c r="A1963" s="173" t="s">
        <v>16181</v>
      </c>
      <c r="B1963" s="174" t="s">
        <v>16182</v>
      </c>
      <c r="C1963" s="175" t="s">
        <v>12389</v>
      </c>
      <c r="D1963" s="176">
        <v>572.63</v>
      </c>
      <c r="E1963" s="176">
        <v>158.01</v>
      </c>
      <c r="F1963" s="176">
        <v>730.64</v>
      </c>
      <c r="G1963" s="169">
        <v>9</v>
      </c>
    </row>
    <row r="1964" spans="1:7" x14ac:dyDescent="0.2">
      <c r="A1964" s="173" t="s">
        <v>16183</v>
      </c>
      <c r="B1964" s="174" t="s">
        <v>16184</v>
      </c>
      <c r="C1964" s="175"/>
      <c r="D1964" s="176"/>
      <c r="E1964" s="176"/>
      <c r="F1964" s="176"/>
      <c r="G1964" s="169">
        <v>5</v>
      </c>
    </row>
    <row r="1965" spans="1:7" ht="25.5" x14ac:dyDescent="0.2">
      <c r="A1965" s="173" t="s">
        <v>16185</v>
      </c>
      <c r="B1965" s="174" t="s">
        <v>16186</v>
      </c>
      <c r="C1965" s="175" t="s">
        <v>12389</v>
      </c>
      <c r="D1965" s="176">
        <v>425.24</v>
      </c>
      <c r="E1965" s="176">
        <v>157.52000000000001</v>
      </c>
      <c r="F1965" s="176">
        <v>582.76</v>
      </c>
      <c r="G1965" s="169">
        <v>9</v>
      </c>
    </row>
    <row r="1966" spans="1:7" ht="25.5" x14ac:dyDescent="0.2">
      <c r="A1966" s="173" t="s">
        <v>16187</v>
      </c>
      <c r="B1966" s="174" t="s">
        <v>16188</v>
      </c>
      <c r="C1966" s="175" t="s">
        <v>12389</v>
      </c>
      <c r="D1966" s="176">
        <v>456.12</v>
      </c>
      <c r="E1966" s="176">
        <v>157.52000000000001</v>
      </c>
      <c r="F1966" s="176">
        <v>613.64</v>
      </c>
      <c r="G1966" s="169">
        <v>9</v>
      </c>
    </row>
    <row r="1967" spans="1:7" ht="25.5" x14ac:dyDescent="0.2">
      <c r="A1967" s="173" t="s">
        <v>16189</v>
      </c>
      <c r="B1967" s="174" t="s">
        <v>16190</v>
      </c>
      <c r="C1967" s="175" t="s">
        <v>12389</v>
      </c>
      <c r="D1967" s="176">
        <v>662.17</v>
      </c>
      <c r="E1967" s="176">
        <v>196.91</v>
      </c>
      <c r="F1967" s="176">
        <v>859.08</v>
      </c>
      <c r="G1967" s="169">
        <v>9</v>
      </c>
    </row>
    <row r="1968" spans="1:7" ht="25.5" x14ac:dyDescent="0.2">
      <c r="A1968" s="173" t="s">
        <v>16191</v>
      </c>
      <c r="B1968" s="174" t="s">
        <v>16192</v>
      </c>
      <c r="C1968" s="175" t="s">
        <v>12389</v>
      </c>
      <c r="D1968" s="176">
        <v>663.32</v>
      </c>
      <c r="E1968" s="176">
        <v>196.91</v>
      </c>
      <c r="F1968" s="176">
        <v>860.23</v>
      </c>
      <c r="G1968" s="169">
        <v>9</v>
      </c>
    </row>
    <row r="1969" spans="1:7" ht="25.5" x14ac:dyDescent="0.2">
      <c r="A1969" s="173" t="s">
        <v>16193</v>
      </c>
      <c r="B1969" s="174" t="s">
        <v>16194</v>
      </c>
      <c r="C1969" s="175" t="s">
        <v>12389</v>
      </c>
      <c r="D1969" s="176">
        <v>791.9</v>
      </c>
      <c r="E1969" s="176">
        <v>236.28</v>
      </c>
      <c r="F1969" s="176">
        <v>1028.18</v>
      </c>
      <c r="G1969" s="169">
        <v>9</v>
      </c>
    </row>
    <row r="1970" spans="1:7" ht="25.5" x14ac:dyDescent="0.2">
      <c r="A1970" s="173" t="s">
        <v>16195</v>
      </c>
      <c r="B1970" s="174" t="s">
        <v>16196</v>
      </c>
      <c r="C1970" s="175" t="s">
        <v>12389</v>
      </c>
      <c r="D1970" s="176">
        <v>1382.19</v>
      </c>
      <c r="E1970" s="176">
        <v>236.28</v>
      </c>
      <c r="F1970" s="176">
        <v>1618.47</v>
      </c>
      <c r="G1970" s="169">
        <v>9</v>
      </c>
    </row>
    <row r="1971" spans="1:7" x14ac:dyDescent="0.2">
      <c r="A1971" s="173" t="s">
        <v>16197</v>
      </c>
      <c r="B1971" s="174" t="s">
        <v>16198</v>
      </c>
      <c r="C1971" s="175"/>
      <c r="D1971" s="176"/>
      <c r="E1971" s="176"/>
      <c r="F1971" s="176"/>
      <c r="G1971" s="169">
        <v>5</v>
      </c>
    </row>
    <row r="1972" spans="1:7" ht="25.5" x14ac:dyDescent="0.2">
      <c r="A1972" s="173" t="s">
        <v>16199</v>
      </c>
      <c r="B1972" s="174" t="s">
        <v>16200</v>
      </c>
      <c r="C1972" s="175" t="s">
        <v>12389</v>
      </c>
      <c r="D1972" s="176">
        <v>538.11</v>
      </c>
      <c r="E1972" s="176">
        <v>118.15</v>
      </c>
      <c r="F1972" s="176">
        <v>656.26</v>
      </c>
      <c r="G1972" s="169">
        <v>9</v>
      </c>
    </row>
    <row r="1973" spans="1:7" ht="25.5" x14ac:dyDescent="0.2">
      <c r="A1973" s="173" t="s">
        <v>16201</v>
      </c>
      <c r="B1973" s="174" t="s">
        <v>16202</v>
      </c>
      <c r="C1973" s="175" t="s">
        <v>12389</v>
      </c>
      <c r="D1973" s="176">
        <v>675.8</v>
      </c>
      <c r="E1973" s="176">
        <v>118.15</v>
      </c>
      <c r="F1973" s="176">
        <v>793.95</v>
      </c>
      <c r="G1973" s="169">
        <v>9</v>
      </c>
    </row>
    <row r="1974" spans="1:7" ht="25.5" x14ac:dyDescent="0.2">
      <c r="A1974" s="173" t="s">
        <v>16203</v>
      </c>
      <c r="B1974" s="174" t="s">
        <v>16204</v>
      </c>
      <c r="C1974" s="175" t="s">
        <v>12389</v>
      </c>
      <c r="D1974" s="176">
        <v>734.03</v>
      </c>
      <c r="E1974" s="176">
        <v>157.52000000000001</v>
      </c>
      <c r="F1974" s="176">
        <v>891.55</v>
      </c>
      <c r="G1974" s="169">
        <v>9</v>
      </c>
    </row>
    <row r="1975" spans="1:7" ht="25.5" x14ac:dyDescent="0.2">
      <c r="A1975" s="173" t="s">
        <v>16205</v>
      </c>
      <c r="B1975" s="174" t="s">
        <v>16206</v>
      </c>
      <c r="C1975" s="175" t="s">
        <v>12389</v>
      </c>
      <c r="D1975" s="176">
        <v>1108.2</v>
      </c>
      <c r="E1975" s="176">
        <v>157.52000000000001</v>
      </c>
      <c r="F1975" s="176">
        <v>1265.72</v>
      </c>
      <c r="G1975" s="169">
        <v>9</v>
      </c>
    </row>
    <row r="1976" spans="1:7" ht="25.5" x14ac:dyDescent="0.2">
      <c r="A1976" s="173" t="s">
        <v>16207</v>
      </c>
      <c r="B1976" s="174" t="s">
        <v>16208</v>
      </c>
      <c r="C1976" s="175" t="s">
        <v>12389</v>
      </c>
      <c r="D1976" s="176">
        <v>918.04</v>
      </c>
      <c r="E1976" s="176">
        <v>196.91</v>
      </c>
      <c r="F1976" s="176">
        <v>1114.95</v>
      </c>
      <c r="G1976" s="169">
        <v>9</v>
      </c>
    </row>
    <row r="1977" spans="1:7" ht="25.5" x14ac:dyDescent="0.2">
      <c r="A1977" s="173" t="s">
        <v>16209</v>
      </c>
      <c r="B1977" s="174" t="s">
        <v>16210</v>
      </c>
      <c r="C1977" s="175" t="s">
        <v>12389</v>
      </c>
      <c r="D1977" s="176">
        <v>1608.29</v>
      </c>
      <c r="E1977" s="176">
        <v>196.91</v>
      </c>
      <c r="F1977" s="176">
        <v>1805.2</v>
      </c>
      <c r="G1977" s="169">
        <v>9</v>
      </c>
    </row>
    <row r="1978" spans="1:7" x14ac:dyDescent="0.2">
      <c r="A1978" s="173" t="s">
        <v>16211</v>
      </c>
      <c r="B1978" s="174" t="s">
        <v>16212</v>
      </c>
      <c r="C1978" s="175"/>
      <c r="D1978" s="176"/>
      <c r="E1978" s="176"/>
      <c r="F1978" s="176"/>
      <c r="G1978" s="169">
        <v>5</v>
      </c>
    </row>
    <row r="1979" spans="1:7" ht="25.5" x14ac:dyDescent="0.2">
      <c r="A1979" s="173" t="s">
        <v>16213</v>
      </c>
      <c r="B1979" s="174" t="s">
        <v>16214</v>
      </c>
      <c r="C1979" s="175" t="s">
        <v>12441</v>
      </c>
      <c r="D1979" s="176">
        <v>2847.56</v>
      </c>
      <c r="E1979" s="176">
        <v>139.43</v>
      </c>
      <c r="F1979" s="176">
        <v>2986.99</v>
      </c>
      <c r="G1979" s="169">
        <v>9</v>
      </c>
    </row>
    <row r="1980" spans="1:7" x14ac:dyDescent="0.2">
      <c r="A1980" s="173" t="s">
        <v>16215</v>
      </c>
      <c r="B1980" s="174" t="s">
        <v>16216</v>
      </c>
      <c r="C1980" s="175"/>
      <c r="D1980" s="176"/>
      <c r="E1980" s="176"/>
      <c r="F1980" s="176"/>
      <c r="G1980" s="169">
        <v>5</v>
      </c>
    </row>
    <row r="1981" spans="1:7" x14ac:dyDescent="0.2">
      <c r="A1981" s="173" t="s">
        <v>16217</v>
      </c>
      <c r="B1981" s="174" t="s">
        <v>16218</v>
      </c>
      <c r="C1981" s="175" t="s">
        <v>12943</v>
      </c>
      <c r="D1981" s="176">
        <v>122.06</v>
      </c>
      <c r="E1981" s="176">
        <v>9.3699999999999992</v>
      </c>
      <c r="F1981" s="176">
        <v>131.43</v>
      </c>
      <c r="G1981" s="169">
        <v>9</v>
      </c>
    </row>
    <row r="1982" spans="1:7" x14ac:dyDescent="0.2">
      <c r="A1982" s="173" t="s">
        <v>16219</v>
      </c>
      <c r="B1982" s="174" t="s">
        <v>16220</v>
      </c>
      <c r="C1982" s="175"/>
      <c r="D1982" s="176"/>
      <c r="E1982" s="176"/>
      <c r="F1982" s="176"/>
      <c r="G1982" s="169">
        <v>5</v>
      </c>
    </row>
    <row r="1983" spans="1:7" x14ac:dyDescent="0.2">
      <c r="A1983" s="173" t="s">
        <v>16221</v>
      </c>
      <c r="B1983" s="174" t="s">
        <v>16222</v>
      </c>
      <c r="C1983" s="175" t="s">
        <v>12389</v>
      </c>
      <c r="D1983" s="176">
        <v>51.1</v>
      </c>
      <c r="E1983" s="176">
        <v>15.8</v>
      </c>
      <c r="F1983" s="176">
        <v>66.900000000000006</v>
      </c>
      <c r="G1983" s="169">
        <v>9</v>
      </c>
    </row>
    <row r="1984" spans="1:7" x14ac:dyDescent="0.2">
      <c r="A1984" s="173" t="s">
        <v>16223</v>
      </c>
      <c r="B1984" s="174" t="s">
        <v>16224</v>
      </c>
      <c r="C1984" s="175" t="s">
        <v>12389</v>
      </c>
      <c r="D1984" s="176">
        <v>49.53</v>
      </c>
      <c r="E1984" s="176">
        <v>26.34</v>
      </c>
      <c r="F1984" s="176">
        <v>75.87</v>
      </c>
      <c r="G1984" s="169">
        <v>9</v>
      </c>
    </row>
    <row r="1985" spans="1:7" x14ac:dyDescent="0.2">
      <c r="A1985" s="173" t="s">
        <v>16225</v>
      </c>
      <c r="B1985" s="174" t="s">
        <v>16226</v>
      </c>
      <c r="C1985" s="175" t="s">
        <v>12389</v>
      </c>
      <c r="D1985" s="176">
        <v>68.09</v>
      </c>
      <c r="E1985" s="176">
        <v>52.67</v>
      </c>
      <c r="F1985" s="176">
        <v>120.76</v>
      </c>
      <c r="G1985" s="169">
        <v>9</v>
      </c>
    </row>
    <row r="1986" spans="1:7" x14ac:dyDescent="0.2">
      <c r="A1986" s="173" t="s">
        <v>16227</v>
      </c>
      <c r="B1986" s="174" t="s">
        <v>16228</v>
      </c>
      <c r="C1986" s="175" t="s">
        <v>12389</v>
      </c>
      <c r="D1986" s="176">
        <v>203.69</v>
      </c>
      <c r="E1986" s="176">
        <v>52.67</v>
      </c>
      <c r="F1986" s="176">
        <v>256.36</v>
      </c>
      <c r="G1986" s="169">
        <v>9</v>
      </c>
    </row>
    <row r="1987" spans="1:7" x14ac:dyDescent="0.2">
      <c r="A1987" s="173" t="s">
        <v>16229</v>
      </c>
      <c r="B1987" s="174" t="s">
        <v>16230</v>
      </c>
      <c r="C1987" s="175" t="s">
        <v>12389</v>
      </c>
      <c r="D1987" s="176">
        <v>309.58999999999997</v>
      </c>
      <c r="E1987" s="176">
        <v>52.67</v>
      </c>
      <c r="F1987" s="176">
        <v>362.26</v>
      </c>
      <c r="G1987" s="169">
        <v>9</v>
      </c>
    </row>
    <row r="1988" spans="1:7" x14ac:dyDescent="0.2">
      <c r="A1988" s="173" t="s">
        <v>16231</v>
      </c>
      <c r="B1988" s="174" t="s">
        <v>16232</v>
      </c>
      <c r="C1988" s="175" t="s">
        <v>12389</v>
      </c>
      <c r="D1988" s="176">
        <v>1337.66</v>
      </c>
      <c r="E1988" s="176">
        <v>63.21</v>
      </c>
      <c r="F1988" s="176">
        <v>1400.87</v>
      </c>
      <c r="G1988" s="169">
        <v>9</v>
      </c>
    </row>
    <row r="1989" spans="1:7" x14ac:dyDescent="0.2">
      <c r="A1989" s="173" t="s">
        <v>16233</v>
      </c>
      <c r="B1989" s="174" t="s">
        <v>16234</v>
      </c>
      <c r="C1989" s="175" t="s">
        <v>12389</v>
      </c>
      <c r="D1989" s="176">
        <v>442.63</v>
      </c>
      <c r="E1989" s="176">
        <v>63.21</v>
      </c>
      <c r="F1989" s="176">
        <v>505.84</v>
      </c>
      <c r="G1989" s="169">
        <v>9</v>
      </c>
    </row>
    <row r="1990" spans="1:7" x14ac:dyDescent="0.2">
      <c r="A1990" s="173" t="s">
        <v>16235</v>
      </c>
      <c r="B1990" s="174" t="s">
        <v>16236</v>
      </c>
      <c r="C1990" s="175"/>
      <c r="D1990" s="176"/>
      <c r="E1990" s="176"/>
      <c r="F1990" s="176"/>
      <c r="G1990" s="169">
        <v>5</v>
      </c>
    </row>
    <row r="1991" spans="1:7" x14ac:dyDescent="0.2">
      <c r="A1991" s="173" t="s">
        <v>16237</v>
      </c>
      <c r="B1991" s="174" t="s">
        <v>16238</v>
      </c>
      <c r="C1991" s="175" t="s">
        <v>12389</v>
      </c>
      <c r="D1991" s="176">
        <v>30.01</v>
      </c>
      <c r="E1991" s="176">
        <v>10.54</v>
      </c>
      <c r="F1991" s="176">
        <v>40.549999999999997</v>
      </c>
      <c r="G1991" s="169">
        <v>9</v>
      </c>
    </row>
    <row r="1992" spans="1:7" x14ac:dyDescent="0.2">
      <c r="A1992" s="173" t="s">
        <v>16239</v>
      </c>
      <c r="B1992" s="174" t="s">
        <v>16240</v>
      </c>
      <c r="C1992" s="175" t="s">
        <v>12389</v>
      </c>
      <c r="D1992" s="176">
        <v>72.58</v>
      </c>
      <c r="E1992" s="176">
        <v>10.54</v>
      </c>
      <c r="F1992" s="176">
        <v>83.12</v>
      </c>
      <c r="G1992" s="169">
        <v>9</v>
      </c>
    </row>
    <row r="1993" spans="1:7" x14ac:dyDescent="0.2">
      <c r="A1993" s="173" t="s">
        <v>16241</v>
      </c>
      <c r="B1993" s="174" t="s">
        <v>16242</v>
      </c>
      <c r="C1993" s="175" t="s">
        <v>12389</v>
      </c>
      <c r="D1993" s="176">
        <v>104.17</v>
      </c>
      <c r="E1993" s="176">
        <v>10.54</v>
      </c>
      <c r="F1993" s="176">
        <v>114.71</v>
      </c>
      <c r="G1993" s="169">
        <v>9</v>
      </c>
    </row>
    <row r="1994" spans="1:7" x14ac:dyDescent="0.2">
      <c r="A1994" s="173" t="s">
        <v>16243</v>
      </c>
      <c r="B1994" s="174" t="s">
        <v>16244</v>
      </c>
      <c r="C1994" s="175" t="s">
        <v>12389</v>
      </c>
      <c r="D1994" s="176">
        <v>154.61000000000001</v>
      </c>
      <c r="E1994" s="176">
        <v>10.54</v>
      </c>
      <c r="F1994" s="176">
        <v>165.15</v>
      </c>
      <c r="G1994" s="169">
        <v>9</v>
      </c>
    </row>
    <row r="1995" spans="1:7" x14ac:dyDescent="0.2">
      <c r="A1995" s="173" t="s">
        <v>16245</v>
      </c>
      <c r="B1995" s="174" t="s">
        <v>16246</v>
      </c>
      <c r="C1995" s="175" t="s">
        <v>12389</v>
      </c>
      <c r="D1995" s="176">
        <v>200.08</v>
      </c>
      <c r="E1995" s="176">
        <v>10.54</v>
      </c>
      <c r="F1995" s="176">
        <v>210.62</v>
      </c>
      <c r="G1995" s="169">
        <v>9</v>
      </c>
    </row>
    <row r="1996" spans="1:7" x14ac:dyDescent="0.2">
      <c r="A1996" s="173" t="s">
        <v>16247</v>
      </c>
      <c r="B1996" s="174" t="s">
        <v>16248</v>
      </c>
      <c r="C1996" s="175" t="s">
        <v>12389</v>
      </c>
      <c r="D1996" s="176">
        <v>358.8</v>
      </c>
      <c r="E1996" s="176">
        <v>10.54</v>
      </c>
      <c r="F1996" s="176">
        <v>369.34</v>
      </c>
      <c r="G1996" s="169">
        <v>9</v>
      </c>
    </row>
    <row r="1997" spans="1:7" x14ac:dyDescent="0.2">
      <c r="A1997" s="173" t="s">
        <v>16249</v>
      </c>
      <c r="B1997" s="174" t="s">
        <v>16250</v>
      </c>
      <c r="C1997" s="175" t="s">
        <v>12389</v>
      </c>
      <c r="D1997" s="176">
        <v>20.37</v>
      </c>
      <c r="E1997" s="176">
        <v>10.54</v>
      </c>
      <c r="F1997" s="176">
        <v>30.91</v>
      </c>
      <c r="G1997" s="169">
        <v>9</v>
      </c>
    </row>
    <row r="1998" spans="1:7" x14ac:dyDescent="0.2">
      <c r="A1998" s="173" t="s">
        <v>16251</v>
      </c>
      <c r="B1998" s="174" t="s">
        <v>16252</v>
      </c>
      <c r="C1998" s="175" t="s">
        <v>12389</v>
      </c>
      <c r="D1998" s="176">
        <v>18.98</v>
      </c>
      <c r="E1998" s="176">
        <v>10.54</v>
      </c>
      <c r="F1998" s="176">
        <v>29.52</v>
      </c>
      <c r="G1998" s="169">
        <v>9</v>
      </c>
    </row>
    <row r="1999" spans="1:7" x14ac:dyDescent="0.2">
      <c r="A1999" s="173" t="s">
        <v>16253</v>
      </c>
      <c r="B1999" s="174" t="s">
        <v>16254</v>
      </c>
      <c r="C1999" s="175" t="s">
        <v>12389</v>
      </c>
      <c r="D1999" s="176">
        <v>33.71</v>
      </c>
      <c r="E1999" s="176">
        <v>2.63</v>
      </c>
      <c r="F1999" s="176">
        <v>36.340000000000003</v>
      </c>
      <c r="G1999" s="169">
        <v>9</v>
      </c>
    </row>
    <row r="2000" spans="1:7" x14ac:dyDescent="0.2">
      <c r="A2000" s="173" t="s">
        <v>16255</v>
      </c>
      <c r="B2000" s="174" t="s">
        <v>16256</v>
      </c>
      <c r="C2000" s="175"/>
      <c r="D2000" s="176"/>
      <c r="E2000" s="176"/>
      <c r="F2000" s="176"/>
      <c r="G2000" s="169">
        <v>5</v>
      </c>
    </row>
    <row r="2001" spans="1:7" ht="25.5" x14ac:dyDescent="0.2">
      <c r="A2001" s="173" t="s">
        <v>16257</v>
      </c>
      <c r="B2001" s="174" t="s">
        <v>16258</v>
      </c>
      <c r="C2001" s="175" t="s">
        <v>12389</v>
      </c>
      <c r="D2001" s="176">
        <v>28095.62</v>
      </c>
      <c r="E2001" s="176">
        <v>330.49</v>
      </c>
      <c r="F2001" s="176">
        <v>28426.11</v>
      </c>
      <c r="G2001" s="169">
        <v>9</v>
      </c>
    </row>
    <row r="2002" spans="1:7" ht="25.5" x14ac:dyDescent="0.2">
      <c r="A2002" s="173" t="s">
        <v>16259</v>
      </c>
      <c r="B2002" s="174" t="s">
        <v>20968</v>
      </c>
      <c r="C2002" s="175" t="s">
        <v>12389</v>
      </c>
      <c r="D2002" s="176">
        <v>31998.69</v>
      </c>
      <c r="E2002" s="176">
        <v>296.39999999999998</v>
      </c>
      <c r="F2002" s="176">
        <v>32295.09</v>
      </c>
      <c r="G2002" s="169">
        <v>9</v>
      </c>
    </row>
    <row r="2003" spans="1:7" ht="25.5" x14ac:dyDescent="0.2">
      <c r="A2003" s="173" t="s">
        <v>16261</v>
      </c>
      <c r="B2003" s="174" t="s">
        <v>16262</v>
      </c>
      <c r="C2003" s="175" t="s">
        <v>12690</v>
      </c>
      <c r="D2003" s="176">
        <v>44433.71</v>
      </c>
      <c r="E2003" s="176">
        <v>436.55</v>
      </c>
      <c r="F2003" s="176">
        <v>44870.26</v>
      </c>
      <c r="G2003" s="169">
        <v>9</v>
      </c>
    </row>
    <row r="2004" spans="1:7" ht="25.5" x14ac:dyDescent="0.2">
      <c r="A2004" s="173" t="s">
        <v>16263</v>
      </c>
      <c r="B2004" s="174" t="s">
        <v>16264</v>
      </c>
      <c r="C2004" s="175" t="s">
        <v>12389</v>
      </c>
      <c r="D2004" s="176">
        <v>79426.47</v>
      </c>
      <c r="E2004" s="176">
        <v>52.67</v>
      </c>
      <c r="F2004" s="176">
        <v>79479.14</v>
      </c>
      <c r="G2004" s="169">
        <v>9</v>
      </c>
    </row>
    <row r="2005" spans="1:7" ht="25.5" x14ac:dyDescent="0.2">
      <c r="A2005" s="173" t="s">
        <v>16265</v>
      </c>
      <c r="B2005" s="174" t="s">
        <v>16266</v>
      </c>
      <c r="C2005" s="175" t="s">
        <v>12389</v>
      </c>
      <c r="D2005" s="176">
        <v>138513.9</v>
      </c>
      <c r="E2005" s="176">
        <v>52.67</v>
      </c>
      <c r="F2005" s="176">
        <v>138566.57</v>
      </c>
      <c r="G2005" s="169">
        <v>9</v>
      </c>
    </row>
    <row r="2006" spans="1:7" ht="25.5" x14ac:dyDescent="0.2">
      <c r="A2006" s="173" t="s">
        <v>16267</v>
      </c>
      <c r="B2006" s="174" t="s">
        <v>16268</v>
      </c>
      <c r="C2006" s="175" t="s">
        <v>12389</v>
      </c>
      <c r="D2006" s="176">
        <v>18.100000000000001</v>
      </c>
      <c r="E2006" s="176">
        <v>15.8</v>
      </c>
      <c r="F2006" s="176">
        <v>33.9</v>
      </c>
      <c r="G2006" s="169">
        <v>9</v>
      </c>
    </row>
    <row r="2007" spans="1:7" ht="25.5" x14ac:dyDescent="0.2">
      <c r="A2007" s="173" t="s">
        <v>16269</v>
      </c>
      <c r="B2007" s="174" t="s">
        <v>16270</v>
      </c>
      <c r="C2007" s="175" t="s">
        <v>12389</v>
      </c>
      <c r="D2007" s="176">
        <v>43.69</v>
      </c>
      <c r="E2007" s="176">
        <v>15.8</v>
      </c>
      <c r="F2007" s="176">
        <v>59.49</v>
      </c>
      <c r="G2007" s="169">
        <v>9</v>
      </c>
    </row>
    <row r="2008" spans="1:7" ht="25.5" x14ac:dyDescent="0.2">
      <c r="A2008" s="173" t="s">
        <v>16271</v>
      </c>
      <c r="B2008" s="174" t="s">
        <v>16272</v>
      </c>
      <c r="C2008" s="175" t="s">
        <v>12389</v>
      </c>
      <c r="D2008" s="176">
        <v>113.25</v>
      </c>
      <c r="E2008" s="176">
        <v>31.6</v>
      </c>
      <c r="F2008" s="176">
        <v>144.85</v>
      </c>
      <c r="G2008" s="169">
        <v>9</v>
      </c>
    </row>
    <row r="2009" spans="1:7" ht="25.5" x14ac:dyDescent="0.2">
      <c r="A2009" s="173" t="s">
        <v>16273</v>
      </c>
      <c r="B2009" s="174" t="s">
        <v>16274</v>
      </c>
      <c r="C2009" s="175" t="s">
        <v>12389</v>
      </c>
      <c r="D2009" s="176">
        <v>187.76</v>
      </c>
      <c r="E2009" s="176">
        <v>31.6</v>
      </c>
      <c r="F2009" s="176">
        <v>219.36</v>
      </c>
      <c r="G2009" s="169">
        <v>9</v>
      </c>
    </row>
    <row r="2010" spans="1:7" ht="25.5" x14ac:dyDescent="0.2">
      <c r="A2010" s="173" t="s">
        <v>16275</v>
      </c>
      <c r="B2010" s="174" t="s">
        <v>16276</v>
      </c>
      <c r="C2010" s="175" t="s">
        <v>12389</v>
      </c>
      <c r="D2010" s="176">
        <v>135.03</v>
      </c>
      <c r="E2010" s="176">
        <v>47.41</v>
      </c>
      <c r="F2010" s="176">
        <v>182.44</v>
      </c>
      <c r="G2010" s="169">
        <v>9</v>
      </c>
    </row>
    <row r="2011" spans="1:7" ht="25.5" x14ac:dyDescent="0.2">
      <c r="A2011" s="173" t="s">
        <v>16277</v>
      </c>
      <c r="B2011" s="174" t="s">
        <v>16278</v>
      </c>
      <c r="C2011" s="175" t="s">
        <v>12389</v>
      </c>
      <c r="D2011" s="176">
        <v>227.76</v>
      </c>
      <c r="E2011" s="176">
        <v>47.41</v>
      </c>
      <c r="F2011" s="176">
        <v>275.17</v>
      </c>
      <c r="G2011" s="169">
        <v>9</v>
      </c>
    </row>
    <row r="2012" spans="1:7" ht="25.5" x14ac:dyDescent="0.2">
      <c r="A2012" s="173" t="s">
        <v>16279</v>
      </c>
      <c r="B2012" s="174" t="s">
        <v>20969</v>
      </c>
      <c r="C2012" s="175" t="s">
        <v>12389</v>
      </c>
      <c r="D2012" s="176">
        <v>440.85</v>
      </c>
      <c r="E2012" s="176">
        <v>52.67</v>
      </c>
      <c r="F2012" s="176">
        <v>493.52</v>
      </c>
      <c r="G2012" s="169">
        <v>9</v>
      </c>
    </row>
    <row r="2013" spans="1:7" ht="25.5" x14ac:dyDescent="0.2">
      <c r="A2013" s="173" t="s">
        <v>16281</v>
      </c>
      <c r="B2013" s="174" t="s">
        <v>20970</v>
      </c>
      <c r="C2013" s="175" t="s">
        <v>12389</v>
      </c>
      <c r="D2013" s="176">
        <v>630.64</v>
      </c>
      <c r="E2013" s="176">
        <v>52.67</v>
      </c>
      <c r="F2013" s="176">
        <v>683.31</v>
      </c>
      <c r="G2013" s="169">
        <v>9</v>
      </c>
    </row>
    <row r="2014" spans="1:7" ht="25.5" x14ac:dyDescent="0.2">
      <c r="A2014" s="173" t="s">
        <v>16283</v>
      </c>
      <c r="B2014" s="174" t="s">
        <v>16284</v>
      </c>
      <c r="C2014" s="175" t="s">
        <v>12389</v>
      </c>
      <c r="D2014" s="176">
        <v>3454.41</v>
      </c>
      <c r="E2014" s="176">
        <v>105.34</v>
      </c>
      <c r="F2014" s="176">
        <v>3559.75</v>
      </c>
      <c r="G2014" s="169">
        <v>9</v>
      </c>
    </row>
    <row r="2015" spans="1:7" ht="25.5" x14ac:dyDescent="0.2">
      <c r="A2015" s="173" t="s">
        <v>16285</v>
      </c>
      <c r="B2015" s="174" t="s">
        <v>16286</v>
      </c>
      <c r="C2015" s="175" t="s">
        <v>12389</v>
      </c>
      <c r="D2015" s="176">
        <v>6227.33</v>
      </c>
      <c r="E2015" s="176">
        <v>105.34</v>
      </c>
      <c r="F2015" s="176">
        <v>6332.67</v>
      </c>
      <c r="G2015" s="169">
        <v>9</v>
      </c>
    </row>
    <row r="2016" spans="1:7" ht="25.5" x14ac:dyDescent="0.2">
      <c r="A2016" s="173" t="s">
        <v>16287</v>
      </c>
      <c r="B2016" s="174" t="s">
        <v>20971</v>
      </c>
      <c r="C2016" s="175" t="s">
        <v>12389</v>
      </c>
      <c r="D2016" s="176">
        <v>6693.2</v>
      </c>
      <c r="E2016" s="176">
        <v>105.34</v>
      </c>
      <c r="F2016" s="176">
        <v>6798.54</v>
      </c>
      <c r="G2016" s="169">
        <v>9</v>
      </c>
    </row>
    <row r="2017" spans="1:7" ht="25.5" x14ac:dyDescent="0.2">
      <c r="A2017" s="173" t="s">
        <v>16289</v>
      </c>
      <c r="B2017" s="174" t="s">
        <v>16290</v>
      </c>
      <c r="C2017" s="175" t="s">
        <v>12389</v>
      </c>
      <c r="D2017" s="176">
        <v>8844.08</v>
      </c>
      <c r="E2017" s="176">
        <v>105.34</v>
      </c>
      <c r="F2017" s="176">
        <v>8949.42</v>
      </c>
      <c r="G2017" s="169">
        <v>9</v>
      </c>
    </row>
    <row r="2018" spans="1:7" ht="25.5" x14ac:dyDescent="0.2">
      <c r="A2018" s="173" t="s">
        <v>16291</v>
      </c>
      <c r="B2018" s="174" t="s">
        <v>16292</v>
      </c>
      <c r="C2018" s="175" t="s">
        <v>12389</v>
      </c>
      <c r="D2018" s="176">
        <v>16663.36</v>
      </c>
      <c r="E2018" s="176">
        <v>105.34</v>
      </c>
      <c r="F2018" s="176">
        <v>16768.7</v>
      </c>
      <c r="G2018" s="169">
        <v>9</v>
      </c>
    </row>
    <row r="2019" spans="1:7" ht="25.5" x14ac:dyDescent="0.2">
      <c r="A2019" s="173" t="s">
        <v>16293</v>
      </c>
      <c r="B2019" s="174" t="s">
        <v>16294</v>
      </c>
      <c r="C2019" s="175" t="s">
        <v>12389</v>
      </c>
      <c r="D2019" s="176">
        <v>22837.5</v>
      </c>
      <c r="E2019" s="176">
        <v>105.34</v>
      </c>
      <c r="F2019" s="176">
        <v>22942.84</v>
      </c>
      <c r="G2019" s="169">
        <v>9</v>
      </c>
    </row>
    <row r="2020" spans="1:7" ht="25.5" x14ac:dyDescent="0.2">
      <c r="A2020" s="173" t="s">
        <v>16295</v>
      </c>
      <c r="B2020" s="174" t="s">
        <v>16296</v>
      </c>
      <c r="C2020" s="175" t="s">
        <v>12389</v>
      </c>
      <c r="D2020" s="176">
        <v>10.97</v>
      </c>
      <c r="E2020" s="176">
        <v>10.54</v>
      </c>
      <c r="F2020" s="176">
        <v>21.51</v>
      </c>
      <c r="G2020" s="169">
        <v>9</v>
      </c>
    </row>
    <row r="2021" spans="1:7" ht="25.5" x14ac:dyDescent="0.2">
      <c r="A2021" s="173" t="s">
        <v>16297</v>
      </c>
      <c r="B2021" s="174" t="s">
        <v>16298</v>
      </c>
      <c r="C2021" s="175" t="s">
        <v>12389</v>
      </c>
      <c r="D2021" s="176">
        <v>13.87</v>
      </c>
      <c r="E2021" s="176">
        <v>10.54</v>
      </c>
      <c r="F2021" s="176">
        <v>24.41</v>
      </c>
      <c r="G2021" s="169">
        <v>9</v>
      </c>
    </row>
    <row r="2022" spans="1:7" ht="25.5" x14ac:dyDescent="0.2">
      <c r="A2022" s="173" t="s">
        <v>16299</v>
      </c>
      <c r="B2022" s="174" t="s">
        <v>16300</v>
      </c>
      <c r="C2022" s="175" t="s">
        <v>12389</v>
      </c>
      <c r="D2022" s="176">
        <v>40.049999999999997</v>
      </c>
      <c r="E2022" s="176">
        <v>10.54</v>
      </c>
      <c r="F2022" s="176">
        <v>50.59</v>
      </c>
      <c r="G2022" s="169">
        <v>9</v>
      </c>
    </row>
    <row r="2023" spans="1:7" ht="25.5" x14ac:dyDescent="0.2">
      <c r="A2023" s="173" t="s">
        <v>16301</v>
      </c>
      <c r="B2023" s="174" t="s">
        <v>16302</v>
      </c>
      <c r="C2023" s="175" t="s">
        <v>12389</v>
      </c>
      <c r="D2023" s="176">
        <v>44.11</v>
      </c>
      <c r="E2023" s="176">
        <v>10.54</v>
      </c>
      <c r="F2023" s="176">
        <v>54.65</v>
      </c>
      <c r="G2023" s="169">
        <v>9</v>
      </c>
    </row>
    <row r="2024" spans="1:7" ht="25.5" x14ac:dyDescent="0.2">
      <c r="A2024" s="173" t="s">
        <v>16303</v>
      </c>
      <c r="B2024" s="174" t="s">
        <v>16304</v>
      </c>
      <c r="C2024" s="175" t="s">
        <v>12389</v>
      </c>
      <c r="D2024" s="176">
        <v>51.7</v>
      </c>
      <c r="E2024" s="176">
        <v>10.54</v>
      </c>
      <c r="F2024" s="176">
        <v>62.24</v>
      </c>
      <c r="G2024" s="169">
        <v>9</v>
      </c>
    </row>
    <row r="2025" spans="1:7" ht="25.5" x14ac:dyDescent="0.2">
      <c r="A2025" s="173" t="s">
        <v>16305</v>
      </c>
      <c r="B2025" s="174" t="s">
        <v>16306</v>
      </c>
      <c r="C2025" s="175" t="s">
        <v>12389</v>
      </c>
      <c r="D2025" s="176">
        <v>134.62</v>
      </c>
      <c r="E2025" s="176">
        <v>10.54</v>
      </c>
      <c r="F2025" s="176">
        <v>145.16</v>
      </c>
      <c r="G2025" s="169">
        <v>9</v>
      </c>
    </row>
    <row r="2026" spans="1:7" ht="25.5" x14ac:dyDescent="0.2">
      <c r="A2026" s="173" t="s">
        <v>16307</v>
      </c>
      <c r="B2026" s="174" t="s">
        <v>16308</v>
      </c>
      <c r="C2026" s="175" t="s">
        <v>12389</v>
      </c>
      <c r="D2026" s="176">
        <v>59.28</v>
      </c>
      <c r="E2026" s="176">
        <v>10.54</v>
      </c>
      <c r="F2026" s="176">
        <v>69.819999999999993</v>
      </c>
      <c r="G2026" s="169">
        <v>9</v>
      </c>
    </row>
    <row r="2027" spans="1:7" ht="25.5" x14ac:dyDescent="0.2">
      <c r="A2027" s="173" t="s">
        <v>16309</v>
      </c>
      <c r="B2027" s="174" t="s">
        <v>16310</v>
      </c>
      <c r="C2027" s="175" t="s">
        <v>12389</v>
      </c>
      <c r="D2027" s="176">
        <v>63</v>
      </c>
      <c r="E2027" s="176">
        <v>10.54</v>
      </c>
      <c r="F2027" s="176">
        <v>73.540000000000006</v>
      </c>
      <c r="G2027" s="169">
        <v>9</v>
      </c>
    </row>
    <row r="2028" spans="1:7" ht="25.5" x14ac:dyDescent="0.2">
      <c r="A2028" s="173" t="s">
        <v>16311</v>
      </c>
      <c r="B2028" s="174" t="s">
        <v>16312</v>
      </c>
      <c r="C2028" s="175" t="s">
        <v>12389</v>
      </c>
      <c r="D2028" s="176">
        <v>67.989999999999995</v>
      </c>
      <c r="E2028" s="176">
        <v>10.54</v>
      </c>
      <c r="F2028" s="176">
        <v>78.53</v>
      </c>
      <c r="G2028" s="169">
        <v>9</v>
      </c>
    </row>
    <row r="2029" spans="1:7" ht="25.5" x14ac:dyDescent="0.2">
      <c r="A2029" s="173" t="s">
        <v>16313</v>
      </c>
      <c r="B2029" s="174" t="s">
        <v>20972</v>
      </c>
      <c r="C2029" s="175" t="s">
        <v>12389</v>
      </c>
      <c r="D2029" s="176">
        <v>1488.18</v>
      </c>
      <c r="E2029" s="176">
        <v>10.54</v>
      </c>
      <c r="F2029" s="176">
        <v>1498.72</v>
      </c>
      <c r="G2029" s="169">
        <v>9</v>
      </c>
    </row>
    <row r="2030" spans="1:7" ht="25.5" x14ac:dyDescent="0.2">
      <c r="A2030" s="173" t="s">
        <v>16315</v>
      </c>
      <c r="B2030" s="174" t="s">
        <v>20973</v>
      </c>
      <c r="C2030" s="175" t="s">
        <v>12389</v>
      </c>
      <c r="D2030" s="176">
        <v>37851.019999999997</v>
      </c>
      <c r="E2030" s="176">
        <v>105.34</v>
      </c>
      <c r="F2030" s="176">
        <v>37956.36</v>
      </c>
      <c r="G2030" s="169">
        <v>9</v>
      </c>
    </row>
    <row r="2031" spans="1:7" ht="25.5" x14ac:dyDescent="0.2">
      <c r="A2031" s="173" t="s">
        <v>16317</v>
      </c>
      <c r="B2031" s="174" t="s">
        <v>20974</v>
      </c>
      <c r="C2031" s="175" t="s">
        <v>12389</v>
      </c>
      <c r="D2031" s="176">
        <v>58021.27</v>
      </c>
      <c r="E2031" s="176">
        <v>105.34</v>
      </c>
      <c r="F2031" s="176">
        <v>58126.61</v>
      </c>
      <c r="G2031" s="169">
        <v>9</v>
      </c>
    </row>
    <row r="2032" spans="1:7" ht="25.5" x14ac:dyDescent="0.2">
      <c r="A2032" s="173" t="s">
        <v>16319</v>
      </c>
      <c r="B2032" s="174" t="s">
        <v>16320</v>
      </c>
      <c r="C2032" s="175" t="s">
        <v>12389</v>
      </c>
      <c r="D2032" s="176">
        <v>342072.91</v>
      </c>
      <c r="E2032" s="176">
        <v>52.67</v>
      </c>
      <c r="F2032" s="176">
        <v>342125.58</v>
      </c>
      <c r="G2032" s="169">
        <v>9</v>
      </c>
    </row>
    <row r="2033" spans="1:7" x14ac:dyDescent="0.2">
      <c r="A2033" s="173" t="s">
        <v>16321</v>
      </c>
      <c r="B2033" s="174" t="s">
        <v>16322</v>
      </c>
      <c r="C2033" s="175"/>
      <c r="D2033" s="176"/>
      <c r="E2033" s="176"/>
      <c r="F2033" s="176"/>
      <c r="G2033" s="169">
        <v>5</v>
      </c>
    </row>
    <row r="2034" spans="1:7" ht="25.5" x14ac:dyDescent="0.2">
      <c r="A2034" s="173" t="s">
        <v>16323</v>
      </c>
      <c r="B2034" s="174" t="s">
        <v>16324</v>
      </c>
      <c r="C2034" s="175" t="s">
        <v>12389</v>
      </c>
      <c r="D2034" s="176">
        <v>2323.04</v>
      </c>
      <c r="E2034" s="176">
        <v>52.67</v>
      </c>
      <c r="F2034" s="176">
        <v>2375.71</v>
      </c>
      <c r="G2034" s="169">
        <v>9</v>
      </c>
    </row>
    <row r="2035" spans="1:7" ht="25.5" x14ac:dyDescent="0.2">
      <c r="A2035" s="173" t="s">
        <v>16325</v>
      </c>
      <c r="B2035" s="174" t="s">
        <v>16326</v>
      </c>
      <c r="C2035" s="175" t="s">
        <v>12389</v>
      </c>
      <c r="D2035" s="176">
        <v>2092.42</v>
      </c>
      <c r="E2035" s="176">
        <v>42.13</v>
      </c>
      <c r="F2035" s="176">
        <v>2134.5500000000002</v>
      </c>
      <c r="G2035" s="169">
        <v>9</v>
      </c>
    </row>
    <row r="2036" spans="1:7" ht="25.5" x14ac:dyDescent="0.2">
      <c r="A2036" s="173" t="s">
        <v>16327</v>
      </c>
      <c r="B2036" s="174" t="s">
        <v>16328</v>
      </c>
      <c r="C2036" s="175" t="s">
        <v>12389</v>
      </c>
      <c r="D2036" s="176">
        <v>1413.42</v>
      </c>
      <c r="E2036" s="176">
        <v>42.13</v>
      </c>
      <c r="F2036" s="176">
        <v>1455.55</v>
      </c>
      <c r="G2036" s="169">
        <v>9</v>
      </c>
    </row>
    <row r="2037" spans="1:7" ht="25.5" x14ac:dyDescent="0.2">
      <c r="A2037" s="173" t="s">
        <v>16329</v>
      </c>
      <c r="B2037" s="174" t="s">
        <v>16330</v>
      </c>
      <c r="C2037" s="175" t="s">
        <v>12389</v>
      </c>
      <c r="D2037" s="176">
        <v>2060.6</v>
      </c>
      <c r="E2037" s="176">
        <v>52.67</v>
      </c>
      <c r="F2037" s="176">
        <v>2113.27</v>
      </c>
      <c r="G2037" s="169">
        <v>9</v>
      </c>
    </row>
    <row r="2038" spans="1:7" ht="25.5" x14ac:dyDescent="0.2">
      <c r="A2038" s="173" t="s">
        <v>16331</v>
      </c>
      <c r="B2038" s="174" t="s">
        <v>16332</v>
      </c>
      <c r="C2038" s="175" t="s">
        <v>12389</v>
      </c>
      <c r="D2038" s="176">
        <v>2044.13</v>
      </c>
      <c r="E2038" s="176">
        <v>63.21</v>
      </c>
      <c r="F2038" s="176">
        <v>2107.34</v>
      </c>
      <c r="G2038" s="169">
        <v>9</v>
      </c>
    </row>
    <row r="2039" spans="1:7" ht="25.5" x14ac:dyDescent="0.2">
      <c r="A2039" s="173" t="s">
        <v>16333</v>
      </c>
      <c r="B2039" s="174" t="s">
        <v>16334</v>
      </c>
      <c r="C2039" s="175" t="s">
        <v>12389</v>
      </c>
      <c r="D2039" s="176">
        <v>4932.41</v>
      </c>
      <c r="E2039" s="176">
        <v>79.010000000000005</v>
      </c>
      <c r="F2039" s="176">
        <v>5011.42</v>
      </c>
      <c r="G2039" s="169">
        <v>9</v>
      </c>
    </row>
    <row r="2040" spans="1:7" ht="25.5" x14ac:dyDescent="0.2">
      <c r="A2040" s="173" t="s">
        <v>16335</v>
      </c>
      <c r="B2040" s="174" t="s">
        <v>16336</v>
      </c>
      <c r="C2040" s="175" t="s">
        <v>12389</v>
      </c>
      <c r="D2040" s="176">
        <v>9927.93</v>
      </c>
      <c r="E2040" s="176">
        <v>79.010000000000005</v>
      </c>
      <c r="F2040" s="176">
        <v>10006.94</v>
      </c>
      <c r="G2040" s="169">
        <v>9</v>
      </c>
    </row>
    <row r="2041" spans="1:7" ht="25.5" x14ac:dyDescent="0.2">
      <c r="A2041" s="173" t="s">
        <v>16337</v>
      </c>
      <c r="B2041" s="174" t="s">
        <v>16338</v>
      </c>
      <c r="C2041" s="175" t="s">
        <v>12389</v>
      </c>
      <c r="D2041" s="176">
        <v>1349.15</v>
      </c>
      <c r="E2041" s="176">
        <v>42.13</v>
      </c>
      <c r="F2041" s="176">
        <v>1391.28</v>
      </c>
      <c r="G2041" s="169">
        <v>9</v>
      </c>
    </row>
    <row r="2042" spans="1:7" ht="25.5" x14ac:dyDescent="0.2">
      <c r="A2042" s="173" t="s">
        <v>16339</v>
      </c>
      <c r="B2042" s="174" t="s">
        <v>16340</v>
      </c>
      <c r="C2042" s="175" t="s">
        <v>12389</v>
      </c>
      <c r="D2042" s="176">
        <v>1784.7</v>
      </c>
      <c r="E2042" s="176">
        <v>42.13</v>
      </c>
      <c r="F2042" s="176">
        <v>1826.83</v>
      </c>
      <c r="G2042" s="169">
        <v>9</v>
      </c>
    </row>
    <row r="2043" spans="1:7" ht="25.5" x14ac:dyDescent="0.2">
      <c r="A2043" s="173" t="s">
        <v>16341</v>
      </c>
      <c r="B2043" s="174" t="s">
        <v>16342</v>
      </c>
      <c r="C2043" s="175" t="s">
        <v>12389</v>
      </c>
      <c r="D2043" s="176">
        <v>4048.33</v>
      </c>
      <c r="E2043" s="176">
        <v>42.13</v>
      </c>
      <c r="F2043" s="176">
        <v>4090.46</v>
      </c>
      <c r="G2043" s="169">
        <v>9</v>
      </c>
    </row>
    <row r="2044" spans="1:7" ht="25.5" x14ac:dyDescent="0.2">
      <c r="A2044" s="173" t="s">
        <v>16343</v>
      </c>
      <c r="B2044" s="174" t="s">
        <v>16344</v>
      </c>
      <c r="C2044" s="175" t="s">
        <v>12389</v>
      </c>
      <c r="D2044" s="176">
        <v>4517.38</v>
      </c>
      <c r="E2044" s="176">
        <v>52.67</v>
      </c>
      <c r="F2044" s="176">
        <v>4570.05</v>
      </c>
      <c r="G2044" s="169">
        <v>9</v>
      </c>
    </row>
    <row r="2045" spans="1:7" ht="25.5" x14ac:dyDescent="0.2">
      <c r="A2045" s="173" t="s">
        <v>16345</v>
      </c>
      <c r="B2045" s="174" t="s">
        <v>16346</v>
      </c>
      <c r="C2045" s="175" t="s">
        <v>12389</v>
      </c>
      <c r="D2045" s="176">
        <v>9557.76</v>
      </c>
      <c r="E2045" s="176">
        <v>63.21</v>
      </c>
      <c r="F2045" s="176">
        <v>9620.9699999999993</v>
      </c>
      <c r="G2045" s="169">
        <v>9</v>
      </c>
    </row>
    <row r="2046" spans="1:7" ht="25.5" x14ac:dyDescent="0.2">
      <c r="A2046" s="173" t="s">
        <v>16347</v>
      </c>
      <c r="B2046" s="174" t="s">
        <v>16348</v>
      </c>
      <c r="C2046" s="175" t="s">
        <v>12389</v>
      </c>
      <c r="D2046" s="176">
        <v>352.62</v>
      </c>
      <c r="E2046" s="176">
        <v>42.13</v>
      </c>
      <c r="F2046" s="176">
        <v>394.75</v>
      </c>
      <c r="G2046" s="169">
        <v>9</v>
      </c>
    </row>
    <row r="2047" spans="1:7" ht="25.5" x14ac:dyDescent="0.2">
      <c r="A2047" s="173" t="s">
        <v>16349</v>
      </c>
      <c r="B2047" s="174" t="s">
        <v>16350</v>
      </c>
      <c r="C2047" s="175" t="s">
        <v>12389</v>
      </c>
      <c r="D2047" s="176">
        <v>949</v>
      </c>
      <c r="E2047" s="176">
        <v>42.13</v>
      </c>
      <c r="F2047" s="176">
        <v>991.13</v>
      </c>
      <c r="G2047" s="169">
        <v>9</v>
      </c>
    </row>
    <row r="2048" spans="1:7" ht="25.5" x14ac:dyDescent="0.2">
      <c r="A2048" s="173" t="s">
        <v>16351</v>
      </c>
      <c r="B2048" s="174" t="s">
        <v>16352</v>
      </c>
      <c r="C2048" s="175" t="s">
        <v>12389</v>
      </c>
      <c r="D2048" s="176">
        <v>1156.68</v>
      </c>
      <c r="E2048" s="176">
        <v>52.67</v>
      </c>
      <c r="F2048" s="176">
        <v>1209.3499999999999</v>
      </c>
      <c r="G2048" s="169">
        <v>9</v>
      </c>
    </row>
    <row r="2049" spans="1:7" ht="25.5" x14ac:dyDescent="0.2">
      <c r="A2049" s="173" t="s">
        <v>16353</v>
      </c>
      <c r="B2049" s="174" t="s">
        <v>16354</v>
      </c>
      <c r="C2049" s="175" t="s">
        <v>12389</v>
      </c>
      <c r="D2049" s="176">
        <v>1657.43</v>
      </c>
      <c r="E2049" s="176">
        <v>63.21</v>
      </c>
      <c r="F2049" s="176">
        <v>1720.64</v>
      </c>
      <c r="G2049" s="169">
        <v>9</v>
      </c>
    </row>
    <row r="2050" spans="1:7" ht="25.5" x14ac:dyDescent="0.2">
      <c r="A2050" s="173" t="s">
        <v>16355</v>
      </c>
      <c r="B2050" s="174" t="s">
        <v>16356</v>
      </c>
      <c r="C2050" s="175" t="s">
        <v>12389</v>
      </c>
      <c r="D2050" s="176">
        <v>5224.67</v>
      </c>
      <c r="E2050" s="176">
        <v>63.21</v>
      </c>
      <c r="F2050" s="176">
        <v>5287.88</v>
      </c>
      <c r="G2050" s="169">
        <v>9</v>
      </c>
    </row>
    <row r="2051" spans="1:7" ht="25.5" x14ac:dyDescent="0.2">
      <c r="A2051" s="173" t="s">
        <v>16357</v>
      </c>
      <c r="B2051" s="174" t="s">
        <v>16358</v>
      </c>
      <c r="C2051" s="175" t="s">
        <v>12389</v>
      </c>
      <c r="D2051" s="176">
        <v>7155.04</v>
      </c>
      <c r="E2051" s="176">
        <v>79.010000000000005</v>
      </c>
      <c r="F2051" s="176">
        <v>7234.05</v>
      </c>
      <c r="G2051" s="169">
        <v>9</v>
      </c>
    </row>
    <row r="2052" spans="1:7" ht="25.5" x14ac:dyDescent="0.2">
      <c r="A2052" s="173" t="s">
        <v>16359</v>
      </c>
      <c r="B2052" s="174" t="s">
        <v>16360</v>
      </c>
      <c r="C2052" s="175" t="s">
        <v>12389</v>
      </c>
      <c r="D2052" s="176">
        <v>10635.58</v>
      </c>
      <c r="E2052" s="176">
        <v>94.8</v>
      </c>
      <c r="F2052" s="176">
        <v>10730.38</v>
      </c>
      <c r="G2052" s="169">
        <v>9</v>
      </c>
    </row>
    <row r="2053" spans="1:7" ht="25.5" x14ac:dyDescent="0.2">
      <c r="A2053" s="173" t="s">
        <v>16361</v>
      </c>
      <c r="B2053" s="174" t="s">
        <v>16362</v>
      </c>
      <c r="C2053" s="175" t="s">
        <v>12389</v>
      </c>
      <c r="D2053" s="176">
        <v>9833.82</v>
      </c>
      <c r="E2053" s="176">
        <v>120.84</v>
      </c>
      <c r="F2053" s="176">
        <v>9954.66</v>
      </c>
      <c r="G2053" s="169">
        <v>9</v>
      </c>
    </row>
    <row r="2054" spans="1:7" x14ac:dyDescent="0.2">
      <c r="A2054" s="173" t="s">
        <v>16363</v>
      </c>
      <c r="B2054" s="174" t="s">
        <v>16364</v>
      </c>
      <c r="C2054" s="175" t="s">
        <v>12389</v>
      </c>
      <c r="D2054" s="176">
        <v>83.11</v>
      </c>
      <c r="E2054" s="176">
        <v>10.54</v>
      </c>
      <c r="F2054" s="176">
        <v>93.65</v>
      </c>
      <c r="G2054" s="169">
        <v>9</v>
      </c>
    </row>
    <row r="2055" spans="1:7" ht="25.5" x14ac:dyDescent="0.2">
      <c r="A2055" s="173" t="s">
        <v>16365</v>
      </c>
      <c r="B2055" s="174" t="s">
        <v>16366</v>
      </c>
      <c r="C2055" s="175" t="s">
        <v>12389</v>
      </c>
      <c r="D2055" s="176">
        <v>847.74</v>
      </c>
      <c r="E2055" s="176">
        <v>42.13</v>
      </c>
      <c r="F2055" s="176">
        <v>889.87</v>
      </c>
      <c r="G2055" s="169">
        <v>9</v>
      </c>
    </row>
    <row r="2056" spans="1:7" x14ac:dyDescent="0.2">
      <c r="A2056" s="173" t="s">
        <v>16367</v>
      </c>
      <c r="B2056" s="174" t="s">
        <v>16368</v>
      </c>
      <c r="C2056" s="175"/>
      <c r="D2056" s="176"/>
      <c r="E2056" s="176"/>
      <c r="F2056" s="176"/>
      <c r="G2056" s="169">
        <v>5</v>
      </c>
    </row>
    <row r="2057" spans="1:7" ht="25.5" x14ac:dyDescent="0.2">
      <c r="A2057" s="173" t="s">
        <v>16369</v>
      </c>
      <c r="B2057" s="174" t="s">
        <v>16370</v>
      </c>
      <c r="C2057" s="175" t="s">
        <v>12389</v>
      </c>
      <c r="D2057" s="176">
        <v>2598.41</v>
      </c>
      <c r="E2057" s="176">
        <v>256.39</v>
      </c>
      <c r="F2057" s="176">
        <v>2854.8</v>
      </c>
      <c r="G2057" s="169">
        <v>9</v>
      </c>
    </row>
    <row r="2058" spans="1:7" ht="25.5" x14ac:dyDescent="0.2">
      <c r="A2058" s="173" t="s">
        <v>16371</v>
      </c>
      <c r="B2058" s="174" t="s">
        <v>16372</v>
      </c>
      <c r="C2058" s="175" t="s">
        <v>12389</v>
      </c>
      <c r="D2058" s="176">
        <v>1877.1</v>
      </c>
      <c r="E2058" s="176">
        <v>256.39</v>
      </c>
      <c r="F2058" s="176">
        <v>2133.4899999999998</v>
      </c>
      <c r="G2058" s="169">
        <v>9</v>
      </c>
    </row>
    <row r="2059" spans="1:7" ht="25.5" x14ac:dyDescent="0.2">
      <c r="A2059" s="173" t="s">
        <v>16373</v>
      </c>
      <c r="B2059" s="174" t="s">
        <v>16374</v>
      </c>
      <c r="C2059" s="175" t="s">
        <v>12389</v>
      </c>
      <c r="D2059" s="176">
        <v>508.07</v>
      </c>
      <c r="E2059" s="176">
        <v>94.55</v>
      </c>
      <c r="F2059" s="176">
        <v>602.62</v>
      </c>
      <c r="G2059" s="169">
        <v>9</v>
      </c>
    </row>
    <row r="2060" spans="1:7" ht="25.5" x14ac:dyDescent="0.2">
      <c r="A2060" s="173" t="s">
        <v>16375</v>
      </c>
      <c r="B2060" s="174" t="s">
        <v>20359</v>
      </c>
      <c r="C2060" s="175" t="s">
        <v>12389</v>
      </c>
      <c r="D2060" s="176">
        <v>587.05999999999995</v>
      </c>
      <c r="E2060" s="176">
        <v>94.55</v>
      </c>
      <c r="F2060" s="176">
        <v>681.61</v>
      </c>
      <c r="G2060" s="169">
        <v>9</v>
      </c>
    </row>
    <row r="2061" spans="1:7" ht="25.5" x14ac:dyDescent="0.2">
      <c r="A2061" s="173" t="s">
        <v>16376</v>
      </c>
      <c r="B2061" s="174" t="s">
        <v>20360</v>
      </c>
      <c r="C2061" s="175" t="s">
        <v>12389</v>
      </c>
      <c r="D2061" s="176">
        <v>501.8</v>
      </c>
      <c r="E2061" s="176">
        <v>94.55</v>
      </c>
      <c r="F2061" s="176">
        <v>596.35</v>
      </c>
      <c r="G2061" s="169">
        <v>9</v>
      </c>
    </row>
    <row r="2062" spans="1:7" ht="25.5" x14ac:dyDescent="0.2">
      <c r="A2062" s="173" t="s">
        <v>16377</v>
      </c>
      <c r="B2062" s="174" t="s">
        <v>16378</v>
      </c>
      <c r="C2062" s="175" t="s">
        <v>12389</v>
      </c>
      <c r="D2062" s="176">
        <v>1797.59</v>
      </c>
      <c r="E2062" s="176">
        <v>256.39</v>
      </c>
      <c r="F2062" s="176">
        <v>2053.98</v>
      </c>
      <c r="G2062" s="169">
        <v>9</v>
      </c>
    </row>
    <row r="2063" spans="1:7" ht="25.5" x14ac:dyDescent="0.2">
      <c r="A2063" s="173" t="s">
        <v>16379</v>
      </c>
      <c r="B2063" s="174" t="s">
        <v>16380</v>
      </c>
      <c r="C2063" s="175" t="s">
        <v>12389</v>
      </c>
      <c r="D2063" s="176">
        <v>2266.08</v>
      </c>
      <c r="E2063" s="176">
        <v>256.39</v>
      </c>
      <c r="F2063" s="176">
        <v>2522.4699999999998</v>
      </c>
      <c r="G2063" s="169">
        <v>9</v>
      </c>
    </row>
    <row r="2064" spans="1:7" x14ac:dyDescent="0.2">
      <c r="A2064" s="173" t="s">
        <v>16381</v>
      </c>
      <c r="B2064" s="174" t="s">
        <v>16382</v>
      </c>
      <c r="C2064" s="175"/>
      <c r="D2064" s="176"/>
      <c r="E2064" s="176"/>
      <c r="F2064" s="176"/>
      <c r="G2064" s="169">
        <v>5</v>
      </c>
    </row>
    <row r="2065" spans="1:7" ht="25.5" x14ac:dyDescent="0.2">
      <c r="A2065" s="173" t="s">
        <v>16383</v>
      </c>
      <c r="B2065" s="174" t="s">
        <v>20361</v>
      </c>
      <c r="C2065" s="175" t="s">
        <v>16384</v>
      </c>
      <c r="D2065" s="176">
        <v>595.45000000000005</v>
      </c>
      <c r="E2065" s="176">
        <v>0.66</v>
      </c>
      <c r="F2065" s="176">
        <v>596.11</v>
      </c>
      <c r="G2065" s="169">
        <v>9</v>
      </c>
    </row>
    <row r="2066" spans="1:7" ht="25.5" x14ac:dyDescent="0.2">
      <c r="A2066" s="173" t="s">
        <v>20362</v>
      </c>
      <c r="B2066" s="174" t="s">
        <v>20363</v>
      </c>
      <c r="C2066" s="175" t="s">
        <v>16384</v>
      </c>
      <c r="D2066" s="176">
        <v>185.85</v>
      </c>
      <c r="E2066" s="176">
        <v>0.66</v>
      </c>
      <c r="F2066" s="176">
        <v>186.51</v>
      </c>
      <c r="G2066" s="169">
        <v>9</v>
      </c>
    </row>
    <row r="2067" spans="1:7" x14ac:dyDescent="0.2">
      <c r="A2067" s="173" t="s">
        <v>16385</v>
      </c>
      <c r="B2067" s="174" t="s">
        <v>16386</v>
      </c>
      <c r="C2067" s="175"/>
      <c r="D2067" s="176"/>
      <c r="E2067" s="176"/>
      <c r="F2067" s="176"/>
      <c r="G2067" s="169">
        <v>5</v>
      </c>
    </row>
    <row r="2068" spans="1:7" x14ac:dyDescent="0.2">
      <c r="A2068" s="173" t="s">
        <v>16387</v>
      </c>
      <c r="B2068" s="174" t="s">
        <v>16388</v>
      </c>
      <c r="C2068" s="175" t="s">
        <v>12389</v>
      </c>
      <c r="D2068" s="176">
        <v>174.72</v>
      </c>
      <c r="E2068" s="176">
        <v>13.17</v>
      </c>
      <c r="F2068" s="176">
        <v>187.89</v>
      </c>
      <c r="G2068" s="169">
        <v>9</v>
      </c>
    </row>
    <row r="2069" spans="1:7" x14ac:dyDescent="0.2">
      <c r="A2069" s="173" t="s">
        <v>16389</v>
      </c>
      <c r="B2069" s="174" t="s">
        <v>16390</v>
      </c>
      <c r="C2069" s="175" t="s">
        <v>12389</v>
      </c>
      <c r="D2069" s="176">
        <v>244.39</v>
      </c>
      <c r="E2069" s="176">
        <v>13.17</v>
      </c>
      <c r="F2069" s="176">
        <v>257.56</v>
      </c>
      <c r="G2069" s="169">
        <v>9</v>
      </c>
    </row>
    <row r="2070" spans="1:7" x14ac:dyDescent="0.2">
      <c r="A2070" s="173" t="s">
        <v>16391</v>
      </c>
      <c r="B2070" s="174" t="s">
        <v>16392</v>
      </c>
      <c r="C2070" s="175" t="s">
        <v>12389</v>
      </c>
      <c r="D2070" s="176">
        <v>290.27</v>
      </c>
      <c r="E2070" s="176">
        <v>13.17</v>
      </c>
      <c r="F2070" s="176">
        <v>303.44</v>
      </c>
      <c r="G2070" s="169">
        <v>9</v>
      </c>
    </row>
    <row r="2071" spans="1:7" x14ac:dyDescent="0.2">
      <c r="A2071" s="173" t="s">
        <v>16393</v>
      </c>
      <c r="B2071" s="174" t="s">
        <v>16394</v>
      </c>
      <c r="C2071" s="175" t="s">
        <v>12389</v>
      </c>
      <c r="D2071" s="176">
        <v>298.54000000000002</v>
      </c>
      <c r="E2071" s="176">
        <v>13.17</v>
      </c>
      <c r="F2071" s="176">
        <v>311.70999999999998</v>
      </c>
      <c r="G2071" s="169">
        <v>9</v>
      </c>
    </row>
    <row r="2072" spans="1:7" x14ac:dyDescent="0.2">
      <c r="A2072" s="173" t="s">
        <v>16395</v>
      </c>
      <c r="B2072" s="174" t="s">
        <v>16396</v>
      </c>
      <c r="C2072" s="175" t="s">
        <v>12389</v>
      </c>
      <c r="D2072" s="176">
        <v>342.06</v>
      </c>
      <c r="E2072" s="176">
        <v>13.17</v>
      </c>
      <c r="F2072" s="176">
        <v>355.23</v>
      </c>
      <c r="G2072" s="169">
        <v>9</v>
      </c>
    </row>
    <row r="2073" spans="1:7" x14ac:dyDescent="0.2">
      <c r="A2073" s="173" t="s">
        <v>16397</v>
      </c>
      <c r="B2073" s="174" t="s">
        <v>16398</v>
      </c>
      <c r="C2073" s="175" t="s">
        <v>12389</v>
      </c>
      <c r="D2073" s="176">
        <v>456.43</v>
      </c>
      <c r="E2073" s="176">
        <v>13.17</v>
      </c>
      <c r="F2073" s="176">
        <v>469.6</v>
      </c>
      <c r="G2073" s="169">
        <v>9</v>
      </c>
    </row>
    <row r="2074" spans="1:7" x14ac:dyDescent="0.2">
      <c r="A2074" s="173" t="s">
        <v>16399</v>
      </c>
      <c r="B2074" s="174" t="s">
        <v>16400</v>
      </c>
      <c r="C2074" s="175" t="s">
        <v>12389</v>
      </c>
      <c r="D2074" s="176">
        <v>318.01</v>
      </c>
      <c r="E2074" s="176">
        <v>13.17</v>
      </c>
      <c r="F2074" s="176">
        <v>331.18</v>
      </c>
      <c r="G2074" s="169">
        <v>9</v>
      </c>
    </row>
    <row r="2075" spans="1:7" x14ac:dyDescent="0.2">
      <c r="A2075" s="173" t="s">
        <v>16401</v>
      </c>
      <c r="B2075" s="174" t="s">
        <v>16402</v>
      </c>
      <c r="C2075" s="175" t="s">
        <v>12389</v>
      </c>
      <c r="D2075" s="176">
        <v>1892.24</v>
      </c>
      <c r="E2075" s="176">
        <v>13.17</v>
      </c>
      <c r="F2075" s="176">
        <v>1905.41</v>
      </c>
      <c r="G2075" s="169">
        <v>9</v>
      </c>
    </row>
    <row r="2076" spans="1:7" x14ac:dyDescent="0.2">
      <c r="A2076" s="173" t="s">
        <v>16403</v>
      </c>
      <c r="B2076" s="174" t="s">
        <v>16404</v>
      </c>
      <c r="C2076" s="175" t="s">
        <v>12389</v>
      </c>
      <c r="D2076" s="176">
        <v>198.37</v>
      </c>
      <c r="E2076" s="176">
        <v>13.17</v>
      </c>
      <c r="F2076" s="176">
        <v>211.54</v>
      </c>
      <c r="G2076" s="169">
        <v>9</v>
      </c>
    </row>
    <row r="2077" spans="1:7" x14ac:dyDescent="0.2">
      <c r="A2077" s="173" t="s">
        <v>16405</v>
      </c>
      <c r="B2077" s="174" t="s">
        <v>16406</v>
      </c>
      <c r="C2077" s="175"/>
      <c r="D2077" s="176"/>
      <c r="E2077" s="176"/>
      <c r="F2077" s="176"/>
      <c r="G2077" s="169">
        <v>5</v>
      </c>
    </row>
    <row r="2078" spans="1:7" ht="25.5" x14ac:dyDescent="0.2">
      <c r="A2078" s="173" t="s">
        <v>16407</v>
      </c>
      <c r="B2078" s="174" t="s">
        <v>16408</v>
      </c>
      <c r="C2078" s="175" t="s">
        <v>12389</v>
      </c>
      <c r="D2078" s="176">
        <v>3844.61</v>
      </c>
      <c r="E2078" s="176">
        <v>79.73</v>
      </c>
      <c r="F2078" s="176">
        <v>3924.34</v>
      </c>
      <c r="G2078" s="169">
        <v>9</v>
      </c>
    </row>
    <row r="2079" spans="1:7" ht="25.5" x14ac:dyDescent="0.2">
      <c r="A2079" s="173" t="s">
        <v>16409</v>
      </c>
      <c r="B2079" s="174" t="s">
        <v>16410</v>
      </c>
      <c r="C2079" s="175" t="s">
        <v>12389</v>
      </c>
      <c r="D2079" s="176">
        <v>5658.96</v>
      </c>
      <c r="E2079" s="176">
        <v>79.73</v>
      </c>
      <c r="F2079" s="176">
        <v>5738.69</v>
      </c>
      <c r="G2079" s="169">
        <v>9</v>
      </c>
    </row>
    <row r="2080" spans="1:7" ht="25.5" x14ac:dyDescent="0.2">
      <c r="A2080" s="173" t="s">
        <v>16411</v>
      </c>
      <c r="B2080" s="174" t="s">
        <v>16412</v>
      </c>
      <c r="C2080" s="175" t="s">
        <v>12389</v>
      </c>
      <c r="D2080" s="176">
        <v>3178.56</v>
      </c>
      <c r="E2080" s="176">
        <v>79.73</v>
      </c>
      <c r="F2080" s="176">
        <v>3258.29</v>
      </c>
      <c r="G2080" s="169">
        <v>9</v>
      </c>
    </row>
    <row r="2081" spans="1:7" x14ac:dyDescent="0.2">
      <c r="A2081" s="173" t="s">
        <v>16413</v>
      </c>
      <c r="B2081" s="174" t="s">
        <v>16414</v>
      </c>
      <c r="C2081" s="175"/>
      <c r="D2081" s="176"/>
      <c r="E2081" s="176"/>
      <c r="F2081" s="176"/>
      <c r="G2081" s="169">
        <v>5</v>
      </c>
    </row>
    <row r="2082" spans="1:7" x14ac:dyDescent="0.2">
      <c r="A2082" s="173" t="s">
        <v>16415</v>
      </c>
      <c r="B2082" s="174" t="s">
        <v>16416</v>
      </c>
      <c r="C2082" s="175" t="s">
        <v>12389</v>
      </c>
      <c r="D2082" s="176">
        <v>280.5</v>
      </c>
      <c r="E2082" s="176">
        <v>79.73</v>
      </c>
      <c r="F2082" s="176">
        <v>360.23</v>
      </c>
      <c r="G2082" s="169">
        <v>9</v>
      </c>
    </row>
    <row r="2083" spans="1:7" x14ac:dyDescent="0.2">
      <c r="A2083" s="173" t="s">
        <v>16417</v>
      </c>
      <c r="B2083" s="174" t="s">
        <v>16418</v>
      </c>
      <c r="C2083" s="175" t="s">
        <v>12389</v>
      </c>
      <c r="D2083" s="176">
        <v>220.37</v>
      </c>
      <c r="E2083" s="176">
        <v>79.73</v>
      </c>
      <c r="F2083" s="176">
        <v>300.10000000000002</v>
      </c>
      <c r="G2083" s="169">
        <v>9</v>
      </c>
    </row>
    <row r="2084" spans="1:7" x14ac:dyDescent="0.2">
      <c r="A2084" s="173" t="s">
        <v>16419</v>
      </c>
      <c r="B2084" s="174" t="s">
        <v>16420</v>
      </c>
      <c r="C2084" s="175" t="s">
        <v>12389</v>
      </c>
      <c r="D2084" s="176">
        <v>475.76</v>
      </c>
      <c r="E2084" s="176">
        <v>79.73</v>
      </c>
      <c r="F2084" s="176">
        <v>555.49</v>
      </c>
      <c r="G2084" s="169">
        <v>9</v>
      </c>
    </row>
    <row r="2085" spans="1:7" x14ac:dyDescent="0.2">
      <c r="A2085" s="173" t="s">
        <v>16421</v>
      </c>
      <c r="B2085" s="174" t="s">
        <v>16422</v>
      </c>
      <c r="C2085" s="175" t="s">
        <v>12389</v>
      </c>
      <c r="D2085" s="176">
        <v>144.25</v>
      </c>
      <c r="E2085" s="176">
        <v>79.73</v>
      </c>
      <c r="F2085" s="176">
        <v>223.98</v>
      </c>
      <c r="G2085" s="169">
        <v>9</v>
      </c>
    </row>
    <row r="2086" spans="1:7" x14ac:dyDescent="0.2">
      <c r="A2086" s="173" t="s">
        <v>16423</v>
      </c>
      <c r="B2086" s="174" t="s">
        <v>16424</v>
      </c>
      <c r="C2086" s="175"/>
      <c r="D2086" s="176"/>
      <c r="E2086" s="176"/>
      <c r="F2086" s="176"/>
      <c r="G2086" s="169">
        <v>5</v>
      </c>
    </row>
    <row r="2087" spans="1:7" x14ac:dyDescent="0.2">
      <c r="A2087" s="173" t="s">
        <v>16425</v>
      </c>
      <c r="B2087" s="174" t="s">
        <v>16426</v>
      </c>
      <c r="C2087" s="175" t="s">
        <v>12389</v>
      </c>
      <c r="D2087" s="176">
        <v>34.380000000000003</v>
      </c>
      <c r="E2087" s="176">
        <v>7.9</v>
      </c>
      <c r="F2087" s="176">
        <v>42.28</v>
      </c>
      <c r="G2087" s="169">
        <v>9</v>
      </c>
    </row>
    <row r="2088" spans="1:7" ht="25.5" x14ac:dyDescent="0.2">
      <c r="A2088" s="173" t="s">
        <v>16427</v>
      </c>
      <c r="B2088" s="174" t="s">
        <v>20488</v>
      </c>
      <c r="C2088" s="175" t="s">
        <v>12389</v>
      </c>
      <c r="D2088" s="176">
        <v>40.76</v>
      </c>
      <c r="E2088" s="176">
        <v>2.63</v>
      </c>
      <c r="F2088" s="176">
        <v>43.39</v>
      </c>
      <c r="G2088" s="169">
        <v>9</v>
      </c>
    </row>
    <row r="2089" spans="1:7" x14ac:dyDescent="0.2">
      <c r="A2089" s="173" t="s">
        <v>16428</v>
      </c>
      <c r="B2089" s="174" t="s">
        <v>16429</v>
      </c>
      <c r="C2089" s="175" t="s">
        <v>12389</v>
      </c>
      <c r="D2089" s="176">
        <v>23.27</v>
      </c>
      <c r="E2089" s="176">
        <v>7.9</v>
      </c>
      <c r="F2089" s="176">
        <v>31.17</v>
      </c>
      <c r="G2089" s="169">
        <v>9</v>
      </c>
    </row>
    <row r="2090" spans="1:7" ht="25.5" x14ac:dyDescent="0.2">
      <c r="A2090" s="173" t="s">
        <v>16430</v>
      </c>
      <c r="B2090" s="174" t="s">
        <v>16431</v>
      </c>
      <c r="C2090" s="175" t="s">
        <v>12389</v>
      </c>
      <c r="D2090" s="176"/>
      <c r="E2090" s="176">
        <v>26.34</v>
      </c>
      <c r="F2090" s="176">
        <v>26.34</v>
      </c>
      <c r="G2090" s="169">
        <v>9</v>
      </c>
    </row>
    <row r="2091" spans="1:7" ht="25.5" x14ac:dyDescent="0.2">
      <c r="A2091" s="173" t="s">
        <v>16432</v>
      </c>
      <c r="B2091" s="174" t="s">
        <v>16433</v>
      </c>
      <c r="C2091" s="175" t="s">
        <v>12441</v>
      </c>
      <c r="D2091" s="176"/>
      <c r="E2091" s="176">
        <v>37.049999999999997</v>
      </c>
      <c r="F2091" s="176">
        <v>37.049999999999997</v>
      </c>
      <c r="G2091" s="169">
        <v>9</v>
      </c>
    </row>
    <row r="2092" spans="1:7" ht="25.5" x14ac:dyDescent="0.2">
      <c r="A2092" s="173" t="s">
        <v>16434</v>
      </c>
      <c r="B2092" s="174" t="s">
        <v>16435</v>
      </c>
      <c r="C2092" s="175" t="s">
        <v>12441</v>
      </c>
      <c r="D2092" s="176"/>
      <c r="E2092" s="176">
        <v>74.099999999999994</v>
      </c>
      <c r="F2092" s="176">
        <v>74.099999999999994</v>
      </c>
      <c r="G2092" s="169">
        <v>9</v>
      </c>
    </row>
    <row r="2093" spans="1:7" ht="25.5" x14ac:dyDescent="0.2">
      <c r="A2093" s="173" t="s">
        <v>16436</v>
      </c>
      <c r="B2093" s="174" t="s">
        <v>16437</v>
      </c>
      <c r="C2093" s="175" t="s">
        <v>12389</v>
      </c>
      <c r="D2093" s="176">
        <v>1477.2</v>
      </c>
      <c r="E2093" s="176">
        <v>2.14</v>
      </c>
      <c r="F2093" s="176">
        <v>1479.34</v>
      </c>
      <c r="G2093" s="169">
        <v>9</v>
      </c>
    </row>
    <row r="2094" spans="1:7" x14ac:dyDescent="0.2">
      <c r="A2094" s="173" t="s">
        <v>16438</v>
      </c>
      <c r="B2094" s="174" t="s">
        <v>16439</v>
      </c>
      <c r="C2094" s="175" t="s">
        <v>12389</v>
      </c>
      <c r="D2094" s="176">
        <v>130.97</v>
      </c>
      <c r="E2094" s="176">
        <v>5.36</v>
      </c>
      <c r="F2094" s="176">
        <v>136.33000000000001</v>
      </c>
      <c r="G2094" s="169">
        <v>9</v>
      </c>
    </row>
    <row r="2095" spans="1:7" x14ac:dyDescent="0.2">
      <c r="A2095" s="173" t="s">
        <v>16440</v>
      </c>
      <c r="B2095" s="174" t="s">
        <v>16441</v>
      </c>
      <c r="C2095" s="175" t="s">
        <v>12441</v>
      </c>
      <c r="D2095" s="176">
        <v>418.9</v>
      </c>
      <c r="E2095" s="176">
        <v>37.049999999999997</v>
      </c>
      <c r="F2095" s="176">
        <v>455.95</v>
      </c>
      <c r="G2095" s="169">
        <v>9</v>
      </c>
    </row>
    <row r="2096" spans="1:7" ht="25.5" x14ac:dyDescent="0.2">
      <c r="A2096" s="173" t="s">
        <v>16442</v>
      </c>
      <c r="B2096" s="174" t="s">
        <v>20975</v>
      </c>
      <c r="C2096" s="175" t="s">
        <v>12389</v>
      </c>
      <c r="D2096" s="176">
        <v>8853.56</v>
      </c>
      <c r="E2096" s="176">
        <v>59.28</v>
      </c>
      <c r="F2096" s="176">
        <v>8912.84</v>
      </c>
      <c r="G2096" s="169">
        <v>9</v>
      </c>
    </row>
    <row r="2097" spans="1:7" ht="25.5" x14ac:dyDescent="0.2">
      <c r="A2097" s="173" t="s">
        <v>16445</v>
      </c>
      <c r="B2097" s="174" t="s">
        <v>20976</v>
      </c>
      <c r="C2097" s="175" t="s">
        <v>12389</v>
      </c>
      <c r="D2097" s="176">
        <v>33488.300000000003</v>
      </c>
      <c r="E2097" s="176">
        <v>59.28</v>
      </c>
      <c r="F2097" s="176">
        <v>33547.58</v>
      </c>
      <c r="G2097" s="169">
        <v>9</v>
      </c>
    </row>
    <row r="2098" spans="1:7" x14ac:dyDescent="0.2">
      <c r="A2098" s="173" t="s">
        <v>16447</v>
      </c>
      <c r="B2098" s="174" t="s">
        <v>16448</v>
      </c>
      <c r="C2098" s="175" t="s">
        <v>12389</v>
      </c>
      <c r="D2098" s="176">
        <v>668.87</v>
      </c>
      <c r="E2098" s="176">
        <v>26.34</v>
      </c>
      <c r="F2098" s="176">
        <v>695.21</v>
      </c>
      <c r="G2098" s="169">
        <v>9</v>
      </c>
    </row>
    <row r="2099" spans="1:7" x14ac:dyDescent="0.2">
      <c r="A2099" s="173" t="s">
        <v>16449</v>
      </c>
      <c r="B2099" s="174" t="s">
        <v>16450</v>
      </c>
      <c r="C2099" s="175"/>
      <c r="D2099" s="176"/>
      <c r="E2099" s="176"/>
      <c r="F2099" s="176"/>
      <c r="G2099" s="169">
        <v>5</v>
      </c>
    </row>
    <row r="2100" spans="1:7" ht="25.5" x14ac:dyDescent="0.2">
      <c r="A2100" s="173" t="s">
        <v>16451</v>
      </c>
      <c r="B2100" s="174" t="s">
        <v>16452</v>
      </c>
      <c r="C2100" s="175" t="s">
        <v>12389</v>
      </c>
      <c r="D2100" s="176">
        <v>1035.92</v>
      </c>
      <c r="E2100" s="176">
        <v>26.34</v>
      </c>
      <c r="F2100" s="176">
        <v>1062.26</v>
      </c>
      <c r="G2100" s="169">
        <v>9</v>
      </c>
    </row>
    <row r="2101" spans="1:7" x14ac:dyDescent="0.2">
      <c r="A2101" s="173" t="s">
        <v>16453</v>
      </c>
      <c r="B2101" s="174" t="s">
        <v>16454</v>
      </c>
      <c r="C2101" s="175"/>
      <c r="D2101" s="176"/>
      <c r="E2101" s="176"/>
      <c r="F2101" s="176"/>
      <c r="G2101" s="169">
        <v>5</v>
      </c>
    </row>
    <row r="2102" spans="1:7" x14ac:dyDescent="0.2">
      <c r="A2102" s="173" t="s">
        <v>16455</v>
      </c>
      <c r="B2102" s="174" t="s">
        <v>20365</v>
      </c>
      <c r="C2102" s="175" t="s">
        <v>12389</v>
      </c>
      <c r="D2102" s="176">
        <v>747.67</v>
      </c>
      <c r="E2102" s="176">
        <v>79.73</v>
      </c>
      <c r="F2102" s="176">
        <v>827.4</v>
      </c>
      <c r="G2102" s="169">
        <v>9</v>
      </c>
    </row>
    <row r="2103" spans="1:7" x14ac:dyDescent="0.2">
      <c r="A2103" s="173" t="s">
        <v>16456</v>
      </c>
      <c r="B2103" s="174" t="s">
        <v>16457</v>
      </c>
      <c r="C2103" s="175"/>
      <c r="D2103" s="176"/>
      <c r="E2103" s="176"/>
      <c r="F2103" s="176"/>
      <c r="G2103" s="169">
        <v>5</v>
      </c>
    </row>
    <row r="2104" spans="1:7" ht="25.5" x14ac:dyDescent="0.2">
      <c r="A2104" s="173" t="s">
        <v>16458</v>
      </c>
      <c r="B2104" s="174" t="s">
        <v>20366</v>
      </c>
      <c r="C2104" s="175" t="s">
        <v>12389</v>
      </c>
      <c r="D2104" s="176">
        <v>47.56</v>
      </c>
      <c r="E2104" s="176">
        <v>29.86</v>
      </c>
      <c r="F2104" s="176">
        <v>77.42</v>
      </c>
      <c r="G2104" s="169">
        <v>9</v>
      </c>
    </row>
    <row r="2105" spans="1:7" ht="25.5" x14ac:dyDescent="0.2">
      <c r="A2105" s="173" t="s">
        <v>16459</v>
      </c>
      <c r="B2105" s="174" t="s">
        <v>20367</v>
      </c>
      <c r="C2105" s="175" t="s">
        <v>12389</v>
      </c>
      <c r="D2105" s="176">
        <v>108.53</v>
      </c>
      <c r="E2105" s="176">
        <v>29.86</v>
      </c>
      <c r="F2105" s="176">
        <v>138.38999999999999</v>
      </c>
      <c r="G2105" s="169">
        <v>9</v>
      </c>
    </row>
    <row r="2106" spans="1:7" ht="38.25" x14ac:dyDescent="0.2">
      <c r="A2106" s="173" t="s">
        <v>16460</v>
      </c>
      <c r="B2106" s="174" t="s">
        <v>20977</v>
      </c>
      <c r="C2106" s="175" t="s">
        <v>12389</v>
      </c>
      <c r="D2106" s="176">
        <v>516.51</v>
      </c>
      <c r="E2106" s="176">
        <v>33.130000000000003</v>
      </c>
      <c r="F2106" s="176">
        <v>549.64</v>
      </c>
      <c r="G2106" s="169">
        <v>9</v>
      </c>
    </row>
    <row r="2107" spans="1:7" ht="38.25" x14ac:dyDescent="0.2">
      <c r="A2107" s="173" t="s">
        <v>16462</v>
      </c>
      <c r="B2107" s="174" t="s">
        <v>16463</v>
      </c>
      <c r="C2107" s="175" t="s">
        <v>12389</v>
      </c>
      <c r="D2107" s="176">
        <v>7174.58</v>
      </c>
      <c r="E2107" s="176">
        <v>33.130000000000003</v>
      </c>
      <c r="F2107" s="176">
        <v>7207.71</v>
      </c>
      <c r="G2107" s="169">
        <v>9</v>
      </c>
    </row>
    <row r="2108" spans="1:7" ht="38.25" x14ac:dyDescent="0.2">
      <c r="A2108" s="173" t="s">
        <v>16464</v>
      </c>
      <c r="B2108" s="174" t="s">
        <v>16465</v>
      </c>
      <c r="C2108" s="175" t="s">
        <v>12389</v>
      </c>
      <c r="D2108" s="176">
        <v>2554.81</v>
      </c>
      <c r="E2108" s="176">
        <v>33.130000000000003</v>
      </c>
      <c r="F2108" s="176">
        <v>2587.94</v>
      </c>
      <c r="G2108" s="169">
        <v>9</v>
      </c>
    </row>
    <row r="2109" spans="1:7" ht="38.25" x14ac:dyDescent="0.2">
      <c r="A2109" s="173" t="s">
        <v>16466</v>
      </c>
      <c r="B2109" s="174" t="s">
        <v>20978</v>
      </c>
      <c r="C2109" s="175" t="s">
        <v>12389</v>
      </c>
      <c r="D2109" s="176">
        <v>763.84</v>
      </c>
      <c r="E2109" s="176">
        <v>33.130000000000003</v>
      </c>
      <c r="F2109" s="176">
        <v>796.97</v>
      </c>
      <c r="G2109" s="169">
        <v>9</v>
      </c>
    </row>
    <row r="2110" spans="1:7" x14ac:dyDescent="0.2">
      <c r="A2110" s="173" t="s">
        <v>16468</v>
      </c>
      <c r="B2110" s="174" t="s">
        <v>16469</v>
      </c>
      <c r="C2110" s="175"/>
      <c r="D2110" s="176"/>
      <c r="E2110" s="176"/>
      <c r="F2110" s="176"/>
      <c r="G2110" s="169">
        <v>5</v>
      </c>
    </row>
    <row r="2111" spans="1:7" ht="25.5" x14ac:dyDescent="0.2">
      <c r="A2111" s="173" t="s">
        <v>16470</v>
      </c>
      <c r="B2111" s="174" t="s">
        <v>20979</v>
      </c>
      <c r="C2111" s="175" t="s">
        <v>12389</v>
      </c>
      <c r="D2111" s="176">
        <v>652.79</v>
      </c>
      <c r="E2111" s="176">
        <v>86.76</v>
      </c>
      <c r="F2111" s="176">
        <v>739.55</v>
      </c>
      <c r="G2111" s="169">
        <v>9</v>
      </c>
    </row>
    <row r="2112" spans="1:7" ht="25.5" x14ac:dyDescent="0.2">
      <c r="A2112" s="173" t="s">
        <v>16472</v>
      </c>
      <c r="B2112" s="174" t="s">
        <v>16473</v>
      </c>
      <c r="C2112" s="175" t="s">
        <v>12389</v>
      </c>
      <c r="D2112" s="176">
        <v>443.1</v>
      </c>
      <c r="E2112" s="176">
        <v>86.76</v>
      </c>
      <c r="F2112" s="176">
        <v>529.86</v>
      </c>
      <c r="G2112" s="169">
        <v>9</v>
      </c>
    </row>
    <row r="2113" spans="1:7" ht="25.5" x14ac:dyDescent="0.2">
      <c r="A2113" s="173" t="s">
        <v>16474</v>
      </c>
      <c r="B2113" s="174" t="s">
        <v>16475</v>
      </c>
      <c r="C2113" s="175" t="s">
        <v>12389</v>
      </c>
      <c r="D2113" s="176">
        <v>423.14</v>
      </c>
      <c r="E2113" s="176">
        <v>86.76</v>
      </c>
      <c r="F2113" s="176">
        <v>509.9</v>
      </c>
      <c r="G2113" s="169">
        <v>9</v>
      </c>
    </row>
    <row r="2114" spans="1:7" ht="38.25" x14ac:dyDescent="0.2">
      <c r="A2114" s="173" t="s">
        <v>16476</v>
      </c>
      <c r="B2114" s="174" t="s">
        <v>16477</v>
      </c>
      <c r="C2114" s="175" t="s">
        <v>12389</v>
      </c>
      <c r="D2114" s="176">
        <v>436.16</v>
      </c>
      <c r="E2114" s="176">
        <v>86.76</v>
      </c>
      <c r="F2114" s="176">
        <v>522.91999999999996</v>
      </c>
      <c r="G2114" s="169">
        <v>9</v>
      </c>
    </row>
    <row r="2115" spans="1:7" ht="38.25" x14ac:dyDescent="0.2">
      <c r="A2115" s="173" t="s">
        <v>16478</v>
      </c>
      <c r="B2115" s="174" t="s">
        <v>16479</v>
      </c>
      <c r="C2115" s="175" t="s">
        <v>12389</v>
      </c>
      <c r="D2115" s="176">
        <v>670.12</v>
      </c>
      <c r="E2115" s="176">
        <v>86.76</v>
      </c>
      <c r="F2115" s="176">
        <v>756.88</v>
      </c>
      <c r="G2115" s="169">
        <v>9</v>
      </c>
    </row>
    <row r="2116" spans="1:7" ht="25.5" x14ac:dyDescent="0.2">
      <c r="A2116" s="173" t="s">
        <v>16480</v>
      </c>
      <c r="B2116" s="174" t="s">
        <v>16481</v>
      </c>
      <c r="C2116" s="175" t="s">
        <v>12690</v>
      </c>
      <c r="D2116" s="176">
        <v>55152.63</v>
      </c>
      <c r="E2116" s="176">
        <v>120.84</v>
      </c>
      <c r="F2116" s="176">
        <v>55273.47</v>
      </c>
      <c r="G2116" s="169">
        <v>9</v>
      </c>
    </row>
    <row r="2117" spans="1:7" ht="25.5" x14ac:dyDescent="0.2">
      <c r="A2117" s="173" t="s">
        <v>16482</v>
      </c>
      <c r="B2117" s="174" t="s">
        <v>16483</v>
      </c>
      <c r="C2117" s="175"/>
      <c r="D2117" s="176"/>
      <c r="E2117" s="176"/>
      <c r="F2117" s="176"/>
      <c r="G2117" s="169">
        <v>2</v>
      </c>
    </row>
    <row r="2118" spans="1:7" x14ac:dyDescent="0.2">
      <c r="A2118" s="173" t="s">
        <v>16484</v>
      </c>
      <c r="B2118" s="174" t="s">
        <v>16485</v>
      </c>
      <c r="C2118" s="175"/>
      <c r="D2118" s="176"/>
      <c r="E2118" s="176"/>
      <c r="F2118" s="176"/>
      <c r="G2118" s="169">
        <v>5</v>
      </c>
    </row>
    <row r="2119" spans="1:7" x14ac:dyDescent="0.2">
      <c r="A2119" s="173" t="s">
        <v>16486</v>
      </c>
      <c r="B2119" s="174" t="s">
        <v>16487</v>
      </c>
      <c r="C2119" s="175" t="s">
        <v>12497</v>
      </c>
      <c r="D2119" s="176">
        <v>6.69</v>
      </c>
      <c r="E2119" s="176">
        <v>26.34</v>
      </c>
      <c r="F2119" s="176">
        <v>33.03</v>
      </c>
      <c r="G2119" s="169">
        <v>9</v>
      </c>
    </row>
    <row r="2120" spans="1:7" x14ac:dyDescent="0.2">
      <c r="A2120" s="173" t="s">
        <v>16488</v>
      </c>
      <c r="B2120" s="174" t="s">
        <v>16489</v>
      </c>
      <c r="C2120" s="175" t="s">
        <v>12497</v>
      </c>
      <c r="D2120" s="176">
        <v>9.89</v>
      </c>
      <c r="E2120" s="176">
        <v>31.6</v>
      </c>
      <c r="F2120" s="176">
        <v>41.49</v>
      </c>
      <c r="G2120" s="169">
        <v>9</v>
      </c>
    </row>
    <row r="2121" spans="1:7" x14ac:dyDescent="0.2">
      <c r="A2121" s="173" t="s">
        <v>16490</v>
      </c>
      <c r="B2121" s="174" t="s">
        <v>16491</v>
      </c>
      <c r="C2121" s="175" t="s">
        <v>12497</v>
      </c>
      <c r="D2121" s="176">
        <v>15.54</v>
      </c>
      <c r="E2121" s="176">
        <v>36.869999999999997</v>
      </c>
      <c r="F2121" s="176">
        <v>52.41</v>
      </c>
      <c r="G2121" s="169">
        <v>9</v>
      </c>
    </row>
    <row r="2122" spans="1:7" x14ac:dyDescent="0.2">
      <c r="A2122" s="173" t="s">
        <v>16492</v>
      </c>
      <c r="B2122" s="174" t="s">
        <v>16493</v>
      </c>
      <c r="C2122" s="175" t="s">
        <v>12497</v>
      </c>
      <c r="D2122" s="176">
        <v>16.61</v>
      </c>
      <c r="E2122" s="176">
        <v>42.13</v>
      </c>
      <c r="F2122" s="176">
        <v>58.74</v>
      </c>
      <c r="G2122" s="169">
        <v>9</v>
      </c>
    </row>
    <row r="2123" spans="1:7" x14ac:dyDescent="0.2">
      <c r="A2123" s="173" t="s">
        <v>16494</v>
      </c>
      <c r="B2123" s="174" t="s">
        <v>16495</v>
      </c>
      <c r="C2123" s="175" t="s">
        <v>12497</v>
      </c>
      <c r="D2123" s="176">
        <v>20.32</v>
      </c>
      <c r="E2123" s="176">
        <v>47.41</v>
      </c>
      <c r="F2123" s="176">
        <v>67.73</v>
      </c>
      <c r="G2123" s="169">
        <v>9</v>
      </c>
    </row>
    <row r="2124" spans="1:7" x14ac:dyDescent="0.2">
      <c r="A2124" s="173" t="s">
        <v>16496</v>
      </c>
      <c r="B2124" s="174" t="s">
        <v>16497</v>
      </c>
      <c r="C2124" s="175" t="s">
        <v>12497</v>
      </c>
      <c r="D2124" s="176">
        <v>34.44</v>
      </c>
      <c r="E2124" s="176">
        <v>52.67</v>
      </c>
      <c r="F2124" s="176">
        <v>87.11</v>
      </c>
      <c r="G2124" s="169">
        <v>9</v>
      </c>
    </row>
    <row r="2125" spans="1:7" x14ac:dyDescent="0.2">
      <c r="A2125" s="173" t="s">
        <v>16498</v>
      </c>
      <c r="B2125" s="174" t="s">
        <v>16499</v>
      </c>
      <c r="C2125" s="175" t="s">
        <v>12497</v>
      </c>
      <c r="D2125" s="176">
        <v>48.28</v>
      </c>
      <c r="E2125" s="176">
        <v>57.93</v>
      </c>
      <c r="F2125" s="176">
        <v>106.21</v>
      </c>
      <c r="G2125" s="169">
        <v>9</v>
      </c>
    </row>
    <row r="2126" spans="1:7" x14ac:dyDescent="0.2">
      <c r="A2126" s="173" t="s">
        <v>16500</v>
      </c>
      <c r="B2126" s="174" t="s">
        <v>16501</v>
      </c>
      <c r="C2126" s="175" t="s">
        <v>12497</v>
      </c>
      <c r="D2126" s="176">
        <v>72.55</v>
      </c>
      <c r="E2126" s="176">
        <v>68.47</v>
      </c>
      <c r="F2126" s="176">
        <v>141.02000000000001</v>
      </c>
      <c r="G2126" s="169">
        <v>9</v>
      </c>
    </row>
    <row r="2127" spans="1:7" ht="25.5" x14ac:dyDescent="0.2">
      <c r="A2127" s="173" t="s">
        <v>16502</v>
      </c>
      <c r="B2127" s="174" t="s">
        <v>16503</v>
      </c>
      <c r="C2127" s="175"/>
      <c r="D2127" s="176"/>
      <c r="E2127" s="176"/>
      <c r="F2127" s="176"/>
      <c r="G2127" s="169">
        <v>5</v>
      </c>
    </row>
    <row r="2128" spans="1:7" ht="25.5" x14ac:dyDescent="0.2">
      <c r="A2128" s="173" t="s">
        <v>16504</v>
      </c>
      <c r="B2128" s="174" t="s">
        <v>16505</v>
      </c>
      <c r="C2128" s="175" t="s">
        <v>12497</v>
      </c>
      <c r="D2128" s="176">
        <v>14.62</v>
      </c>
      <c r="E2128" s="176">
        <v>31.6</v>
      </c>
      <c r="F2128" s="176">
        <v>46.22</v>
      </c>
      <c r="G2128" s="169">
        <v>9</v>
      </c>
    </row>
    <row r="2129" spans="1:7" x14ac:dyDescent="0.2">
      <c r="A2129" s="173" t="s">
        <v>16506</v>
      </c>
      <c r="B2129" s="174" t="s">
        <v>16507</v>
      </c>
      <c r="C2129" s="175" t="s">
        <v>12497</v>
      </c>
      <c r="D2129" s="176">
        <v>18.170000000000002</v>
      </c>
      <c r="E2129" s="176">
        <v>36.869999999999997</v>
      </c>
      <c r="F2129" s="176">
        <v>55.04</v>
      </c>
      <c r="G2129" s="169">
        <v>9</v>
      </c>
    </row>
    <row r="2130" spans="1:7" ht="25.5" x14ac:dyDescent="0.2">
      <c r="A2130" s="173" t="s">
        <v>16508</v>
      </c>
      <c r="B2130" s="174" t="s">
        <v>16509</v>
      </c>
      <c r="C2130" s="175" t="s">
        <v>12497</v>
      </c>
      <c r="D2130" s="176">
        <v>34.07</v>
      </c>
      <c r="E2130" s="176">
        <v>42.13</v>
      </c>
      <c r="F2130" s="176">
        <v>76.2</v>
      </c>
      <c r="G2130" s="169">
        <v>9</v>
      </c>
    </row>
    <row r="2131" spans="1:7" ht="25.5" x14ac:dyDescent="0.2">
      <c r="A2131" s="173" t="s">
        <v>16510</v>
      </c>
      <c r="B2131" s="174" t="s">
        <v>16511</v>
      </c>
      <c r="C2131" s="175" t="s">
        <v>12497</v>
      </c>
      <c r="D2131" s="176">
        <v>35.83</v>
      </c>
      <c r="E2131" s="176">
        <v>47.41</v>
      </c>
      <c r="F2131" s="176">
        <v>83.24</v>
      </c>
      <c r="G2131" s="169">
        <v>9</v>
      </c>
    </row>
    <row r="2132" spans="1:7" x14ac:dyDescent="0.2">
      <c r="A2132" s="173" t="s">
        <v>16512</v>
      </c>
      <c r="B2132" s="174" t="s">
        <v>16513</v>
      </c>
      <c r="C2132" s="175" t="s">
        <v>12497</v>
      </c>
      <c r="D2132" s="176">
        <v>44.68</v>
      </c>
      <c r="E2132" s="176">
        <v>52.67</v>
      </c>
      <c r="F2132" s="176">
        <v>97.35</v>
      </c>
      <c r="G2132" s="169">
        <v>9</v>
      </c>
    </row>
    <row r="2133" spans="1:7" ht="25.5" x14ac:dyDescent="0.2">
      <c r="A2133" s="173" t="s">
        <v>16514</v>
      </c>
      <c r="B2133" s="174" t="s">
        <v>16515</v>
      </c>
      <c r="C2133" s="175" t="s">
        <v>12497</v>
      </c>
      <c r="D2133" s="176">
        <v>62.97</v>
      </c>
      <c r="E2133" s="176">
        <v>63.21</v>
      </c>
      <c r="F2133" s="176">
        <v>126.18</v>
      </c>
      <c r="G2133" s="169">
        <v>9</v>
      </c>
    </row>
    <row r="2134" spans="1:7" x14ac:dyDescent="0.2">
      <c r="A2134" s="173" t="s">
        <v>16516</v>
      </c>
      <c r="B2134" s="174" t="s">
        <v>16517</v>
      </c>
      <c r="C2134" s="175" t="s">
        <v>12497</v>
      </c>
      <c r="D2134" s="176">
        <v>75.05</v>
      </c>
      <c r="E2134" s="176">
        <v>79.010000000000005</v>
      </c>
      <c r="F2134" s="176">
        <v>154.06</v>
      </c>
      <c r="G2134" s="169">
        <v>9</v>
      </c>
    </row>
    <row r="2135" spans="1:7" x14ac:dyDescent="0.2">
      <c r="A2135" s="173" t="s">
        <v>16518</v>
      </c>
      <c r="B2135" s="174" t="s">
        <v>16519</v>
      </c>
      <c r="C2135" s="175" t="s">
        <v>12497</v>
      </c>
      <c r="D2135" s="176">
        <v>97.86</v>
      </c>
      <c r="E2135" s="176">
        <v>94.8</v>
      </c>
      <c r="F2135" s="176">
        <v>192.66</v>
      </c>
      <c r="G2135" s="169">
        <v>9</v>
      </c>
    </row>
    <row r="2136" spans="1:7" ht="25.5" x14ac:dyDescent="0.2">
      <c r="A2136" s="173" t="s">
        <v>16520</v>
      </c>
      <c r="B2136" s="174" t="s">
        <v>16521</v>
      </c>
      <c r="C2136" s="175"/>
      <c r="D2136" s="176"/>
      <c r="E2136" s="176"/>
      <c r="F2136" s="176"/>
      <c r="G2136" s="169">
        <v>5</v>
      </c>
    </row>
    <row r="2137" spans="1:7" ht="25.5" x14ac:dyDescent="0.2">
      <c r="A2137" s="173" t="s">
        <v>16522</v>
      </c>
      <c r="B2137" s="174" t="s">
        <v>16523</v>
      </c>
      <c r="C2137" s="175" t="s">
        <v>12497</v>
      </c>
      <c r="D2137" s="176">
        <v>19.05</v>
      </c>
      <c r="E2137" s="176">
        <v>31.6</v>
      </c>
      <c r="F2137" s="176">
        <v>50.65</v>
      </c>
      <c r="G2137" s="169">
        <v>9</v>
      </c>
    </row>
    <row r="2138" spans="1:7" ht="25.5" x14ac:dyDescent="0.2">
      <c r="A2138" s="173" t="s">
        <v>16524</v>
      </c>
      <c r="B2138" s="174" t="s">
        <v>16525</v>
      </c>
      <c r="C2138" s="175" t="s">
        <v>12497</v>
      </c>
      <c r="D2138" s="176">
        <v>24.38</v>
      </c>
      <c r="E2138" s="176">
        <v>36.869999999999997</v>
      </c>
      <c r="F2138" s="176">
        <v>61.25</v>
      </c>
      <c r="G2138" s="169">
        <v>9</v>
      </c>
    </row>
    <row r="2139" spans="1:7" ht="25.5" x14ac:dyDescent="0.2">
      <c r="A2139" s="173" t="s">
        <v>16526</v>
      </c>
      <c r="B2139" s="174" t="s">
        <v>16527</v>
      </c>
      <c r="C2139" s="175" t="s">
        <v>12497</v>
      </c>
      <c r="D2139" s="176">
        <v>38.43</v>
      </c>
      <c r="E2139" s="176">
        <v>42.13</v>
      </c>
      <c r="F2139" s="176">
        <v>80.56</v>
      </c>
      <c r="G2139" s="169">
        <v>9</v>
      </c>
    </row>
    <row r="2140" spans="1:7" ht="25.5" x14ac:dyDescent="0.2">
      <c r="A2140" s="173" t="s">
        <v>16528</v>
      </c>
      <c r="B2140" s="174" t="s">
        <v>16529</v>
      </c>
      <c r="C2140" s="175" t="s">
        <v>12497</v>
      </c>
      <c r="D2140" s="176">
        <v>44.54</v>
      </c>
      <c r="E2140" s="176">
        <v>47.41</v>
      </c>
      <c r="F2140" s="176">
        <v>91.95</v>
      </c>
      <c r="G2140" s="169">
        <v>9</v>
      </c>
    </row>
    <row r="2141" spans="1:7" ht="25.5" x14ac:dyDescent="0.2">
      <c r="A2141" s="173" t="s">
        <v>16530</v>
      </c>
      <c r="B2141" s="174" t="s">
        <v>16531</v>
      </c>
      <c r="C2141" s="175" t="s">
        <v>12497</v>
      </c>
      <c r="D2141" s="176">
        <v>56.35</v>
      </c>
      <c r="E2141" s="176">
        <v>52.67</v>
      </c>
      <c r="F2141" s="176">
        <v>109.02</v>
      </c>
      <c r="G2141" s="169">
        <v>9</v>
      </c>
    </row>
    <row r="2142" spans="1:7" ht="25.5" x14ac:dyDescent="0.2">
      <c r="A2142" s="173" t="s">
        <v>16532</v>
      </c>
      <c r="B2142" s="174" t="s">
        <v>16533</v>
      </c>
      <c r="C2142" s="175" t="s">
        <v>12497</v>
      </c>
      <c r="D2142" s="176">
        <v>85.56</v>
      </c>
      <c r="E2142" s="176">
        <v>63.21</v>
      </c>
      <c r="F2142" s="176">
        <v>148.77000000000001</v>
      </c>
      <c r="G2142" s="169">
        <v>9</v>
      </c>
    </row>
    <row r="2143" spans="1:7" ht="25.5" x14ac:dyDescent="0.2">
      <c r="A2143" s="173" t="s">
        <v>16534</v>
      </c>
      <c r="B2143" s="174" t="s">
        <v>16535</v>
      </c>
      <c r="C2143" s="175" t="s">
        <v>12497</v>
      </c>
      <c r="D2143" s="176">
        <v>103.26</v>
      </c>
      <c r="E2143" s="176">
        <v>79.010000000000005</v>
      </c>
      <c r="F2143" s="176">
        <v>182.27</v>
      </c>
      <c r="G2143" s="169">
        <v>9</v>
      </c>
    </row>
    <row r="2144" spans="1:7" ht="25.5" x14ac:dyDescent="0.2">
      <c r="A2144" s="173" t="s">
        <v>16536</v>
      </c>
      <c r="B2144" s="174" t="s">
        <v>16537</v>
      </c>
      <c r="C2144" s="175" t="s">
        <v>12497</v>
      </c>
      <c r="D2144" s="176">
        <v>123.25</v>
      </c>
      <c r="E2144" s="176">
        <v>94.8</v>
      </c>
      <c r="F2144" s="176">
        <v>218.05</v>
      </c>
      <c r="G2144" s="169">
        <v>9</v>
      </c>
    </row>
    <row r="2145" spans="1:7" ht="25.5" x14ac:dyDescent="0.2">
      <c r="A2145" s="173" t="s">
        <v>16538</v>
      </c>
      <c r="B2145" s="174" t="s">
        <v>16539</v>
      </c>
      <c r="C2145" s="175"/>
      <c r="D2145" s="176"/>
      <c r="E2145" s="176"/>
      <c r="F2145" s="176"/>
      <c r="G2145" s="169">
        <v>5</v>
      </c>
    </row>
    <row r="2146" spans="1:7" ht="25.5" x14ac:dyDescent="0.2">
      <c r="A2146" s="173" t="s">
        <v>16540</v>
      </c>
      <c r="B2146" s="174" t="s">
        <v>16541</v>
      </c>
      <c r="C2146" s="175" t="s">
        <v>12497</v>
      </c>
      <c r="D2146" s="176">
        <v>18.04</v>
      </c>
      <c r="E2146" s="176">
        <v>26.34</v>
      </c>
      <c r="F2146" s="176">
        <v>44.38</v>
      </c>
      <c r="G2146" s="169">
        <v>9</v>
      </c>
    </row>
    <row r="2147" spans="1:7" ht="25.5" x14ac:dyDescent="0.2">
      <c r="A2147" s="173" t="s">
        <v>16542</v>
      </c>
      <c r="B2147" s="174" t="s">
        <v>16543</v>
      </c>
      <c r="C2147" s="175" t="s">
        <v>12497</v>
      </c>
      <c r="D2147" s="176">
        <v>22.87</v>
      </c>
      <c r="E2147" s="176">
        <v>31.6</v>
      </c>
      <c r="F2147" s="176">
        <v>54.47</v>
      </c>
      <c r="G2147" s="169">
        <v>9</v>
      </c>
    </row>
    <row r="2148" spans="1:7" ht="25.5" x14ac:dyDescent="0.2">
      <c r="A2148" s="173" t="s">
        <v>16544</v>
      </c>
      <c r="B2148" s="174" t="s">
        <v>16545</v>
      </c>
      <c r="C2148" s="175" t="s">
        <v>12497</v>
      </c>
      <c r="D2148" s="176">
        <v>30.86</v>
      </c>
      <c r="E2148" s="176">
        <v>36.869999999999997</v>
      </c>
      <c r="F2148" s="176">
        <v>67.73</v>
      </c>
      <c r="G2148" s="169">
        <v>9</v>
      </c>
    </row>
    <row r="2149" spans="1:7" ht="25.5" x14ac:dyDescent="0.2">
      <c r="A2149" s="173" t="s">
        <v>16546</v>
      </c>
      <c r="B2149" s="174" t="s">
        <v>16547</v>
      </c>
      <c r="C2149" s="175" t="s">
        <v>12497</v>
      </c>
      <c r="D2149" s="176">
        <v>41.98</v>
      </c>
      <c r="E2149" s="176">
        <v>42.13</v>
      </c>
      <c r="F2149" s="176">
        <v>84.11</v>
      </c>
      <c r="G2149" s="169">
        <v>9</v>
      </c>
    </row>
    <row r="2150" spans="1:7" ht="25.5" x14ac:dyDescent="0.2">
      <c r="A2150" s="173" t="s">
        <v>16548</v>
      </c>
      <c r="B2150" s="174" t="s">
        <v>16549</v>
      </c>
      <c r="C2150" s="175" t="s">
        <v>12497</v>
      </c>
      <c r="D2150" s="176">
        <v>52.23</v>
      </c>
      <c r="E2150" s="176">
        <v>47.41</v>
      </c>
      <c r="F2150" s="176">
        <v>99.64</v>
      </c>
      <c r="G2150" s="169">
        <v>9</v>
      </c>
    </row>
    <row r="2151" spans="1:7" ht="25.5" x14ac:dyDescent="0.2">
      <c r="A2151" s="173" t="s">
        <v>16550</v>
      </c>
      <c r="B2151" s="174" t="s">
        <v>16551</v>
      </c>
      <c r="C2151" s="175" t="s">
        <v>12497</v>
      </c>
      <c r="D2151" s="176">
        <v>65.53</v>
      </c>
      <c r="E2151" s="176">
        <v>52.67</v>
      </c>
      <c r="F2151" s="176">
        <v>118.2</v>
      </c>
      <c r="G2151" s="169">
        <v>9</v>
      </c>
    </row>
    <row r="2152" spans="1:7" ht="25.5" x14ac:dyDescent="0.2">
      <c r="A2152" s="173" t="s">
        <v>16552</v>
      </c>
      <c r="B2152" s="174" t="s">
        <v>16553</v>
      </c>
      <c r="C2152" s="175" t="s">
        <v>12497</v>
      </c>
      <c r="D2152" s="176">
        <v>97.44</v>
      </c>
      <c r="E2152" s="176">
        <v>63.21</v>
      </c>
      <c r="F2152" s="176">
        <v>160.65</v>
      </c>
      <c r="G2152" s="169">
        <v>9</v>
      </c>
    </row>
    <row r="2153" spans="1:7" ht="25.5" x14ac:dyDescent="0.2">
      <c r="A2153" s="173" t="s">
        <v>16554</v>
      </c>
      <c r="B2153" s="174" t="s">
        <v>16555</v>
      </c>
      <c r="C2153" s="175" t="s">
        <v>12497</v>
      </c>
      <c r="D2153" s="176">
        <v>118.02</v>
      </c>
      <c r="E2153" s="176">
        <v>79.010000000000005</v>
      </c>
      <c r="F2153" s="176">
        <v>197.03</v>
      </c>
      <c r="G2153" s="169">
        <v>9</v>
      </c>
    </row>
    <row r="2154" spans="1:7" ht="25.5" x14ac:dyDescent="0.2">
      <c r="A2154" s="173" t="s">
        <v>16556</v>
      </c>
      <c r="B2154" s="174" t="s">
        <v>16557</v>
      </c>
      <c r="C2154" s="175" t="s">
        <v>12497</v>
      </c>
      <c r="D2154" s="176">
        <v>170.35</v>
      </c>
      <c r="E2154" s="176">
        <v>94.8</v>
      </c>
      <c r="F2154" s="176">
        <v>265.14999999999998</v>
      </c>
      <c r="G2154" s="169">
        <v>9</v>
      </c>
    </row>
    <row r="2155" spans="1:7" x14ac:dyDescent="0.2">
      <c r="A2155" s="173" t="s">
        <v>16558</v>
      </c>
      <c r="B2155" s="174" t="s">
        <v>16559</v>
      </c>
      <c r="C2155" s="175"/>
      <c r="D2155" s="176"/>
      <c r="E2155" s="176"/>
      <c r="F2155" s="176"/>
      <c r="G2155" s="169">
        <v>5</v>
      </c>
    </row>
    <row r="2156" spans="1:7" x14ac:dyDescent="0.2">
      <c r="A2156" s="173" t="s">
        <v>16560</v>
      </c>
      <c r="B2156" s="174" t="s">
        <v>16561</v>
      </c>
      <c r="C2156" s="175" t="s">
        <v>12690</v>
      </c>
      <c r="D2156" s="176">
        <v>7.43</v>
      </c>
      <c r="E2156" s="176">
        <v>13.17</v>
      </c>
      <c r="F2156" s="176">
        <v>20.6</v>
      </c>
      <c r="G2156" s="169">
        <v>9</v>
      </c>
    </row>
    <row r="2157" spans="1:7" x14ac:dyDescent="0.2">
      <c r="A2157" s="173" t="s">
        <v>16562</v>
      </c>
      <c r="B2157" s="174" t="s">
        <v>16563</v>
      </c>
      <c r="C2157" s="175" t="s">
        <v>12497</v>
      </c>
      <c r="D2157" s="176">
        <v>6.27</v>
      </c>
      <c r="E2157" s="176">
        <v>2.63</v>
      </c>
      <c r="F2157" s="176">
        <v>8.9</v>
      </c>
      <c r="G2157" s="169">
        <v>9</v>
      </c>
    </row>
    <row r="2158" spans="1:7" x14ac:dyDescent="0.2">
      <c r="A2158" s="173" t="s">
        <v>16564</v>
      </c>
      <c r="B2158" s="174" t="s">
        <v>16565</v>
      </c>
      <c r="C2158" s="175" t="s">
        <v>12389</v>
      </c>
      <c r="D2158" s="176">
        <v>0.59</v>
      </c>
      <c r="E2158" s="176">
        <v>7.9</v>
      </c>
      <c r="F2158" s="176">
        <v>8.49</v>
      </c>
      <c r="G2158" s="169">
        <v>9</v>
      </c>
    </row>
    <row r="2159" spans="1:7" x14ac:dyDescent="0.2">
      <c r="A2159" s="173" t="s">
        <v>16566</v>
      </c>
      <c r="B2159" s="174" t="s">
        <v>16567</v>
      </c>
      <c r="C2159" s="175" t="s">
        <v>12389</v>
      </c>
      <c r="D2159" s="176">
        <v>2.17</v>
      </c>
      <c r="E2159" s="176">
        <v>9.4600000000000009</v>
      </c>
      <c r="F2159" s="176">
        <v>11.63</v>
      </c>
      <c r="G2159" s="169">
        <v>9</v>
      </c>
    </row>
    <row r="2160" spans="1:7" x14ac:dyDescent="0.2">
      <c r="A2160" s="173" t="s">
        <v>16568</v>
      </c>
      <c r="B2160" s="174" t="s">
        <v>16569</v>
      </c>
      <c r="C2160" s="175" t="s">
        <v>12389</v>
      </c>
      <c r="D2160" s="176">
        <v>2.17</v>
      </c>
      <c r="E2160" s="176">
        <v>9.4600000000000009</v>
      </c>
      <c r="F2160" s="176">
        <v>11.63</v>
      </c>
      <c r="G2160" s="169">
        <v>9</v>
      </c>
    </row>
    <row r="2161" spans="1:7" x14ac:dyDescent="0.2">
      <c r="A2161" s="173" t="s">
        <v>16570</v>
      </c>
      <c r="B2161" s="174" t="s">
        <v>16571</v>
      </c>
      <c r="C2161" s="175" t="s">
        <v>12389</v>
      </c>
      <c r="D2161" s="176">
        <v>2.34</v>
      </c>
      <c r="E2161" s="176">
        <v>7.9</v>
      </c>
      <c r="F2161" s="176">
        <v>10.24</v>
      </c>
      <c r="G2161" s="169">
        <v>9</v>
      </c>
    </row>
    <row r="2162" spans="1:7" x14ac:dyDescent="0.2">
      <c r="A2162" s="173" t="s">
        <v>16572</v>
      </c>
      <c r="B2162" s="174" t="s">
        <v>16573</v>
      </c>
      <c r="C2162" s="175" t="s">
        <v>12497</v>
      </c>
      <c r="D2162" s="176">
        <v>8.84</v>
      </c>
      <c r="E2162" s="176">
        <v>15.8</v>
      </c>
      <c r="F2162" s="176">
        <v>24.64</v>
      </c>
      <c r="G2162" s="169">
        <v>9</v>
      </c>
    </row>
    <row r="2163" spans="1:7" x14ac:dyDescent="0.2">
      <c r="A2163" s="173" t="s">
        <v>16574</v>
      </c>
      <c r="B2163" s="174" t="s">
        <v>16575</v>
      </c>
      <c r="C2163" s="175" t="s">
        <v>12497</v>
      </c>
      <c r="D2163" s="176">
        <v>9.49</v>
      </c>
      <c r="E2163" s="176">
        <v>7.41</v>
      </c>
      <c r="F2163" s="176">
        <v>16.899999999999999</v>
      </c>
      <c r="G2163" s="169">
        <v>9</v>
      </c>
    </row>
    <row r="2164" spans="1:7" x14ac:dyDescent="0.2">
      <c r="A2164" s="173" t="s">
        <v>16576</v>
      </c>
      <c r="B2164" s="174" t="s">
        <v>16577</v>
      </c>
      <c r="C2164" s="175" t="s">
        <v>12497</v>
      </c>
      <c r="D2164" s="176">
        <v>4.53</v>
      </c>
      <c r="E2164" s="176">
        <v>7.41</v>
      </c>
      <c r="F2164" s="176">
        <v>11.94</v>
      </c>
      <c r="G2164" s="169">
        <v>9</v>
      </c>
    </row>
    <row r="2165" spans="1:7" x14ac:dyDescent="0.2">
      <c r="A2165" s="173" t="s">
        <v>16578</v>
      </c>
      <c r="B2165" s="174" t="s">
        <v>16579</v>
      </c>
      <c r="C2165" s="175" t="s">
        <v>12497</v>
      </c>
      <c r="D2165" s="176">
        <v>7.81</v>
      </c>
      <c r="E2165" s="176">
        <v>7.41</v>
      </c>
      <c r="F2165" s="176">
        <v>15.22</v>
      </c>
      <c r="G2165" s="169">
        <v>9</v>
      </c>
    </row>
    <row r="2166" spans="1:7" ht="25.5" x14ac:dyDescent="0.2">
      <c r="A2166" s="173" t="s">
        <v>16580</v>
      </c>
      <c r="B2166" s="174" t="s">
        <v>16581</v>
      </c>
      <c r="C2166" s="175" t="s">
        <v>12497</v>
      </c>
      <c r="D2166" s="176">
        <v>32.909999999999997</v>
      </c>
      <c r="E2166" s="176">
        <v>13.17</v>
      </c>
      <c r="F2166" s="176">
        <v>46.08</v>
      </c>
      <c r="G2166" s="169">
        <v>9</v>
      </c>
    </row>
    <row r="2167" spans="1:7" ht="25.5" x14ac:dyDescent="0.2">
      <c r="A2167" s="173" t="s">
        <v>16582</v>
      </c>
      <c r="B2167" s="174" t="s">
        <v>16583</v>
      </c>
      <c r="C2167" s="175" t="s">
        <v>12497</v>
      </c>
      <c r="D2167" s="176">
        <v>55.06</v>
      </c>
      <c r="E2167" s="176">
        <v>13.17</v>
      </c>
      <c r="F2167" s="176">
        <v>68.23</v>
      </c>
      <c r="G2167" s="169">
        <v>9</v>
      </c>
    </row>
    <row r="2168" spans="1:7" x14ac:dyDescent="0.2">
      <c r="A2168" s="173" t="s">
        <v>16584</v>
      </c>
      <c r="B2168" s="174" t="s">
        <v>16585</v>
      </c>
      <c r="C2168" s="175" t="s">
        <v>12497</v>
      </c>
      <c r="D2168" s="176">
        <v>35.96</v>
      </c>
      <c r="E2168" s="176">
        <v>13.17</v>
      </c>
      <c r="F2168" s="176">
        <v>49.13</v>
      </c>
      <c r="G2168" s="169">
        <v>9</v>
      </c>
    </row>
    <row r="2169" spans="1:7" ht="25.5" x14ac:dyDescent="0.2">
      <c r="A2169" s="173" t="s">
        <v>16586</v>
      </c>
      <c r="B2169" s="174" t="s">
        <v>16587</v>
      </c>
      <c r="C2169" s="175" t="s">
        <v>12497</v>
      </c>
      <c r="D2169" s="176">
        <v>56.69</v>
      </c>
      <c r="E2169" s="176">
        <v>15.8</v>
      </c>
      <c r="F2169" s="176">
        <v>72.489999999999995</v>
      </c>
      <c r="G2169" s="169">
        <v>9</v>
      </c>
    </row>
    <row r="2170" spans="1:7" ht="25.5" x14ac:dyDescent="0.2">
      <c r="A2170" s="173" t="s">
        <v>16588</v>
      </c>
      <c r="B2170" s="174" t="s">
        <v>16589</v>
      </c>
      <c r="C2170" s="175" t="s">
        <v>12497</v>
      </c>
      <c r="D2170" s="176">
        <v>90.05</v>
      </c>
      <c r="E2170" s="176">
        <v>18.43</v>
      </c>
      <c r="F2170" s="176">
        <v>108.48</v>
      </c>
      <c r="G2170" s="169">
        <v>9</v>
      </c>
    </row>
    <row r="2171" spans="1:7" ht="25.5" x14ac:dyDescent="0.2">
      <c r="A2171" s="173" t="s">
        <v>16590</v>
      </c>
      <c r="B2171" s="174" t="s">
        <v>16591</v>
      </c>
      <c r="C2171" s="175" t="s">
        <v>12497</v>
      </c>
      <c r="D2171" s="176">
        <v>111.2</v>
      </c>
      <c r="E2171" s="176">
        <v>21.07</v>
      </c>
      <c r="F2171" s="176">
        <v>132.27000000000001</v>
      </c>
      <c r="G2171" s="169">
        <v>9</v>
      </c>
    </row>
    <row r="2172" spans="1:7" ht="25.5" x14ac:dyDescent="0.2">
      <c r="A2172" s="173" t="s">
        <v>16592</v>
      </c>
      <c r="B2172" s="174" t="s">
        <v>16593</v>
      </c>
      <c r="C2172" s="175" t="s">
        <v>12389</v>
      </c>
      <c r="D2172" s="176">
        <v>8.8800000000000008</v>
      </c>
      <c r="E2172" s="176">
        <v>2.14</v>
      </c>
      <c r="F2172" s="176">
        <v>11.02</v>
      </c>
      <c r="G2172" s="169">
        <v>9</v>
      </c>
    </row>
    <row r="2173" spans="1:7" ht="25.5" x14ac:dyDescent="0.2">
      <c r="A2173" s="173" t="s">
        <v>16594</v>
      </c>
      <c r="B2173" s="174" t="s">
        <v>16595</v>
      </c>
      <c r="C2173" s="175" t="s">
        <v>12389</v>
      </c>
      <c r="D2173" s="176">
        <v>10.74</v>
      </c>
      <c r="E2173" s="176">
        <v>2.14</v>
      </c>
      <c r="F2173" s="176">
        <v>12.88</v>
      </c>
      <c r="G2173" s="169">
        <v>9</v>
      </c>
    </row>
    <row r="2174" spans="1:7" ht="25.5" x14ac:dyDescent="0.2">
      <c r="A2174" s="173" t="s">
        <v>16596</v>
      </c>
      <c r="B2174" s="174" t="s">
        <v>16597</v>
      </c>
      <c r="C2174" s="175" t="s">
        <v>12389</v>
      </c>
      <c r="D2174" s="176">
        <v>9.9700000000000006</v>
      </c>
      <c r="E2174" s="176">
        <v>2.14</v>
      </c>
      <c r="F2174" s="176">
        <v>12.11</v>
      </c>
      <c r="G2174" s="169">
        <v>9</v>
      </c>
    </row>
    <row r="2175" spans="1:7" x14ac:dyDescent="0.2">
      <c r="A2175" s="173" t="s">
        <v>20256</v>
      </c>
      <c r="B2175" s="174" t="s">
        <v>20257</v>
      </c>
      <c r="C2175" s="175" t="s">
        <v>12389</v>
      </c>
      <c r="D2175" s="176">
        <v>2.85</v>
      </c>
      <c r="E2175" s="176">
        <v>5.26</v>
      </c>
      <c r="F2175" s="176">
        <v>8.11</v>
      </c>
      <c r="G2175" s="169">
        <v>9</v>
      </c>
    </row>
    <row r="2176" spans="1:7" x14ac:dyDescent="0.2">
      <c r="A2176" s="173" t="s">
        <v>20258</v>
      </c>
      <c r="B2176" s="174" t="s">
        <v>20259</v>
      </c>
      <c r="C2176" s="175" t="s">
        <v>12389</v>
      </c>
      <c r="D2176" s="176">
        <v>8.73</v>
      </c>
      <c r="E2176" s="176">
        <v>5.26</v>
      </c>
      <c r="F2176" s="176">
        <v>13.99</v>
      </c>
      <c r="G2176" s="169">
        <v>9</v>
      </c>
    </row>
    <row r="2177" spans="1:7" x14ac:dyDescent="0.2">
      <c r="A2177" s="173" t="s">
        <v>16598</v>
      </c>
      <c r="B2177" s="174" t="s">
        <v>16599</v>
      </c>
      <c r="C2177" s="175"/>
      <c r="D2177" s="176"/>
      <c r="E2177" s="176"/>
      <c r="F2177" s="176"/>
      <c r="G2177" s="169">
        <v>5</v>
      </c>
    </row>
    <row r="2178" spans="1:7" ht="25.5" x14ac:dyDescent="0.2">
      <c r="A2178" s="173" t="s">
        <v>16600</v>
      </c>
      <c r="B2178" s="174" t="s">
        <v>16601</v>
      </c>
      <c r="C2178" s="175" t="s">
        <v>12497</v>
      </c>
      <c r="D2178" s="176">
        <v>59.45</v>
      </c>
      <c r="E2178" s="176">
        <v>15.8</v>
      </c>
      <c r="F2178" s="176">
        <v>75.25</v>
      </c>
      <c r="G2178" s="169">
        <v>9</v>
      </c>
    </row>
    <row r="2179" spans="1:7" ht="25.5" x14ac:dyDescent="0.2">
      <c r="A2179" s="173" t="s">
        <v>16602</v>
      </c>
      <c r="B2179" s="174" t="s">
        <v>16603</v>
      </c>
      <c r="C2179" s="175" t="s">
        <v>12497</v>
      </c>
      <c r="D2179" s="176">
        <v>82.53</v>
      </c>
      <c r="E2179" s="176">
        <v>15.8</v>
      </c>
      <c r="F2179" s="176">
        <v>98.33</v>
      </c>
      <c r="G2179" s="169">
        <v>9</v>
      </c>
    </row>
    <row r="2180" spans="1:7" ht="25.5" x14ac:dyDescent="0.2">
      <c r="A2180" s="173" t="s">
        <v>16604</v>
      </c>
      <c r="B2180" s="174" t="s">
        <v>16605</v>
      </c>
      <c r="C2180" s="175" t="s">
        <v>12389</v>
      </c>
      <c r="D2180" s="176">
        <v>48.56</v>
      </c>
      <c r="E2180" s="176">
        <v>16.32</v>
      </c>
      <c r="F2180" s="176">
        <v>64.88</v>
      </c>
      <c r="G2180" s="169">
        <v>9</v>
      </c>
    </row>
    <row r="2181" spans="1:7" ht="25.5" x14ac:dyDescent="0.2">
      <c r="A2181" s="173" t="s">
        <v>16606</v>
      </c>
      <c r="B2181" s="174" t="s">
        <v>16607</v>
      </c>
      <c r="C2181" s="175" t="s">
        <v>12389</v>
      </c>
      <c r="D2181" s="176">
        <v>139.32</v>
      </c>
      <c r="E2181" s="176">
        <v>31.6</v>
      </c>
      <c r="F2181" s="176">
        <v>170.92</v>
      </c>
      <c r="G2181" s="169">
        <v>9</v>
      </c>
    </row>
    <row r="2182" spans="1:7" ht="25.5" x14ac:dyDescent="0.2">
      <c r="A2182" s="173" t="s">
        <v>16608</v>
      </c>
      <c r="B2182" s="174" t="s">
        <v>16609</v>
      </c>
      <c r="C2182" s="175" t="s">
        <v>12389</v>
      </c>
      <c r="D2182" s="176">
        <v>202.67</v>
      </c>
      <c r="E2182" s="176">
        <v>31.6</v>
      </c>
      <c r="F2182" s="176">
        <v>234.27</v>
      </c>
      <c r="G2182" s="169">
        <v>9</v>
      </c>
    </row>
    <row r="2183" spans="1:7" ht="25.5" x14ac:dyDescent="0.2">
      <c r="A2183" s="173" t="s">
        <v>16610</v>
      </c>
      <c r="B2183" s="174" t="s">
        <v>16611</v>
      </c>
      <c r="C2183" s="175" t="s">
        <v>12389</v>
      </c>
      <c r="D2183" s="176">
        <v>236.55</v>
      </c>
      <c r="E2183" s="176">
        <v>10.050000000000001</v>
      </c>
      <c r="F2183" s="176">
        <v>246.6</v>
      </c>
      <c r="G2183" s="169">
        <v>9</v>
      </c>
    </row>
    <row r="2184" spans="1:7" ht="25.5" x14ac:dyDescent="0.2">
      <c r="A2184" s="173" t="s">
        <v>16612</v>
      </c>
      <c r="B2184" s="174" t="s">
        <v>16613</v>
      </c>
      <c r="C2184" s="175" t="s">
        <v>12389</v>
      </c>
      <c r="D2184" s="176">
        <v>284.52999999999997</v>
      </c>
      <c r="E2184" s="176">
        <v>10.050000000000001</v>
      </c>
      <c r="F2184" s="176">
        <v>294.58</v>
      </c>
      <c r="G2184" s="169">
        <v>9</v>
      </c>
    </row>
    <row r="2185" spans="1:7" ht="25.5" x14ac:dyDescent="0.2">
      <c r="A2185" s="173" t="s">
        <v>16614</v>
      </c>
      <c r="B2185" s="174" t="s">
        <v>16615</v>
      </c>
      <c r="C2185" s="175" t="s">
        <v>12389</v>
      </c>
      <c r="D2185" s="176">
        <v>455.21</v>
      </c>
      <c r="E2185" s="176">
        <v>10.050000000000001</v>
      </c>
      <c r="F2185" s="176">
        <v>465.26</v>
      </c>
      <c r="G2185" s="169">
        <v>9</v>
      </c>
    </row>
    <row r="2186" spans="1:7" x14ac:dyDescent="0.2">
      <c r="A2186" s="173" t="s">
        <v>16616</v>
      </c>
      <c r="B2186" s="174" t="s">
        <v>16617</v>
      </c>
      <c r="C2186" s="175" t="s">
        <v>12389</v>
      </c>
      <c r="D2186" s="176">
        <v>8.4600000000000009</v>
      </c>
      <c r="E2186" s="176">
        <v>1.07</v>
      </c>
      <c r="F2186" s="176">
        <v>9.5299999999999994</v>
      </c>
      <c r="G2186" s="169">
        <v>9</v>
      </c>
    </row>
    <row r="2187" spans="1:7" x14ac:dyDescent="0.2">
      <c r="A2187" s="173" t="s">
        <v>16618</v>
      </c>
      <c r="B2187" s="174" t="s">
        <v>16619</v>
      </c>
      <c r="C2187" s="175"/>
      <c r="D2187" s="176"/>
      <c r="E2187" s="176"/>
      <c r="F2187" s="176"/>
      <c r="G2187" s="169">
        <v>5</v>
      </c>
    </row>
    <row r="2188" spans="1:7" ht="25.5" x14ac:dyDescent="0.2">
      <c r="A2188" s="173" t="s">
        <v>16620</v>
      </c>
      <c r="B2188" s="174" t="s">
        <v>137</v>
      </c>
      <c r="C2188" s="175" t="s">
        <v>12497</v>
      </c>
      <c r="D2188" s="176">
        <v>210.99</v>
      </c>
      <c r="E2188" s="176">
        <v>15.8</v>
      </c>
      <c r="F2188" s="176">
        <v>226.79</v>
      </c>
      <c r="G2188" s="169">
        <v>9</v>
      </c>
    </row>
    <row r="2189" spans="1:7" ht="25.5" x14ac:dyDescent="0.2">
      <c r="A2189" s="173" t="s">
        <v>16621</v>
      </c>
      <c r="B2189" s="174" t="s">
        <v>138</v>
      </c>
      <c r="C2189" s="175" t="s">
        <v>12497</v>
      </c>
      <c r="D2189" s="176">
        <v>326.45</v>
      </c>
      <c r="E2189" s="176">
        <v>15.8</v>
      </c>
      <c r="F2189" s="176">
        <v>342.25</v>
      </c>
      <c r="G2189" s="169">
        <v>9</v>
      </c>
    </row>
    <row r="2190" spans="1:7" ht="25.5" x14ac:dyDescent="0.2">
      <c r="A2190" s="173" t="s">
        <v>16622</v>
      </c>
      <c r="B2190" s="174" t="s">
        <v>139</v>
      </c>
      <c r="C2190" s="175" t="s">
        <v>12497</v>
      </c>
      <c r="D2190" s="176">
        <v>386.25</v>
      </c>
      <c r="E2190" s="176">
        <v>15.8</v>
      </c>
      <c r="F2190" s="176">
        <v>402.05</v>
      </c>
      <c r="G2190" s="169">
        <v>9</v>
      </c>
    </row>
    <row r="2191" spans="1:7" ht="25.5" x14ac:dyDescent="0.2">
      <c r="A2191" s="173" t="s">
        <v>16623</v>
      </c>
      <c r="B2191" s="174" t="s">
        <v>140</v>
      </c>
      <c r="C2191" s="175" t="s">
        <v>12497</v>
      </c>
      <c r="D2191" s="176">
        <v>352.89</v>
      </c>
      <c r="E2191" s="176">
        <v>15.8</v>
      </c>
      <c r="F2191" s="176">
        <v>368.69</v>
      </c>
      <c r="G2191" s="169">
        <v>9</v>
      </c>
    </row>
    <row r="2192" spans="1:7" ht="25.5" x14ac:dyDescent="0.2">
      <c r="A2192" s="173" t="s">
        <v>16624</v>
      </c>
      <c r="B2192" s="174" t="s">
        <v>141</v>
      </c>
      <c r="C2192" s="175" t="s">
        <v>12497</v>
      </c>
      <c r="D2192" s="176">
        <v>447.79</v>
      </c>
      <c r="E2192" s="176">
        <v>15.8</v>
      </c>
      <c r="F2192" s="176">
        <v>463.59</v>
      </c>
      <c r="G2192" s="169">
        <v>9</v>
      </c>
    </row>
    <row r="2193" spans="1:7" x14ac:dyDescent="0.2">
      <c r="A2193" s="173" t="s">
        <v>16625</v>
      </c>
      <c r="B2193" s="174" t="s">
        <v>16626</v>
      </c>
      <c r="C2193" s="175"/>
      <c r="D2193" s="176"/>
      <c r="E2193" s="176"/>
      <c r="F2193" s="176"/>
      <c r="G2193" s="169">
        <v>5</v>
      </c>
    </row>
    <row r="2194" spans="1:7" ht="25.5" x14ac:dyDescent="0.2">
      <c r="A2194" s="173" t="s">
        <v>16627</v>
      </c>
      <c r="B2194" s="174" t="s">
        <v>142</v>
      </c>
      <c r="C2194" s="175" t="s">
        <v>12497</v>
      </c>
      <c r="D2194" s="176">
        <v>5.07</v>
      </c>
      <c r="E2194" s="176">
        <v>2.11</v>
      </c>
      <c r="F2194" s="176">
        <v>7.18</v>
      </c>
      <c r="G2194" s="169">
        <v>9</v>
      </c>
    </row>
    <row r="2195" spans="1:7" ht="25.5" x14ac:dyDescent="0.2">
      <c r="A2195" s="173" t="s">
        <v>16628</v>
      </c>
      <c r="B2195" s="174" t="s">
        <v>143</v>
      </c>
      <c r="C2195" s="175" t="s">
        <v>12497</v>
      </c>
      <c r="D2195" s="176">
        <v>5.91</v>
      </c>
      <c r="E2195" s="176">
        <v>2.11</v>
      </c>
      <c r="F2195" s="176">
        <v>8.02</v>
      </c>
      <c r="G2195" s="169">
        <v>9</v>
      </c>
    </row>
    <row r="2196" spans="1:7" ht="25.5" x14ac:dyDescent="0.2">
      <c r="A2196" s="173" t="s">
        <v>16629</v>
      </c>
      <c r="B2196" s="174" t="s">
        <v>144</v>
      </c>
      <c r="C2196" s="175" t="s">
        <v>12497</v>
      </c>
      <c r="D2196" s="176">
        <v>9.33</v>
      </c>
      <c r="E2196" s="176">
        <v>2.11</v>
      </c>
      <c r="F2196" s="176">
        <v>11.44</v>
      </c>
      <c r="G2196" s="169">
        <v>9</v>
      </c>
    </row>
    <row r="2197" spans="1:7" ht="25.5" x14ac:dyDescent="0.2">
      <c r="A2197" s="173" t="s">
        <v>16630</v>
      </c>
      <c r="B2197" s="174" t="s">
        <v>145</v>
      </c>
      <c r="C2197" s="175" t="s">
        <v>12497</v>
      </c>
      <c r="D2197" s="176">
        <v>14.02</v>
      </c>
      <c r="E2197" s="176">
        <v>2.11</v>
      </c>
      <c r="F2197" s="176">
        <v>16.13</v>
      </c>
      <c r="G2197" s="169">
        <v>9</v>
      </c>
    </row>
    <row r="2198" spans="1:7" ht="25.5" x14ac:dyDescent="0.2">
      <c r="A2198" s="173" t="s">
        <v>16631</v>
      </c>
      <c r="B2198" s="174" t="s">
        <v>146</v>
      </c>
      <c r="C2198" s="175" t="s">
        <v>12497</v>
      </c>
      <c r="D2198" s="176">
        <v>20.82</v>
      </c>
      <c r="E2198" s="176">
        <v>2.11</v>
      </c>
      <c r="F2198" s="176">
        <v>22.93</v>
      </c>
      <c r="G2198" s="169">
        <v>9</v>
      </c>
    </row>
    <row r="2199" spans="1:7" ht="25.5" x14ac:dyDescent="0.2">
      <c r="A2199" s="173" t="s">
        <v>16632</v>
      </c>
      <c r="B2199" s="174" t="s">
        <v>147</v>
      </c>
      <c r="C2199" s="175" t="s">
        <v>12497</v>
      </c>
      <c r="D2199" s="176">
        <v>25.5</v>
      </c>
      <c r="E2199" s="176">
        <v>2.11</v>
      </c>
      <c r="F2199" s="176">
        <v>27.61</v>
      </c>
      <c r="G2199" s="169">
        <v>9</v>
      </c>
    </row>
    <row r="2200" spans="1:7" ht="25.5" x14ac:dyDescent="0.2">
      <c r="A2200" s="173" t="s">
        <v>16633</v>
      </c>
      <c r="B2200" s="174" t="s">
        <v>148</v>
      </c>
      <c r="C2200" s="175" t="s">
        <v>12497</v>
      </c>
      <c r="D2200" s="176">
        <v>44.98</v>
      </c>
      <c r="E2200" s="176">
        <v>2.11</v>
      </c>
      <c r="F2200" s="176">
        <v>47.09</v>
      </c>
      <c r="G2200" s="169">
        <v>9</v>
      </c>
    </row>
    <row r="2201" spans="1:7" x14ac:dyDescent="0.2">
      <c r="A2201" s="173" t="s">
        <v>16634</v>
      </c>
      <c r="B2201" s="174" t="s">
        <v>16635</v>
      </c>
      <c r="C2201" s="175"/>
      <c r="D2201" s="176"/>
      <c r="E2201" s="176"/>
      <c r="F2201" s="176"/>
      <c r="G2201" s="169">
        <v>5</v>
      </c>
    </row>
    <row r="2202" spans="1:7" x14ac:dyDescent="0.2">
      <c r="A2202" s="173" t="s">
        <v>16636</v>
      </c>
      <c r="B2202" s="174" t="s">
        <v>16637</v>
      </c>
      <c r="C2202" s="175" t="s">
        <v>12497</v>
      </c>
      <c r="D2202" s="176">
        <v>9.23</v>
      </c>
      <c r="E2202" s="176">
        <v>18.53</v>
      </c>
      <c r="F2202" s="176">
        <v>27.76</v>
      </c>
      <c r="G2202" s="169">
        <v>9</v>
      </c>
    </row>
    <row r="2203" spans="1:7" x14ac:dyDescent="0.2">
      <c r="A2203" s="173" t="s">
        <v>16638</v>
      </c>
      <c r="B2203" s="174" t="s">
        <v>16639</v>
      </c>
      <c r="C2203" s="175" t="s">
        <v>12497</v>
      </c>
      <c r="D2203" s="176">
        <v>12.22</v>
      </c>
      <c r="E2203" s="176">
        <v>18.53</v>
      </c>
      <c r="F2203" s="176">
        <v>30.75</v>
      </c>
      <c r="G2203" s="169">
        <v>9</v>
      </c>
    </row>
    <row r="2204" spans="1:7" x14ac:dyDescent="0.2">
      <c r="A2204" s="173" t="s">
        <v>16640</v>
      </c>
      <c r="B2204" s="174" t="s">
        <v>16641</v>
      </c>
      <c r="C2204" s="175" t="s">
        <v>12497</v>
      </c>
      <c r="D2204" s="176">
        <v>30.25</v>
      </c>
      <c r="E2204" s="176">
        <v>18.53</v>
      </c>
      <c r="F2204" s="176">
        <v>48.78</v>
      </c>
      <c r="G2204" s="169">
        <v>9</v>
      </c>
    </row>
    <row r="2205" spans="1:7" x14ac:dyDescent="0.2">
      <c r="A2205" s="173" t="s">
        <v>16642</v>
      </c>
      <c r="B2205" s="174" t="s">
        <v>16643</v>
      </c>
      <c r="C2205" s="175" t="s">
        <v>12389</v>
      </c>
      <c r="D2205" s="176">
        <v>16.62</v>
      </c>
      <c r="E2205" s="176">
        <v>3.57</v>
      </c>
      <c r="F2205" s="176">
        <v>20.190000000000001</v>
      </c>
      <c r="G2205" s="169">
        <v>9</v>
      </c>
    </row>
    <row r="2206" spans="1:7" x14ac:dyDescent="0.2">
      <c r="A2206" s="173" t="s">
        <v>16644</v>
      </c>
      <c r="B2206" s="174" t="s">
        <v>16645</v>
      </c>
      <c r="C2206" s="175" t="s">
        <v>12389</v>
      </c>
      <c r="D2206" s="176">
        <v>21.69</v>
      </c>
      <c r="E2206" s="176">
        <v>3.57</v>
      </c>
      <c r="F2206" s="176">
        <v>25.26</v>
      </c>
      <c r="G2206" s="169">
        <v>9</v>
      </c>
    </row>
    <row r="2207" spans="1:7" x14ac:dyDescent="0.2">
      <c r="A2207" s="173" t="s">
        <v>16646</v>
      </c>
      <c r="B2207" s="174" t="s">
        <v>16647</v>
      </c>
      <c r="C2207" s="175" t="s">
        <v>12389</v>
      </c>
      <c r="D2207" s="176">
        <v>62.17</v>
      </c>
      <c r="E2207" s="176">
        <v>3.57</v>
      </c>
      <c r="F2207" s="176">
        <v>65.739999999999995</v>
      </c>
      <c r="G2207" s="169">
        <v>9</v>
      </c>
    </row>
    <row r="2208" spans="1:7" x14ac:dyDescent="0.2">
      <c r="A2208" s="173" t="s">
        <v>16648</v>
      </c>
      <c r="B2208" s="174" t="s">
        <v>16649</v>
      </c>
      <c r="C2208" s="175" t="s">
        <v>12389</v>
      </c>
      <c r="D2208" s="176">
        <v>20.61</v>
      </c>
      <c r="E2208" s="176">
        <v>3.57</v>
      </c>
      <c r="F2208" s="176">
        <v>24.18</v>
      </c>
      <c r="G2208" s="169">
        <v>9</v>
      </c>
    </row>
    <row r="2209" spans="1:7" x14ac:dyDescent="0.2">
      <c r="A2209" s="173" t="s">
        <v>16650</v>
      </c>
      <c r="B2209" s="174" t="s">
        <v>16651</v>
      </c>
      <c r="C2209" s="175" t="s">
        <v>12389</v>
      </c>
      <c r="D2209" s="176">
        <v>39.29</v>
      </c>
      <c r="E2209" s="176">
        <v>3.57</v>
      </c>
      <c r="F2209" s="176">
        <v>42.86</v>
      </c>
      <c r="G2209" s="169">
        <v>9</v>
      </c>
    </row>
    <row r="2210" spans="1:7" x14ac:dyDescent="0.2">
      <c r="A2210" s="173" t="s">
        <v>16652</v>
      </c>
      <c r="B2210" s="174" t="s">
        <v>16653</v>
      </c>
      <c r="C2210" s="175" t="s">
        <v>12389</v>
      </c>
      <c r="D2210" s="176">
        <v>87.16</v>
      </c>
      <c r="E2210" s="176">
        <v>3.57</v>
      </c>
      <c r="F2210" s="176">
        <v>90.73</v>
      </c>
      <c r="G2210" s="169">
        <v>9</v>
      </c>
    </row>
    <row r="2211" spans="1:7" x14ac:dyDescent="0.2">
      <c r="A2211" s="173" t="s">
        <v>16654</v>
      </c>
      <c r="B2211" s="174" t="s">
        <v>16655</v>
      </c>
      <c r="C2211" s="175"/>
      <c r="D2211" s="176"/>
      <c r="E2211" s="176"/>
      <c r="F2211" s="176"/>
      <c r="G2211" s="169">
        <v>5</v>
      </c>
    </row>
    <row r="2212" spans="1:7" x14ac:dyDescent="0.2">
      <c r="A2212" s="173" t="s">
        <v>16656</v>
      </c>
      <c r="B2212" s="174" t="s">
        <v>16657</v>
      </c>
      <c r="C2212" s="175" t="s">
        <v>12497</v>
      </c>
      <c r="D2212" s="176">
        <v>96.04</v>
      </c>
      <c r="E2212" s="176">
        <v>15.8</v>
      </c>
      <c r="F2212" s="176">
        <v>111.84</v>
      </c>
      <c r="G2212" s="169">
        <v>9</v>
      </c>
    </row>
    <row r="2213" spans="1:7" ht="25.5" x14ac:dyDescent="0.2">
      <c r="A2213" s="173" t="s">
        <v>16658</v>
      </c>
      <c r="B2213" s="174" t="s">
        <v>16659</v>
      </c>
      <c r="C2213" s="175" t="s">
        <v>12389</v>
      </c>
      <c r="D2213" s="176">
        <v>109.56</v>
      </c>
      <c r="E2213" s="176">
        <v>26.34</v>
      </c>
      <c r="F2213" s="176">
        <v>135.9</v>
      </c>
      <c r="G2213" s="169">
        <v>9</v>
      </c>
    </row>
    <row r="2214" spans="1:7" ht="25.5" x14ac:dyDescent="0.2">
      <c r="A2214" s="173" t="s">
        <v>16660</v>
      </c>
      <c r="B2214" s="174" t="s">
        <v>16661</v>
      </c>
      <c r="C2214" s="175" t="s">
        <v>12389</v>
      </c>
      <c r="D2214" s="176">
        <v>140.5</v>
      </c>
      <c r="E2214" s="176">
        <v>26.34</v>
      </c>
      <c r="F2214" s="176">
        <v>166.84</v>
      </c>
      <c r="G2214" s="169">
        <v>9</v>
      </c>
    </row>
    <row r="2215" spans="1:7" ht="25.5" x14ac:dyDescent="0.2">
      <c r="A2215" s="173" t="s">
        <v>16662</v>
      </c>
      <c r="B2215" s="174" t="s">
        <v>16663</v>
      </c>
      <c r="C2215" s="175" t="s">
        <v>12389</v>
      </c>
      <c r="D2215" s="176">
        <v>31.71</v>
      </c>
      <c r="E2215" s="176">
        <v>10.050000000000001</v>
      </c>
      <c r="F2215" s="176">
        <v>41.76</v>
      </c>
      <c r="G2215" s="169">
        <v>9</v>
      </c>
    </row>
    <row r="2216" spans="1:7" ht="25.5" x14ac:dyDescent="0.2">
      <c r="A2216" s="173" t="s">
        <v>16664</v>
      </c>
      <c r="B2216" s="174" t="s">
        <v>16665</v>
      </c>
      <c r="C2216" s="175" t="s">
        <v>12389</v>
      </c>
      <c r="D2216" s="176">
        <v>23.91</v>
      </c>
      <c r="E2216" s="176">
        <v>10.050000000000001</v>
      </c>
      <c r="F2216" s="176">
        <v>33.96</v>
      </c>
      <c r="G2216" s="169">
        <v>9</v>
      </c>
    </row>
    <row r="2217" spans="1:7" ht="25.5" x14ac:dyDescent="0.2">
      <c r="A2217" s="173" t="s">
        <v>16666</v>
      </c>
      <c r="B2217" s="174" t="s">
        <v>16667</v>
      </c>
      <c r="C2217" s="175" t="s">
        <v>12389</v>
      </c>
      <c r="D2217" s="176">
        <v>16.399999999999999</v>
      </c>
      <c r="E2217" s="176">
        <v>7.9</v>
      </c>
      <c r="F2217" s="176">
        <v>24.3</v>
      </c>
      <c r="G2217" s="169">
        <v>9</v>
      </c>
    </row>
    <row r="2218" spans="1:7" x14ac:dyDescent="0.2">
      <c r="A2218" s="173" t="s">
        <v>16668</v>
      </c>
      <c r="B2218" s="174" t="s">
        <v>16669</v>
      </c>
      <c r="C2218" s="175" t="s">
        <v>12497</v>
      </c>
      <c r="D2218" s="176">
        <v>69.92</v>
      </c>
      <c r="E2218" s="176">
        <v>15.8</v>
      </c>
      <c r="F2218" s="176">
        <v>85.72</v>
      </c>
      <c r="G2218" s="169">
        <v>9</v>
      </c>
    </row>
    <row r="2219" spans="1:7" ht="25.5" x14ac:dyDescent="0.2">
      <c r="A2219" s="173" t="s">
        <v>16670</v>
      </c>
      <c r="B2219" s="174" t="s">
        <v>16671</v>
      </c>
      <c r="C2219" s="175" t="s">
        <v>12389</v>
      </c>
      <c r="D2219" s="176">
        <v>90.87</v>
      </c>
      <c r="E2219" s="176">
        <v>26.34</v>
      </c>
      <c r="F2219" s="176">
        <v>117.21</v>
      </c>
      <c r="G2219" s="169">
        <v>9</v>
      </c>
    </row>
    <row r="2220" spans="1:7" ht="25.5" x14ac:dyDescent="0.2">
      <c r="A2220" s="173" t="s">
        <v>16672</v>
      </c>
      <c r="B2220" s="174" t="s">
        <v>16673</v>
      </c>
      <c r="C2220" s="175" t="s">
        <v>12389</v>
      </c>
      <c r="D2220" s="176">
        <v>13.71</v>
      </c>
      <c r="E2220" s="176">
        <v>7.9</v>
      </c>
      <c r="F2220" s="176">
        <v>21.61</v>
      </c>
      <c r="G2220" s="169">
        <v>9</v>
      </c>
    </row>
    <row r="2221" spans="1:7" ht="25.5" x14ac:dyDescent="0.2">
      <c r="A2221" s="173" t="s">
        <v>16674</v>
      </c>
      <c r="B2221" s="174" t="s">
        <v>16675</v>
      </c>
      <c r="C2221" s="175" t="s">
        <v>12389</v>
      </c>
      <c r="D2221" s="176">
        <v>81.38</v>
      </c>
      <c r="E2221" s="176">
        <v>26.34</v>
      </c>
      <c r="F2221" s="176">
        <v>107.72</v>
      </c>
      <c r="G2221" s="169">
        <v>9</v>
      </c>
    </row>
    <row r="2222" spans="1:7" ht="25.5" x14ac:dyDescent="0.2">
      <c r="A2222" s="173" t="s">
        <v>16676</v>
      </c>
      <c r="B2222" s="174" t="s">
        <v>16677</v>
      </c>
      <c r="C2222" s="175" t="s">
        <v>12389</v>
      </c>
      <c r="D2222" s="176">
        <v>105.69</v>
      </c>
      <c r="E2222" s="176">
        <v>26.34</v>
      </c>
      <c r="F2222" s="176">
        <v>132.03</v>
      </c>
      <c r="G2222" s="169">
        <v>9</v>
      </c>
    </row>
    <row r="2223" spans="1:7" ht="25.5" x14ac:dyDescent="0.2">
      <c r="A2223" s="173" t="s">
        <v>16678</v>
      </c>
      <c r="B2223" s="174" t="s">
        <v>16679</v>
      </c>
      <c r="C2223" s="175" t="s">
        <v>12389</v>
      </c>
      <c r="D2223" s="176">
        <v>361.68</v>
      </c>
      <c r="E2223" s="176">
        <v>35.49</v>
      </c>
      <c r="F2223" s="176">
        <v>397.17</v>
      </c>
      <c r="G2223" s="169">
        <v>9</v>
      </c>
    </row>
    <row r="2224" spans="1:7" x14ac:dyDescent="0.2">
      <c r="A2224" s="173" t="s">
        <v>16680</v>
      </c>
      <c r="B2224" s="174" t="s">
        <v>16681</v>
      </c>
      <c r="C2224" s="175" t="s">
        <v>12389</v>
      </c>
      <c r="D2224" s="176">
        <v>43.49</v>
      </c>
      <c r="E2224" s="176">
        <v>26.34</v>
      </c>
      <c r="F2224" s="176">
        <v>69.83</v>
      </c>
      <c r="G2224" s="169">
        <v>9</v>
      </c>
    </row>
    <row r="2225" spans="1:7" x14ac:dyDescent="0.2">
      <c r="A2225" s="173" t="s">
        <v>16682</v>
      </c>
      <c r="B2225" s="174" t="s">
        <v>16683</v>
      </c>
      <c r="C2225" s="175"/>
      <c r="D2225" s="176"/>
      <c r="E2225" s="176"/>
      <c r="F2225" s="176"/>
      <c r="G2225" s="169">
        <v>5</v>
      </c>
    </row>
    <row r="2226" spans="1:7" ht="25.5" x14ac:dyDescent="0.2">
      <c r="A2226" s="173" t="s">
        <v>16684</v>
      </c>
      <c r="B2226" s="174" t="s">
        <v>16685</v>
      </c>
      <c r="C2226" s="175" t="s">
        <v>12497</v>
      </c>
      <c r="D2226" s="176">
        <v>2.52</v>
      </c>
      <c r="E2226" s="176">
        <v>15.8</v>
      </c>
      <c r="F2226" s="176">
        <v>18.32</v>
      </c>
      <c r="G2226" s="169">
        <v>9</v>
      </c>
    </row>
    <row r="2227" spans="1:7" ht="25.5" x14ac:dyDescent="0.2">
      <c r="A2227" s="173" t="s">
        <v>16686</v>
      </c>
      <c r="B2227" s="174" t="s">
        <v>16687</v>
      </c>
      <c r="C2227" s="175" t="s">
        <v>12497</v>
      </c>
      <c r="D2227" s="176">
        <v>2.35</v>
      </c>
      <c r="E2227" s="176">
        <v>15.8</v>
      </c>
      <c r="F2227" s="176">
        <v>18.149999999999999</v>
      </c>
      <c r="G2227" s="169">
        <v>9</v>
      </c>
    </row>
    <row r="2228" spans="1:7" ht="25.5" x14ac:dyDescent="0.2">
      <c r="A2228" s="173" t="s">
        <v>16688</v>
      </c>
      <c r="B2228" s="174" t="s">
        <v>16689</v>
      </c>
      <c r="C2228" s="175" t="s">
        <v>12497</v>
      </c>
      <c r="D2228" s="176">
        <v>4.63</v>
      </c>
      <c r="E2228" s="176">
        <v>15.8</v>
      </c>
      <c r="F2228" s="176">
        <v>20.43</v>
      </c>
      <c r="G2228" s="169">
        <v>9</v>
      </c>
    </row>
    <row r="2229" spans="1:7" ht="25.5" x14ac:dyDescent="0.2">
      <c r="A2229" s="173" t="s">
        <v>16690</v>
      </c>
      <c r="B2229" s="174" t="s">
        <v>16691</v>
      </c>
      <c r="C2229" s="175" t="s">
        <v>12497</v>
      </c>
      <c r="D2229" s="176">
        <v>2.96</v>
      </c>
      <c r="E2229" s="176">
        <v>15.8</v>
      </c>
      <c r="F2229" s="176">
        <v>18.760000000000002</v>
      </c>
      <c r="G2229" s="169">
        <v>9</v>
      </c>
    </row>
    <row r="2230" spans="1:7" ht="25.5" x14ac:dyDescent="0.2">
      <c r="A2230" s="173" t="s">
        <v>16692</v>
      </c>
      <c r="B2230" s="174" t="s">
        <v>16693</v>
      </c>
      <c r="C2230" s="175" t="s">
        <v>12497</v>
      </c>
      <c r="D2230" s="176">
        <v>5.28</v>
      </c>
      <c r="E2230" s="176">
        <v>15.8</v>
      </c>
      <c r="F2230" s="176">
        <v>21.08</v>
      </c>
      <c r="G2230" s="169">
        <v>9</v>
      </c>
    </row>
    <row r="2231" spans="1:7" x14ac:dyDescent="0.2">
      <c r="A2231" s="173" t="s">
        <v>16694</v>
      </c>
      <c r="B2231" s="174" t="s">
        <v>16695</v>
      </c>
      <c r="C2231" s="175"/>
      <c r="D2231" s="176"/>
      <c r="E2231" s="176"/>
      <c r="F2231" s="176"/>
      <c r="G2231" s="169">
        <v>5</v>
      </c>
    </row>
    <row r="2232" spans="1:7" x14ac:dyDescent="0.2">
      <c r="A2232" s="173" t="s">
        <v>16696</v>
      </c>
      <c r="B2232" s="174" t="s">
        <v>16697</v>
      </c>
      <c r="C2232" s="175" t="s">
        <v>12497</v>
      </c>
      <c r="D2232" s="176"/>
      <c r="E2232" s="176">
        <v>13.17</v>
      </c>
      <c r="F2232" s="176">
        <v>13.17</v>
      </c>
      <c r="G2232" s="169">
        <v>9</v>
      </c>
    </row>
    <row r="2233" spans="1:7" x14ac:dyDescent="0.2">
      <c r="A2233" s="173" t="s">
        <v>16698</v>
      </c>
      <c r="B2233" s="174" t="s">
        <v>16699</v>
      </c>
      <c r="C2233" s="175" t="s">
        <v>12497</v>
      </c>
      <c r="D2233" s="176"/>
      <c r="E2233" s="176">
        <v>21.07</v>
      </c>
      <c r="F2233" s="176">
        <v>21.07</v>
      </c>
      <c r="G2233" s="169">
        <v>9</v>
      </c>
    </row>
    <row r="2234" spans="1:7" x14ac:dyDescent="0.2">
      <c r="A2234" s="173" t="s">
        <v>16700</v>
      </c>
      <c r="B2234" s="174" t="s">
        <v>16701</v>
      </c>
      <c r="C2234" s="175" t="s">
        <v>12389</v>
      </c>
      <c r="D2234" s="176"/>
      <c r="E2234" s="176">
        <v>15.8</v>
      </c>
      <c r="F2234" s="176">
        <v>15.8</v>
      </c>
      <c r="G2234" s="169">
        <v>9</v>
      </c>
    </row>
    <row r="2235" spans="1:7" x14ac:dyDescent="0.2">
      <c r="A2235" s="173" t="s">
        <v>16702</v>
      </c>
      <c r="B2235" s="174" t="s">
        <v>16703</v>
      </c>
      <c r="C2235" s="175" t="s">
        <v>12497</v>
      </c>
      <c r="D2235" s="176"/>
      <c r="E2235" s="176">
        <v>52.67</v>
      </c>
      <c r="F2235" s="176">
        <v>52.67</v>
      </c>
      <c r="G2235" s="169">
        <v>9</v>
      </c>
    </row>
    <row r="2236" spans="1:7" x14ac:dyDescent="0.2">
      <c r="A2236" s="173" t="s">
        <v>16704</v>
      </c>
      <c r="B2236" s="174" t="s">
        <v>16705</v>
      </c>
      <c r="C2236" s="175"/>
      <c r="D2236" s="176"/>
      <c r="E2236" s="176"/>
      <c r="F2236" s="176"/>
      <c r="G2236" s="169">
        <v>5</v>
      </c>
    </row>
    <row r="2237" spans="1:7" x14ac:dyDescent="0.2">
      <c r="A2237" s="173" t="s">
        <v>16706</v>
      </c>
      <c r="B2237" s="174" t="s">
        <v>16707</v>
      </c>
      <c r="C2237" s="175" t="s">
        <v>12497</v>
      </c>
      <c r="D2237" s="176">
        <v>50.44</v>
      </c>
      <c r="E2237" s="176">
        <v>26.34</v>
      </c>
      <c r="F2237" s="176">
        <v>76.78</v>
      </c>
      <c r="G2237" s="169">
        <v>9</v>
      </c>
    </row>
    <row r="2238" spans="1:7" x14ac:dyDescent="0.2">
      <c r="A2238" s="173" t="s">
        <v>16708</v>
      </c>
      <c r="B2238" s="174" t="s">
        <v>16709</v>
      </c>
      <c r="C2238" s="175" t="s">
        <v>12497</v>
      </c>
      <c r="D2238" s="176">
        <v>67.44</v>
      </c>
      <c r="E2238" s="176">
        <v>26.34</v>
      </c>
      <c r="F2238" s="176">
        <v>93.78</v>
      </c>
      <c r="G2238" s="169">
        <v>9</v>
      </c>
    </row>
    <row r="2239" spans="1:7" x14ac:dyDescent="0.2">
      <c r="A2239" s="173" t="s">
        <v>16710</v>
      </c>
      <c r="B2239" s="174" t="s">
        <v>16711</v>
      </c>
      <c r="C2239" s="175" t="s">
        <v>12497</v>
      </c>
      <c r="D2239" s="176">
        <v>82.52</v>
      </c>
      <c r="E2239" s="176">
        <v>26.34</v>
      </c>
      <c r="F2239" s="176">
        <v>108.86</v>
      </c>
      <c r="G2239" s="169">
        <v>9</v>
      </c>
    </row>
    <row r="2240" spans="1:7" x14ac:dyDescent="0.2">
      <c r="A2240" s="173" t="s">
        <v>16712</v>
      </c>
      <c r="B2240" s="174" t="s">
        <v>16713</v>
      </c>
      <c r="C2240" s="175" t="s">
        <v>12497</v>
      </c>
      <c r="D2240" s="176">
        <v>97.14</v>
      </c>
      <c r="E2240" s="176">
        <v>26.34</v>
      </c>
      <c r="F2240" s="176">
        <v>123.48</v>
      </c>
      <c r="G2240" s="169">
        <v>9</v>
      </c>
    </row>
    <row r="2241" spans="1:7" x14ac:dyDescent="0.2">
      <c r="A2241" s="173" t="s">
        <v>16714</v>
      </c>
      <c r="B2241" s="174" t="s">
        <v>16715</v>
      </c>
      <c r="C2241" s="175" t="s">
        <v>12497</v>
      </c>
      <c r="D2241" s="176">
        <v>115.95</v>
      </c>
      <c r="E2241" s="176">
        <v>26.34</v>
      </c>
      <c r="F2241" s="176">
        <v>142.29</v>
      </c>
      <c r="G2241" s="169">
        <v>9</v>
      </c>
    </row>
    <row r="2242" spans="1:7" ht="25.5" x14ac:dyDescent="0.2">
      <c r="A2242" s="173" t="s">
        <v>16716</v>
      </c>
      <c r="B2242" s="174" t="s">
        <v>16717</v>
      </c>
      <c r="C2242" s="175" t="s">
        <v>12497</v>
      </c>
      <c r="D2242" s="176">
        <v>102.39</v>
      </c>
      <c r="E2242" s="176">
        <v>39.5</v>
      </c>
      <c r="F2242" s="176">
        <v>141.88999999999999</v>
      </c>
      <c r="G2242" s="169">
        <v>9</v>
      </c>
    </row>
    <row r="2243" spans="1:7" ht="25.5" x14ac:dyDescent="0.2">
      <c r="A2243" s="173" t="s">
        <v>16718</v>
      </c>
      <c r="B2243" s="174" t="s">
        <v>16719</v>
      </c>
      <c r="C2243" s="175" t="s">
        <v>12497</v>
      </c>
      <c r="D2243" s="176">
        <v>111.2</v>
      </c>
      <c r="E2243" s="176">
        <v>39.5</v>
      </c>
      <c r="F2243" s="176">
        <v>150.69999999999999</v>
      </c>
      <c r="G2243" s="169">
        <v>9</v>
      </c>
    </row>
    <row r="2244" spans="1:7" ht="25.5" x14ac:dyDescent="0.2">
      <c r="A2244" s="173" t="s">
        <v>16720</v>
      </c>
      <c r="B2244" s="174" t="s">
        <v>16721</v>
      </c>
      <c r="C2244" s="175" t="s">
        <v>12497</v>
      </c>
      <c r="D2244" s="176">
        <v>133.81</v>
      </c>
      <c r="E2244" s="176">
        <v>39.5</v>
      </c>
      <c r="F2244" s="176">
        <v>173.31</v>
      </c>
      <c r="G2244" s="169">
        <v>9</v>
      </c>
    </row>
    <row r="2245" spans="1:7" ht="25.5" x14ac:dyDescent="0.2">
      <c r="A2245" s="173" t="s">
        <v>16722</v>
      </c>
      <c r="B2245" s="174" t="s">
        <v>16723</v>
      </c>
      <c r="C2245" s="175" t="s">
        <v>12497</v>
      </c>
      <c r="D2245" s="176">
        <v>148.86000000000001</v>
      </c>
      <c r="E2245" s="176">
        <v>39.5</v>
      </c>
      <c r="F2245" s="176">
        <v>188.36</v>
      </c>
      <c r="G2245" s="169">
        <v>9</v>
      </c>
    </row>
    <row r="2246" spans="1:7" ht="25.5" x14ac:dyDescent="0.2">
      <c r="A2246" s="173" t="s">
        <v>16724</v>
      </c>
      <c r="B2246" s="174" t="s">
        <v>16725</v>
      </c>
      <c r="C2246" s="175" t="s">
        <v>12497</v>
      </c>
      <c r="D2246" s="176">
        <v>158.69</v>
      </c>
      <c r="E2246" s="176">
        <v>52.67</v>
      </c>
      <c r="F2246" s="176">
        <v>211.36</v>
      </c>
      <c r="G2246" s="169">
        <v>9</v>
      </c>
    </row>
    <row r="2247" spans="1:7" ht="25.5" x14ac:dyDescent="0.2">
      <c r="A2247" s="173" t="s">
        <v>16726</v>
      </c>
      <c r="B2247" s="174" t="s">
        <v>16727</v>
      </c>
      <c r="C2247" s="175" t="s">
        <v>12497</v>
      </c>
      <c r="D2247" s="176">
        <v>246.75</v>
      </c>
      <c r="E2247" s="176">
        <v>52.67</v>
      </c>
      <c r="F2247" s="176">
        <v>299.42</v>
      </c>
      <c r="G2247" s="169">
        <v>9</v>
      </c>
    </row>
    <row r="2248" spans="1:7" ht="25.5" x14ac:dyDescent="0.2">
      <c r="A2248" s="173" t="s">
        <v>16728</v>
      </c>
      <c r="B2248" s="174" t="s">
        <v>16729</v>
      </c>
      <c r="C2248" s="175" t="s">
        <v>12497</v>
      </c>
      <c r="D2248" s="176">
        <v>57.85</v>
      </c>
      <c r="E2248" s="176">
        <v>26.34</v>
      </c>
      <c r="F2248" s="176">
        <v>84.19</v>
      </c>
      <c r="G2248" s="169">
        <v>9</v>
      </c>
    </row>
    <row r="2249" spans="1:7" ht="25.5" x14ac:dyDescent="0.2">
      <c r="A2249" s="173" t="s">
        <v>16730</v>
      </c>
      <c r="B2249" s="174" t="s">
        <v>16731</v>
      </c>
      <c r="C2249" s="175" t="s">
        <v>12497</v>
      </c>
      <c r="D2249" s="176">
        <v>71.31</v>
      </c>
      <c r="E2249" s="176">
        <v>26.34</v>
      </c>
      <c r="F2249" s="176">
        <v>97.65</v>
      </c>
      <c r="G2249" s="169">
        <v>9</v>
      </c>
    </row>
    <row r="2250" spans="1:7" ht="25.5" x14ac:dyDescent="0.2">
      <c r="A2250" s="173" t="s">
        <v>16732</v>
      </c>
      <c r="B2250" s="174" t="s">
        <v>16733</v>
      </c>
      <c r="C2250" s="175" t="s">
        <v>12497</v>
      </c>
      <c r="D2250" s="176">
        <v>87.57</v>
      </c>
      <c r="E2250" s="176">
        <v>26.34</v>
      </c>
      <c r="F2250" s="176">
        <v>113.91</v>
      </c>
      <c r="G2250" s="169">
        <v>9</v>
      </c>
    </row>
    <row r="2251" spans="1:7" ht="25.5" x14ac:dyDescent="0.2">
      <c r="A2251" s="173" t="s">
        <v>16734</v>
      </c>
      <c r="B2251" s="174" t="s">
        <v>16735</v>
      </c>
      <c r="C2251" s="175" t="s">
        <v>12497</v>
      </c>
      <c r="D2251" s="176">
        <v>99.39</v>
      </c>
      <c r="E2251" s="176">
        <v>26.34</v>
      </c>
      <c r="F2251" s="176">
        <v>125.73</v>
      </c>
      <c r="G2251" s="169">
        <v>9</v>
      </c>
    </row>
    <row r="2252" spans="1:7" x14ac:dyDescent="0.2">
      <c r="A2252" s="173" t="s">
        <v>16736</v>
      </c>
      <c r="B2252" s="174" t="s">
        <v>16737</v>
      </c>
      <c r="C2252" s="175"/>
      <c r="D2252" s="176"/>
      <c r="E2252" s="176"/>
      <c r="F2252" s="176"/>
      <c r="G2252" s="169">
        <v>5</v>
      </c>
    </row>
    <row r="2253" spans="1:7" ht="25.5" x14ac:dyDescent="0.2">
      <c r="A2253" s="173" t="s">
        <v>16738</v>
      </c>
      <c r="B2253" s="174" t="s">
        <v>20368</v>
      </c>
      <c r="C2253" s="175" t="s">
        <v>12497</v>
      </c>
      <c r="D2253" s="176">
        <v>96.79</v>
      </c>
      <c r="E2253" s="176">
        <v>39.5</v>
      </c>
      <c r="F2253" s="176">
        <v>136.29</v>
      </c>
      <c r="G2253" s="169">
        <v>9</v>
      </c>
    </row>
    <row r="2254" spans="1:7" ht="25.5" x14ac:dyDescent="0.2">
      <c r="A2254" s="173" t="s">
        <v>16739</v>
      </c>
      <c r="B2254" s="174" t="s">
        <v>20369</v>
      </c>
      <c r="C2254" s="175" t="s">
        <v>12497</v>
      </c>
      <c r="D2254" s="176">
        <v>116</v>
      </c>
      <c r="E2254" s="176">
        <v>39.5</v>
      </c>
      <c r="F2254" s="176">
        <v>155.5</v>
      </c>
      <c r="G2254" s="169">
        <v>9</v>
      </c>
    </row>
    <row r="2255" spans="1:7" ht="25.5" x14ac:dyDescent="0.2">
      <c r="A2255" s="173" t="s">
        <v>16740</v>
      </c>
      <c r="B2255" s="174" t="s">
        <v>20370</v>
      </c>
      <c r="C2255" s="175" t="s">
        <v>12497</v>
      </c>
      <c r="D2255" s="176">
        <v>132.11000000000001</v>
      </c>
      <c r="E2255" s="176">
        <v>39.5</v>
      </c>
      <c r="F2255" s="176">
        <v>171.61</v>
      </c>
      <c r="G2255" s="169">
        <v>9</v>
      </c>
    </row>
    <row r="2256" spans="1:7" ht="25.5" x14ac:dyDescent="0.2">
      <c r="A2256" s="173" t="s">
        <v>16741</v>
      </c>
      <c r="B2256" s="174" t="s">
        <v>20371</v>
      </c>
      <c r="C2256" s="175" t="s">
        <v>12497</v>
      </c>
      <c r="D2256" s="176">
        <v>136.88</v>
      </c>
      <c r="E2256" s="176">
        <v>52.67</v>
      </c>
      <c r="F2256" s="176">
        <v>189.55</v>
      </c>
      <c r="G2256" s="169">
        <v>9</v>
      </c>
    </row>
    <row r="2257" spans="1:7" ht="25.5" x14ac:dyDescent="0.2">
      <c r="A2257" s="173" t="s">
        <v>16742</v>
      </c>
      <c r="B2257" s="174" t="s">
        <v>20372</v>
      </c>
      <c r="C2257" s="175" t="s">
        <v>12497</v>
      </c>
      <c r="D2257" s="176">
        <v>205.66</v>
      </c>
      <c r="E2257" s="176">
        <v>52.67</v>
      </c>
      <c r="F2257" s="176">
        <v>258.33</v>
      </c>
      <c r="G2257" s="169">
        <v>9</v>
      </c>
    </row>
    <row r="2258" spans="1:7" x14ac:dyDescent="0.2">
      <c r="A2258" s="173" t="s">
        <v>16743</v>
      </c>
      <c r="B2258" s="174" t="s">
        <v>20373</v>
      </c>
      <c r="C2258" s="175" t="s">
        <v>12497</v>
      </c>
      <c r="D2258" s="176">
        <v>26.12</v>
      </c>
      <c r="E2258" s="176">
        <v>2.63</v>
      </c>
      <c r="F2258" s="176">
        <v>28.75</v>
      </c>
      <c r="G2258" s="169">
        <v>9</v>
      </c>
    </row>
    <row r="2259" spans="1:7" ht="25.5" x14ac:dyDescent="0.2">
      <c r="A2259" s="173" t="s">
        <v>16744</v>
      </c>
      <c r="B2259" s="174" t="s">
        <v>20374</v>
      </c>
      <c r="C2259" s="175" t="s">
        <v>12497</v>
      </c>
      <c r="D2259" s="176">
        <v>47.62</v>
      </c>
      <c r="E2259" s="176">
        <v>2.63</v>
      </c>
      <c r="F2259" s="176">
        <v>50.25</v>
      </c>
      <c r="G2259" s="169">
        <v>9</v>
      </c>
    </row>
    <row r="2260" spans="1:7" ht="25.5" x14ac:dyDescent="0.2">
      <c r="A2260" s="173" t="s">
        <v>16745</v>
      </c>
      <c r="B2260" s="174" t="s">
        <v>20375</v>
      </c>
      <c r="C2260" s="175" t="s">
        <v>12497</v>
      </c>
      <c r="D2260" s="176">
        <v>66.38</v>
      </c>
      <c r="E2260" s="176">
        <v>2.63</v>
      </c>
      <c r="F2260" s="176">
        <v>69.010000000000005</v>
      </c>
      <c r="G2260" s="169">
        <v>9</v>
      </c>
    </row>
    <row r="2261" spans="1:7" ht="25.5" x14ac:dyDescent="0.2">
      <c r="A2261" s="173" t="s">
        <v>16746</v>
      </c>
      <c r="B2261" s="174" t="s">
        <v>20376</v>
      </c>
      <c r="C2261" s="175" t="s">
        <v>12497</v>
      </c>
      <c r="D2261" s="176">
        <v>78.98</v>
      </c>
      <c r="E2261" s="176">
        <v>2.63</v>
      </c>
      <c r="F2261" s="176">
        <v>81.61</v>
      </c>
      <c r="G2261" s="169">
        <v>9</v>
      </c>
    </row>
    <row r="2262" spans="1:7" ht="25.5" x14ac:dyDescent="0.2">
      <c r="A2262" s="173" t="s">
        <v>16747</v>
      </c>
      <c r="B2262" s="174" t="s">
        <v>20377</v>
      </c>
      <c r="C2262" s="175" t="s">
        <v>12497</v>
      </c>
      <c r="D2262" s="176">
        <v>105.16</v>
      </c>
      <c r="E2262" s="176">
        <v>2.63</v>
      </c>
      <c r="F2262" s="176">
        <v>107.79</v>
      </c>
      <c r="G2262" s="169">
        <v>9</v>
      </c>
    </row>
    <row r="2263" spans="1:7" ht="25.5" x14ac:dyDescent="0.2">
      <c r="A2263" s="173" t="s">
        <v>16748</v>
      </c>
      <c r="B2263" s="174" t="s">
        <v>20378</v>
      </c>
      <c r="C2263" s="175" t="s">
        <v>12497</v>
      </c>
      <c r="D2263" s="176">
        <v>115.02</v>
      </c>
      <c r="E2263" s="176">
        <v>2.63</v>
      </c>
      <c r="F2263" s="176">
        <v>117.65</v>
      </c>
      <c r="G2263" s="169">
        <v>9</v>
      </c>
    </row>
    <row r="2264" spans="1:7" ht="25.5" x14ac:dyDescent="0.2">
      <c r="A2264" s="173" t="s">
        <v>16749</v>
      </c>
      <c r="B2264" s="174" t="s">
        <v>20379</v>
      </c>
      <c r="C2264" s="175" t="s">
        <v>12497</v>
      </c>
      <c r="D2264" s="176">
        <v>152.13</v>
      </c>
      <c r="E2264" s="176">
        <v>2.63</v>
      </c>
      <c r="F2264" s="176">
        <v>154.76</v>
      </c>
      <c r="G2264" s="169">
        <v>9</v>
      </c>
    </row>
    <row r="2265" spans="1:7" x14ac:dyDescent="0.2">
      <c r="A2265" s="173" t="s">
        <v>16750</v>
      </c>
      <c r="B2265" s="174" t="s">
        <v>16751</v>
      </c>
      <c r="C2265" s="175"/>
      <c r="D2265" s="176"/>
      <c r="E2265" s="176"/>
      <c r="F2265" s="176"/>
      <c r="G2265" s="169">
        <v>5</v>
      </c>
    </row>
    <row r="2266" spans="1:7" x14ac:dyDescent="0.2">
      <c r="A2266" s="173" t="s">
        <v>16752</v>
      </c>
      <c r="B2266" s="174" t="s">
        <v>20380</v>
      </c>
      <c r="C2266" s="175" t="s">
        <v>12389</v>
      </c>
      <c r="D2266" s="176">
        <v>7.33</v>
      </c>
      <c r="E2266" s="176">
        <v>13.17</v>
      </c>
      <c r="F2266" s="176">
        <v>20.5</v>
      </c>
      <c r="G2266" s="169">
        <v>9</v>
      </c>
    </row>
    <row r="2267" spans="1:7" x14ac:dyDescent="0.2">
      <c r="A2267" s="173" t="s">
        <v>16753</v>
      </c>
      <c r="B2267" s="174" t="s">
        <v>20381</v>
      </c>
      <c r="C2267" s="175" t="s">
        <v>12389</v>
      </c>
      <c r="D2267" s="176">
        <v>11.02</v>
      </c>
      <c r="E2267" s="176">
        <v>13.17</v>
      </c>
      <c r="F2267" s="176">
        <v>24.19</v>
      </c>
      <c r="G2267" s="169">
        <v>9</v>
      </c>
    </row>
    <row r="2268" spans="1:7" x14ac:dyDescent="0.2">
      <c r="A2268" s="173" t="s">
        <v>16754</v>
      </c>
      <c r="B2268" s="174" t="s">
        <v>20382</v>
      </c>
      <c r="C2268" s="175" t="s">
        <v>12389</v>
      </c>
      <c r="D2268" s="176">
        <v>14.17</v>
      </c>
      <c r="E2268" s="176">
        <v>13.17</v>
      </c>
      <c r="F2268" s="176">
        <v>27.34</v>
      </c>
      <c r="G2268" s="169">
        <v>9</v>
      </c>
    </row>
    <row r="2269" spans="1:7" x14ac:dyDescent="0.2">
      <c r="A2269" s="173" t="s">
        <v>16755</v>
      </c>
      <c r="B2269" s="174" t="s">
        <v>20383</v>
      </c>
      <c r="C2269" s="175" t="s">
        <v>12389</v>
      </c>
      <c r="D2269" s="176">
        <v>16.79</v>
      </c>
      <c r="E2269" s="176">
        <v>13.17</v>
      </c>
      <c r="F2269" s="176">
        <v>29.96</v>
      </c>
      <c r="G2269" s="169">
        <v>9</v>
      </c>
    </row>
    <row r="2270" spans="1:7" x14ac:dyDescent="0.2">
      <c r="A2270" s="173" t="s">
        <v>16756</v>
      </c>
      <c r="B2270" s="174" t="s">
        <v>20384</v>
      </c>
      <c r="C2270" s="175" t="s">
        <v>12389</v>
      </c>
      <c r="D2270" s="176">
        <v>19.47</v>
      </c>
      <c r="E2270" s="176">
        <v>13.17</v>
      </c>
      <c r="F2270" s="176">
        <v>32.64</v>
      </c>
      <c r="G2270" s="169">
        <v>9</v>
      </c>
    </row>
    <row r="2271" spans="1:7" x14ac:dyDescent="0.2">
      <c r="A2271" s="173" t="s">
        <v>16757</v>
      </c>
      <c r="B2271" s="174" t="s">
        <v>20385</v>
      </c>
      <c r="C2271" s="175" t="s">
        <v>12389</v>
      </c>
      <c r="D2271" s="176">
        <v>23.14</v>
      </c>
      <c r="E2271" s="176">
        <v>13.17</v>
      </c>
      <c r="F2271" s="176">
        <v>36.31</v>
      </c>
      <c r="G2271" s="169">
        <v>9</v>
      </c>
    </row>
    <row r="2272" spans="1:7" x14ac:dyDescent="0.2">
      <c r="A2272" s="173" t="s">
        <v>16758</v>
      </c>
      <c r="B2272" s="174" t="s">
        <v>20386</v>
      </c>
      <c r="C2272" s="175" t="s">
        <v>12389</v>
      </c>
      <c r="D2272" s="176">
        <v>14.12</v>
      </c>
      <c r="E2272" s="176">
        <v>13.17</v>
      </c>
      <c r="F2272" s="176">
        <v>27.29</v>
      </c>
      <c r="G2272" s="169">
        <v>9</v>
      </c>
    </row>
    <row r="2273" spans="1:7" x14ac:dyDescent="0.2">
      <c r="A2273" s="173" t="s">
        <v>16759</v>
      </c>
      <c r="B2273" s="174" t="s">
        <v>20387</v>
      </c>
      <c r="C2273" s="175" t="s">
        <v>12389</v>
      </c>
      <c r="D2273" s="176">
        <v>16</v>
      </c>
      <c r="E2273" s="176">
        <v>13.17</v>
      </c>
      <c r="F2273" s="176">
        <v>29.17</v>
      </c>
      <c r="G2273" s="169">
        <v>9</v>
      </c>
    </row>
    <row r="2274" spans="1:7" x14ac:dyDescent="0.2">
      <c r="A2274" s="173" t="s">
        <v>16760</v>
      </c>
      <c r="B2274" s="174" t="s">
        <v>20388</v>
      </c>
      <c r="C2274" s="175" t="s">
        <v>12389</v>
      </c>
      <c r="D2274" s="176">
        <v>21.17</v>
      </c>
      <c r="E2274" s="176">
        <v>13.17</v>
      </c>
      <c r="F2274" s="176">
        <v>34.340000000000003</v>
      </c>
      <c r="G2274" s="169">
        <v>9</v>
      </c>
    </row>
    <row r="2275" spans="1:7" x14ac:dyDescent="0.2">
      <c r="A2275" s="173" t="s">
        <v>16761</v>
      </c>
      <c r="B2275" s="174" t="s">
        <v>20389</v>
      </c>
      <c r="C2275" s="175" t="s">
        <v>12389</v>
      </c>
      <c r="D2275" s="176">
        <v>22.73</v>
      </c>
      <c r="E2275" s="176">
        <v>13.17</v>
      </c>
      <c r="F2275" s="176">
        <v>35.9</v>
      </c>
      <c r="G2275" s="169">
        <v>9</v>
      </c>
    </row>
    <row r="2276" spans="1:7" x14ac:dyDescent="0.2">
      <c r="A2276" s="173" t="s">
        <v>16762</v>
      </c>
      <c r="B2276" s="174" t="s">
        <v>20390</v>
      </c>
      <c r="C2276" s="175" t="s">
        <v>12389</v>
      </c>
      <c r="D2276" s="176">
        <v>26.4</v>
      </c>
      <c r="E2276" s="176">
        <v>13.17</v>
      </c>
      <c r="F2276" s="176">
        <v>39.57</v>
      </c>
      <c r="G2276" s="169">
        <v>9</v>
      </c>
    </row>
    <row r="2277" spans="1:7" x14ac:dyDescent="0.2">
      <c r="A2277" s="173" t="s">
        <v>16763</v>
      </c>
      <c r="B2277" s="174" t="s">
        <v>20391</v>
      </c>
      <c r="C2277" s="175" t="s">
        <v>12389</v>
      </c>
      <c r="D2277" s="176">
        <v>28.41</v>
      </c>
      <c r="E2277" s="176">
        <v>13.17</v>
      </c>
      <c r="F2277" s="176">
        <v>41.58</v>
      </c>
      <c r="G2277" s="169">
        <v>9</v>
      </c>
    </row>
    <row r="2278" spans="1:7" x14ac:dyDescent="0.2">
      <c r="A2278" s="173" t="s">
        <v>16764</v>
      </c>
      <c r="B2278" s="174" t="s">
        <v>20392</v>
      </c>
      <c r="C2278" s="175" t="s">
        <v>12389</v>
      </c>
      <c r="D2278" s="176">
        <v>15.42</v>
      </c>
      <c r="E2278" s="176">
        <v>13.17</v>
      </c>
      <c r="F2278" s="176">
        <v>28.59</v>
      </c>
      <c r="G2278" s="169">
        <v>9</v>
      </c>
    </row>
    <row r="2279" spans="1:7" x14ac:dyDescent="0.2">
      <c r="A2279" s="173" t="s">
        <v>16765</v>
      </c>
      <c r="B2279" s="174" t="s">
        <v>20393</v>
      </c>
      <c r="C2279" s="175" t="s">
        <v>12389</v>
      </c>
      <c r="D2279" s="176">
        <v>16.239999999999998</v>
      </c>
      <c r="E2279" s="176">
        <v>13.17</v>
      </c>
      <c r="F2279" s="176">
        <v>29.41</v>
      </c>
      <c r="G2279" s="169">
        <v>9</v>
      </c>
    </row>
    <row r="2280" spans="1:7" x14ac:dyDescent="0.2">
      <c r="A2280" s="173" t="s">
        <v>16766</v>
      </c>
      <c r="B2280" s="174" t="s">
        <v>20394</v>
      </c>
      <c r="C2280" s="175" t="s">
        <v>12389</v>
      </c>
      <c r="D2280" s="176">
        <v>22.55</v>
      </c>
      <c r="E2280" s="176">
        <v>13.17</v>
      </c>
      <c r="F2280" s="176">
        <v>35.72</v>
      </c>
      <c r="G2280" s="169">
        <v>9</v>
      </c>
    </row>
    <row r="2281" spans="1:7" x14ac:dyDescent="0.2">
      <c r="A2281" s="173" t="s">
        <v>16767</v>
      </c>
      <c r="B2281" s="174" t="s">
        <v>20395</v>
      </c>
      <c r="C2281" s="175" t="s">
        <v>12389</v>
      </c>
      <c r="D2281" s="176">
        <v>25.95</v>
      </c>
      <c r="E2281" s="176">
        <v>13.17</v>
      </c>
      <c r="F2281" s="176">
        <v>39.119999999999997</v>
      </c>
      <c r="G2281" s="169">
        <v>9</v>
      </c>
    </row>
    <row r="2282" spans="1:7" x14ac:dyDescent="0.2">
      <c r="A2282" s="173" t="s">
        <v>16768</v>
      </c>
      <c r="B2282" s="174" t="s">
        <v>20396</v>
      </c>
      <c r="C2282" s="175" t="s">
        <v>12389</v>
      </c>
      <c r="D2282" s="176">
        <v>29.08</v>
      </c>
      <c r="E2282" s="176">
        <v>18.43</v>
      </c>
      <c r="F2282" s="176">
        <v>47.51</v>
      </c>
      <c r="G2282" s="169">
        <v>9</v>
      </c>
    </row>
    <row r="2283" spans="1:7" x14ac:dyDescent="0.2">
      <c r="A2283" s="173" t="s">
        <v>16769</v>
      </c>
      <c r="B2283" s="174" t="s">
        <v>20397</v>
      </c>
      <c r="C2283" s="175" t="s">
        <v>12389</v>
      </c>
      <c r="D2283" s="176">
        <v>28.8</v>
      </c>
      <c r="E2283" s="176">
        <v>18.43</v>
      </c>
      <c r="F2283" s="176">
        <v>47.23</v>
      </c>
      <c r="G2283" s="169">
        <v>9</v>
      </c>
    </row>
    <row r="2284" spans="1:7" x14ac:dyDescent="0.2">
      <c r="A2284" s="173" t="s">
        <v>16770</v>
      </c>
      <c r="B2284" s="174" t="s">
        <v>20398</v>
      </c>
      <c r="C2284" s="175" t="s">
        <v>12389</v>
      </c>
      <c r="D2284" s="176">
        <v>50.48</v>
      </c>
      <c r="E2284" s="176">
        <v>18.43</v>
      </c>
      <c r="F2284" s="176">
        <v>68.91</v>
      </c>
      <c r="G2284" s="169">
        <v>9</v>
      </c>
    </row>
    <row r="2285" spans="1:7" ht="25.5" x14ac:dyDescent="0.2">
      <c r="A2285" s="173" t="s">
        <v>16771</v>
      </c>
      <c r="B2285" s="174" t="s">
        <v>16772</v>
      </c>
      <c r="C2285" s="175"/>
      <c r="D2285" s="176"/>
      <c r="E2285" s="176"/>
      <c r="F2285" s="176"/>
      <c r="G2285" s="169">
        <v>2</v>
      </c>
    </row>
    <row r="2286" spans="1:7" x14ac:dyDescent="0.2">
      <c r="A2286" s="173" t="s">
        <v>16773</v>
      </c>
      <c r="B2286" s="174" t="s">
        <v>16774</v>
      </c>
      <c r="C2286" s="175"/>
      <c r="D2286" s="176"/>
      <c r="E2286" s="176"/>
      <c r="F2286" s="176"/>
      <c r="G2286" s="169">
        <v>5</v>
      </c>
    </row>
    <row r="2287" spans="1:7" ht="25.5" x14ac:dyDescent="0.2">
      <c r="A2287" s="173" t="s">
        <v>16775</v>
      </c>
      <c r="B2287" s="174" t="s">
        <v>16776</v>
      </c>
      <c r="C2287" s="175" t="s">
        <v>12497</v>
      </c>
      <c r="D2287" s="176">
        <v>1.7</v>
      </c>
      <c r="E2287" s="176">
        <v>2.11</v>
      </c>
      <c r="F2287" s="176">
        <v>3.81</v>
      </c>
      <c r="G2287" s="169">
        <v>9</v>
      </c>
    </row>
    <row r="2288" spans="1:7" ht="25.5" x14ac:dyDescent="0.2">
      <c r="A2288" s="173" t="s">
        <v>16777</v>
      </c>
      <c r="B2288" s="174" t="s">
        <v>16778</v>
      </c>
      <c r="C2288" s="175" t="s">
        <v>12497</v>
      </c>
      <c r="D2288" s="176">
        <v>2.58</v>
      </c>
      <c r="E2288" s="176">
        <v>2.11</v>
      </c>
      <c r="F2288" s="176">
        <v>4.6900000000000004</v>
      </c>
      <c r="G2288" s="169">
        <v>9</v>
      </c>
    </row>
    <row r="2289" spans="1:7" ht="25.5" x14ac:dyDescent="0.2">
      <c r="A2289" s="173" t="s">
        <v>16779</v>
      </c>
      <c r="B2289" s="174" t="s">
        <v>16780</v>
      </c>
      <c r="C2289" s="175" t="s">
        <v>12497</v>
      </c>
      <c r="D2289" s="176">
        <v>4.2</v>
      </c>
      <c r="E2289" s="176">
        <v>3.16</v>
      </c>
      <c r="F2289" s="176">
        <v>7.36</v>
      </c>
      <c r="G2289" s="169">
        <v>9</v>
      </c>
    </row>
    <row r="2290" spans="1:7" ht="25.5" x14ac:dyDescent="0.2">
      <c r="A2290" s="173" t="s">
        <v>16781</v>
      </c>
      <c r="B2290" s="174" t="s">
        <v>16782</v>
      </c>
      <c r="C2290" s="175" t="s">
        <v>12497</v>
      </c>
      <c r="D2290" s="176">
        <v>6.21</v>
      </c>
      <c r="E2290" s="176">
        <v>3.69</v>
      </c>
      <c r="F2290" s="176">
        <v>9.9</v>
      </c>
      <c r="G2290" s="169">
        <v>9</v>
      </c>
    </row>
    <row r="2291" spans="1:7" ht="25.5" x14ac:dyDescent="0.2">
      <c r="A2291" s="173" t="s">
        <v>16783</v>
      </c>
      <c r="B2291" s="174" t="s">
        <v>16784</v>
      </c>
      <c r="C2291" s="175" t="s">
        <v>12497</v>
      </c>
      <c r="D2291" s="176">
        <v>10.130000000000001</v>
      </c>
      <c r="E2291" s="176">
        <v>4.21</v>
      </c>
      <c r="F2291" s="176">
        <v>14.34</v>
      </c>
      <c r="G2291" s="169">
        <v>9</v>
      </c>
    </row>
    <row r="2292" spans="1:7" x14ac:dyDescent="0.2">
      <c r="A2292" s="173" t="s">
        <v>16785</v>
      </c>
      <c r="B2292" s="174" t="s">
        <v>16786</v>
      </c>
      <c r="C2292" s="175"/>
      <c r="D2292" s="176"/>
      <c r="E2292" s="176"/>
      <c r="F2292" s="176"/>
      <c r="G2292" s="169">
        <v>5</v>
      </c>
    </row>
    <row r="2293" spans="1:7" ht="25.5" x14ac:dyDescent="0.2">
      <c r="A2293" s="173" t="s">
        <v>16787</v>
      </c>
      <c r="B2293" s="174" t="s">
        <v>16788</v>
      </c>
      <c r="C2293" s="175" t="s">
        <v>12497</v>
      </c>
      <c r="D2293" s="176">
        <v>1.22</v>
      </c>
      <c r="E2293" s="176">
        <v>2.11</v>
      </c>
      <c r="F2293" s="176">
        <v>3.33</v>
      </c>
      <c r="G2293" s="169">
        <v>9</v>
      </c>
    </row>
    <row r="2294" spans="1:7" ht="25.5" x14ac:dyDescent="0.2">
      <c r="A2294" s="173" t="s">
        <v>16789</v>
      </c>
      <c r="B2294" s="174" t="s">
        <v>16790</v>
      </c>
      <c r="C2294" s="175" t="s">
        <v>12497</v>
      </c>
      <c r="D2294" s="176">
        <v>2.11</v>
      </c>
      <c r="E2294" s="176">
        <v>2.63</v>
      </c>
      <c r="F2294" s="176">
        <v>4.74</v>
      </c>
      <c r="G2294" s="169">
        <v>9</v>
      </c>
    </row>
    <row r="2295" spans="1:7" ht="25.5" x14ac:dyDescent="0.2">
      <c r="A2295" s="173" t="s">
        <v>16791</v>
      </c>
      <c r="B2295" s="174" t="s">
        <v>20489</v>
      </c>
      <c r="C2295" s="175" t="s">
        <v>12497</v>
      </c>
      <c r="D2295" s="176">
        <v>2.91</v>
      </c>
      <c r="E2295" s="176">
        <v>3.16</v>
      </c>
      <c r="F2295" s="176">
        <v>6.07</v>
      </c>
      <c r="G2295" s="169">
        <v>9</v>
      </c>
    </row>
    <row r="2296" spans="1:7" ht="25.5" x14ac:dyDescent="0.2">
      <c r="A2296" s="173" t="s">
        <v>16792</v>
      </c>
      <c r="B2296" s="174" t="s">
        <v>16793</v>
      </c>
      <c r="C2296" s="175" t="s">
        <v>12497</v>
      </c>
      <c r="D2296" s="176">
        <v>4.3</v>
      </c>
      <c r="E2296" s="176">
        <v>3.69</v>
      </c>
      <c r="F2296" s="176">
        <v>7.99</v>
      </c>
      <c r="G2296" s="169">
        <v>9</v>
      </c>
    </row>
    <row r="2297" spans="1:7" ht="25.5" x14ac:dyDescent="0.2">
      <c r="A2297" s="173" t="s">
        <v>16794</v>
      </c>
      <c r="B2297" s="174" t="s">
        <v>16795</v>
      </c>
      <c r="C2297" s="175" t="s">
        <v>12497</v>
      </c>
      <c r="D2297" s="176">
        <v>8.17</v>
      </c>
      <c r="E2297" s="176">
        <v>4.21</v>
      </c>
      <c r="F2297" s="176">
        <v>12.38</v>
      </c>
      <c r="G2297" s="169">
        <v>9</v>
      </c>
    </row>
    <row r="2298" spans="1:7" x14ac:dyDescent="0.2">
      <c r="A2298" s="173" t="s">
        <v>16796</v>
      </c>
      <c r="B2298" s="174" t="s">
        <v>16797</v>
      </c>
      <c r="C2298" s="175"/>
      <c r="D2298" s="176"/>
      <c r="E2298" s="176"/>
      <c r="F2298" s="176"/>
      <c r="G2298" s="169">
        <v>5</v>
      </c>
    </row>
    <row r="2299" spans="1:7" x14ac:dyDescent="0.2">
      <c r="A2299" s="173" t="s">
        <v>16798</v>
      </c>
      <c r="B2299" s="174" t="s">
        <v>16799</v>
      </c>
      <c r="C2299" s="175" t="s">
        <v>12497</v>
      </c>
      <c r="D2299" s="176">
        <v>10.93</v>
      </c>
      <c r="E2299" s="176">
        <v>2.63</v>
      </c>
      <c r="F2299" s="176">
        <v>13.56</v>
      </c>
      <c r="G2299" s="169">
        <v>9</v>
      </c>
    </row>
    <row r="2300" spans="1:7" x14ac:dyDescent="0.2">
      <c r="A2300" s="173" t="s">
        <v>16800</v>
      </c>
      <c r="B2300" s="174" t="s">
        <v>16801</v>
      </c>
      <c r="C2300" s="175" t="s">
        <v>12497</v>
      </c>
      <c r="D2300" s="176">
        <v>16.38</v>
      </c>
      <c r="E2300" s="176">
        <v>2.63</v>
      </c>
      <c r="F2300" s="176">
        <v>19.010000000000002</v>
      </c>
      <c r="G2300" s="169">
        <v>9</v>
      </c>
    </row>
    <row r="2301" spans="1:7" x14ac:dyDescent="0.2">
      <c r="A2301" s="173" t="s">
        <v>16802</v>
      </c>
      <c r="B2301" s="174" t="s">
        <v>16803</v>
      </c>
      <c r="C2301" s="175" t="s">
        <v>12497</v>
      </c>
      <c r="D2301" s="176">
        <v>25.42</v>
      </c>
      <c r="E2301" s="176">
        <v>5.26</v>
      </c>
      <c r="F2301" s="176">
        <v>30.68</v>
      </c>
      <c r="G2301" s="169">
        <v>9</v>
      </c>
    </row>
    <row r="2302" spans="1:7" x14ac:dyDescent="0.2">
      <c r="A2302" s="173" t="s">
        <v>16804</v>
      </c>
      <c r="B2302" s="174" t="s">
        <v>16805</v>
      </c>
      <c r="C2302" s="175" t="s">
        <v>12497</v>
      </c>
      <c r="D2302" s="176">
        <v>36.22</v>
      </c>
      <c r="E2302" s="176">
        <v>7.9</v>
      </c>
      <c r="F2302" s="176">
        <v>44.12</v>
      </c>
      <c r="G2302" s="169">
        <v>9</v>
      </c>
    </row>
    <row r="2303" spans="1:7" x14ac:dyDescent="0.2">
      <c r="A2303" s="173" t="s">
        <v>16806</v>
      </c>
      <c r="B2303" s="174" t="s">
        <v>16807</v>
      </c>
      <c r="C2303" s="175" t="s">
        <v>12497</v>
      </c>
      <c r="D2303" s="176">
        <v>49.5</v>
      </c>
      <c r="E2303" s="176">
        <v>10.54</v>
      </c>
      <c r="F2303" s="176">
        <v>60.04</v>
      </c>
      <c r="G2303" s="169">
        <v>9</v>
      </c>
    </row>
    <row r="2304" spans="1:7" x14ac:dyDescent="0.2">
      <c r="A2304" s="173" t="s">
        <v>16808</v>
      </c>
      <c r="B2304" s="174" t="s">
        <v>16809</v>
      </c>
      <c r="C2304" s="175" t="s">
        <v>12497</v>
      </c>
      <c r="D2304" s="176">
        <v>69.040000000000006</v>
      </c>
      <c r="E2304" s="176">
        <v>13.17</v>
      </c>
      <c r="F2304" s="176">
        <v>82.21</v>
      </c>
      <c r="G2304" s="169">
        <v>9</v>
      </c>
    </row>
    <row r="2305" spans="1:7" x14ac:dyDescent="0.2">
      <c r="A2305" s="173" t="s">
        <v>16810</v>
      </c>
      <c r="B2305" s="174" t="s">
        <v>16811</v>
      </c>
      <c r="C2305" s="175" t="s">
        <v>12497</v>
      </c>
      <c r="D2305" s="176">
        <v>96.97</v>
      </c>
      <c r="E2305" s="176">
        <v>15.8</v>
      </c>
      <c r="F2305" s="176">
        <v>112.77</v>
      </c>
      <c r="G2305" s="169">
        <v>9</v>
      </c>
    </row>
    <row r="2306" spans="1:7" x14ac:dyDescent="0.2">
      <c r="A2306" s="173" t="s">
        <v>16812</v>
      </c>
      <c r="B2306" s="174" t="s">
        <v>16813</v>
      </c>
      <c r="C2306" s="175" t="s">
        <v>12497</v>
      </c>
      <c r="D2306" s="176">
        <v>214.25</v>
      </c>
      <c r="E2306" s="176">
        <v>23.7</v>
      </c>
      <c r="F2306" s="176">
        <v>237.95</v>
      </c>
      <c r="G2306" s="169">
        <v>9</v>
      </c>
    </row>
    <row r="2307" spans="1:7" x14ac:dyDescent="0.2">
      <c r="A2307" s="173" t="s">
        <v>16814</v>
      </c>
      <c r="B2307" s="174" t="s">
        <v>16815</v>
      </c>
      <c r="C2307" s="175"/>
      <c r="D2307" s="176"/>
      <c r="E2307" s="176"/>
      <c r="F2307" s="176"/>
      <c r="G2307" s="169">
        <v>5</v>
      </c>
    </row>
    <row r="2308" spans="1:7" ht="25.5" x14ac:dyDescent="0.2">
      <c r="A2308" s="173" t="s">
        <v>16816</v>
      </c>
      <c r="B2308" s="174" t="s">
        <v>16817</v>
      </c>
      <c r="C2308" s="175" t="s">
        <v>12497</v>
      </c>
      <c r="D2308" s="176">
        <v>217.18</v>
      </c>
      <c r="E2308" s="176">
        <v>47.77</v>
      </c>
      <c r="F2308" s="176">
        <v>264.95</v>
      </c>
      <c r="G2308" s="169">
        <v>9</v>
      </c>
    </row>
    <row r="2309" spans="1:7" x14ac:dyDescent="0.2">
      <c r="A2309" s="173" t="s">
        <v>16818</v>
      </c>
      <c r="B2309" s="174" t="s">
        <v>16819</v>
      </c>
      <c r="C2309" s="175"/>
      <c r="D2309" s="176"/>
      <c r="E2309" s="176"/>
      <c r="F2309" s="176"/>
      <c r="G2309" s="169">
        <v>5</v>
      </c>
    </row>
    <row r="2310" spans="1:7" ht="25.5" x14ac:dyDescent="0.2">
      <c r="A2310" s="173" t="s">
        <v>16820</v>
      </c>
      <c r="B2310" s="174" t="s">
        <v>16821</v>
      </c>
      <c r="C2310" s="175" t="s">
        <v>12497</v>
      </c>
      <c r="D2310" s="176">
        <v>58.66</v>
      </c>
      <c r="E2310" s="176">
        <v>28.66</v>
      </c>
      <c r="F2310" s="176">
        <v>87.32</v>
      </c>
      <c r="G2310" s="169">
        <v>9</v>
      </c>
    </row>
    <row r="2311" spans="1:7" ht="25.5" x14ac:dyDescent="0.2">
      <c r="A2311" s="173" t="s">
        <v>16822</v>
      </c>
      <c r="B2311" s="174" t="s">
        <v>16823</v>
      </c>
      <c r="C2311" s="175" t="s">
        <v>12497</v>
      </c>
      <c r="D2311" s="176">
        <v>73.84</v>
      </c>
      <c r="E2311" s="176">
        <v>34.5</v>
      </c>
      <c r="F2311" s="176">
        <v>108.34</v>
      </c>
      <c r="G2311" s="169">
        <v>9</v>
      </c>
    </row>
    <row r="2312" spans="1:7" ht="25.5" x14ac:dyDescent="0.2">
      <c r="A2312" s="173" t="s">
        <v>16824</v>
      </c>
      <c r="B2312" s="174" t="s">
        <v>16825</v>
      </c>
      <c r="C2312" s="175" t="s">
        <v>12497</v>
      </c>
      <c r="D2312" s="176">
        <v>85.22</v>
      </c>
      <c r="E2312" s="176">
        <v>47.77</v>
      </c>
      <c r="F2312" s="176">
        <v>132.99</v>
      </c>
      <c r="G2312" s="169">
        <v>9</v>
      </c>
    </row>
    <row r="2313" spans="1:7" ht="25.5" x14ac:dyDescent="0.2">
      <c r="A2313" s="173" t="s">
        <v>16826</v>
      </c>
      <c r="B2313" s="174" t="s">
        <v>16827</v>
      </c>
      <c r="C2313" s="175" t="s">
        <v>12497</v>
      </c>
      <c r="D2313" s="176">
        <v>168.33</v>
      </c>
      <c r="E2313" s="176">
        <v>57.31</v>
      </c>
      <c r="F2313" s="176">
        <v>225.64</v>
      </c>
      <c r="G2313" s="169">
        <v>9</v>
      </c>
    </row>
    <row r="2314" spans="1:7" x14ac:dyDescent="0.2">
      <c r="A2314" s="173" t="s">
        <v>16828</v>
      </c>
      <c r="B2314" s="174" t="s">
        <v>16829</v>
      </c>
      <c r="C2314" s="175"/>
      <c r="D2314" s="176"/>
      <c r="E2314" s="176"/>
      <c r="F2314" s="176"/>
      <c r="G2314" s="169">
        <v>5</v>
      </c>
    </row>
    <row r="2315" spans="1:7" x14ac:dyDescent="0.2">
      <c r="A2315" s="173" t="s">
        <v>16830</v>
      </c>
      <c r="B2315" s="174" t="s">
        <v>16831</v>
      </c>
      <c r="C2315" s="175" t="s">
        <v>12389</v>
      </c>
      <c r="D2315" s="176">
        <v>11.69</v>
      </c>
      <c r="E2315" s="176">
        <v>5.26</v>
      </c>
      <c r="F2315" s="176">
        <v>16.95</v>
      </c>
      <c r="G2315" s="169">
        <v>9</v>
      </c>
    </row>
    <row r="2316" spans="1:7" x14ac:dyDescent="0.2">
      <c r="A2316" s="173" t="s">
        <v>16832</v>
      </c>
      <c r="B2316" s="174" t="s">
        <v>16833</v>
      </c>
      <c r="C2316" s="175" t="s">
        <v>12389</v>
      </c>
      <c r="D2316" s="176">
        <v>7.35</v>
      </c>
      <c r="E2316" s="176">
        <v>5.26</v>
      </c>
      <c r="F2316" s="176">
        <v>12.61</v>
      </c>
      <c r="G2316" s="169">
        <v>9</v>
      </c>
    </row>
    <row r="2317" spans="1:7" x14ac:dyDescent="0.2">
      <c r="A2317" s="173" t="s">
        <v>16834</v>
      </c>
      <c r="B2317" s="174" t="s">
        <v>16835</v>
      </c>
      <c r="C2317" s="175" t="s">
        <v>12389</v>
      </c>
      <c r="D2317" s="176">
        <v>9.42</v>
      </c>
      <c r="E2317" s="176">
        <v>5.26</v>
      </c>
      <c r="F2317" s="176">
        <v>14.68</v>
      </c>
      <c r="G2317" s="169">
        <v>9</v>
      </c>
    </row>
    <row r="2318" spans="1:7" x14ac:dyDescent="0.2">
      <c r="A2318" s="173" t="s">
        <v>16836</v>
      </c>
      <c r="B2318" s="174" t="s">
        <v>16837</v>
      </c>
      <c r="C2318" s="175" t="s">
        <v>12389</v>
      </c>
      <c r="D2318" s="176">
        <v>11.22</v>
      </c>
      <c r="E2318" s="176">
        <v>5.26</v>
      </c>
      <c r="F2318" s="176">
        <v>16.48</v>
      </c>
      <c r="G2318" s="169">
        <v>9</v>
      </c>
    </row>
    <row r="2319" spans="1:7" x14ac:dyDescent="0.2">
      <c r="A2319" s="173" t="s">
        <v>16838</v>
      </c>
      <c r="B2319" s="174" t="s">
        <v>16839</v>
      </c>
      <c r="C2319" s="175" t="s">
        <v>12389</v>
      </c>
      <c r="D2319" s="176">
        <v>13.35</v>
      </c>
      <c r="E2319" s="176">
        <v>5.26</v>
      </c>
      <c r="F2319" s="176">
        <v>18.61</v>
      </c>
      <c r="G2319" s="169">
        <v>9</v>
      </c>
    </row>
    <row r="2320" spans="1:7" x14ac:dyDescent="0.2">
      <c r="A2320" s="173" t="s">
        <v>16840</v>
      </c>
      <c r="B2320" s="174" t="s">
        <v>16841</v>
      </c>
      <c r="C2320" s="175" t="s">
        <v>12389</v>
      </c>
      <c r="D2320" s="176">
        <v>13.96</v>
      </c>
      <c r="E2320" s="176">
        <v>5.26</v>
      </c>
      <c r="F2320" s="176">
        <v>19.22</v>
      </c>
      <c r="G2320" s="169">
        <v>9</v>
      </c>
    </row>
    <row r="2321" spans="1:7" x14ac:dyDescent="0.2">
      <c r="A2321" s="173" t="s">
        <v>16842</v>
      </c>
      <c r="B2321" s="174" t="s">
        <v>16843</v>
      </c>
      <c r="C2321" s="175" t="s">
        <v>12389</v>
      </c>
      <c r="D2321" s="176">
        <v>16.350000000000001</v>
      </c>
      <c r="E2321" s="176">
        <v>5.26</v>
      </c>
      <c r="F2321" s="176">
        <v>21.61</v>
      </c>
      <c r="G2321" s="169">
        <v>9</v>
      </c>
    </row>
    <row r="2322" spans="1:7" x14ac:dyDescent="0.2">
      <c r="A2322" s="173" t="s">
        <v>16844</v>
      </c>
      <c r="B2322" s="174" t="s">
        <v>16845</v>
      </c>
      <c r="C2322" s="175" t="s">
        <v>12389</v>
      </c>
      <c r="D2322" s="176">
        <v>18.87</v>
      </c>
      <c r="E2322" s="176">
        <v>5.26</v>
      </c>
      <c r="F2322" s="176">
        <v>24.13</v>
      </c>
      <c r="G2322" s="169">
        <v>9</v>
      </c>
    </row>
    <row r="2323" spans="1:7" x14ac:dyDescent="0.2">
      <c r="A2323" s="173" t="s">
        <v>16846</v>
      </c>
      <c r="B2323" s="174" t="s">
        <v>16847</v>
      </c>
      <c r="C2323" s="175"/>
      <c r="D2323" s="176"/>
      <c r="E2323" s="176"/>
      <c r="F2323" s="176"/>
      <c r="G2323" s="169">
        <v>5</v>
      </c>
    </row>
    <row r="2324" spans="1:7" x14ac:dyDescent="0.2">
      <c r="A2324" s="173" t="s">
        <v>16848</v>
      </c>
      <c r="B2324" s="174" t="s">
        <v>16849</v>
      </c>
      <c r="C2324" s="175" t="s">
        <v>12389</v>
      </c>
      <c r="D2324" s="176">
        <v>0.92</v>
      </c>
      <c r="E2324" s="176">
        <v>4.21</v>
      </c>
      <c r="F2324" s="176">
        <v>5.13</v>
      </c>
      <c r="G2324" s="169">
        <v>9</v>
      </c>
    </row>
    <row r="2325" spans="1:7" x14ac:dyDescent="0.2">
      <c r="A2325" s="173" t="s">
        <v>16850</v>
      </c>
      <c r="B2325" s="174" t="s">
        <v>16851</v>
      </c>
      <c r="C2325" s="175" t="s">
        <v>12389</v>
      </c>
      <c r="D2325" s="176">
        <v>7.34</v>
      </c>
      <c r="E2325" s="176">
        <v>7.9</v>
      </c>
      <c r="F2325" s="176">
        <v>15.24</v>
      </c>
      <c r="G2325" s="169">
        <v>9</v>
      </c>
    </row>
    <row r="2326" spans="1:7" x14ac:dyDescent="0.2">
      <c r="A2326" s="173" t="s">
        <v>16852</v>
      </c>
      <c r="B2326" s="174" t="s">
        <v>16853</v>
      </c>
      <c r="C2326" s="175" t="s">
        <v>12389</v>
      </c>
      <c r="D2326" s="176">
        <v>10.17</v>
      </c>
      <c r="E2326" s="176">
        <v>7.9</v>
      </c>
      <c r="F2326" s="176">
        <v>18.07</v>
      </c>
      <c r="G2326" s="169">
        <v>9</v>
      </c>
    </row>
    <row r="2327" spans="1:7" x14ac:dyDescent="0.2">
      <c r="A2327" s="173" t="s">
        <v>16854</v>
      </c>
      <c r="B2327" s="174" t="s">
        <v>16855</v>
      </c>
      <c r="C2327" s="175" t="s">
        <v>12389</v>
      </c>
      <c r="D2327" s="176">
        <v>10.61</v>
      </c>
      <c r="E2327" s="176">
        <v>7.9</v>
      </c>
      <c r="F2327" s="176">
        <v>18.510000000000002</v>
      </c>
      <c r="G2327" s="169">
        <v>9</v>
      </c>
    </row>
    <row r="2328" spans="1:7" x14ac:dyDescent="0.2">
      <c r="A2328" s="173" t="s">
        <v>16856</v>
      </c>
      <c r="B2328" s="174" t="s">
        <v>16857</v>
      </c>
      <c r="C2328" s="175" t="s">
        <v>12389</v>
      </c>
      <c r="D2328" s="176">
        <v>10.47</v>
      </c>
      <c r="E2328" s="176">
        <v>7.9</v>
      </c>
      <c r="F2328" s="176">
        <v>18.37</v>
      </c>
      <c r="G2328" s="169">
        <v>9</v>
      </c>
    </row>
    <row r="2329" spans="1:7" x14ac:dyDescent="0.2">
      <c r="A2329" s="173" t="s">
        <v>16858</v>
      </c>
      <c r="B2329" s="174" t="s">
        <v>16859</v>
      </c>
      <c r="C2329" s="175" t="s">
        <v>12389</v>
      </c>
      <c r="D2329" s="176">
        <v>16.47</v>
      </c>
      <c r="E2329" s="176">
        <v>7.9</v>
      </c>
      <c r="F2329" s="176">
        <v>24.37</v>
      </c>
      <c r="G2329" s="169">
        <v>9</v>
      </c>
    </row>
    <row r="2330" spans="1:7" x14ac:dyDescent="0.2">
      <c r="A2330" s="173" t="s">
        <v>16860</v>
      </c>
      <c r="B2330" s="174" t="s">
        <v>16861</v>
      </c>
      <c r="C2330" s="175" t="s">
        <v>12389</v>
      </c>
      <c r="D2330" s="176">
        <v>16.57</v>
      </c>
      <c r="E2330" s="176">
        <v>7.9</v>
      </c>
      <c r="F2330" s="176">
        <v>24.47</v>
      </c>
      <c r="G2330" s="169">
        <v>9</v>
      </c>
    </row>
    <row r="2331" spans="1:7" x14ac:dyDescent="0.2">
      <c r="A2331" s="173" t="s">
        <v>16862</v>
      </c>
      <c r="B2331" s="174" t="s">
        <v>16863</v>
      </c>
      <c r="C2331" s="175" t="s">
        <v>12389</v>
      </c>
      <c r="D2331" s="176">
        <v>23.41</v>
      </c>
      <c r="E2331" s="176">
        <v>7.9</v>
      </c>
      <c r="F2331" s="176">
        <v>31.31</v>
      </c>
      <c r="G2331" s="169">
        <v>9</v>
      </c>
    </row>
    <row r="2332" spans="1:7" x14ac:dyDescent="0.2">
      <c r="A2332" s="173" t="s">
        <v>16864</v>
      </c>
      <c r="B2332" s="174" t="s">
        <v>16865</v>
      </c>
      <c r="C2332" s="175" t="s">
        <v>12389</v>
      </c>
      <c r="D2332" s="176">
        <v>33.32</v>
      </c>
      <c r="E2332" s="176">
        <v>10.54</v>
      </c>
      <c r="F2332" s="176">
        <v>43.86</v>
      </c>
      <c r="G2332" s="169">
        <v>9</v>
      </c>
    </row>
    <row r="2333" spans="1:7" x14ac:dyDescent="0.2">
      <c r="A2333" s="173" t="s">
        <v>16866</v>
      </c>
      <c r="B2333" s="174" t="s">
        <v>16867</v>
      </c>
      <c r="C2333" s="175" t="s">
        <v>12389</v>
      </c>
      <c r="D2333" s="176">
        <v>34.479999999999997</v>
      </c>
      <c r="E2333" s="176">
        <v>10.54</v>
      </c>
      <c r="F2333" s="176">
        <v>45.02</v>
      </c>
      <c r="G2333" s="169">
        <v>9</v>
      </c>
    </row>
    <row r="2334" spans="1:7" x14ac:dyDescent="0.2">
      <c r="A2334" s="173" t="s">
        <v>16868</v>
      </c>
      <c r="B2334" s="174" t="s">
        <v>16869</v>
      </c>
      <c r="C2334" s="175" t="s">
        <v>12389</v>
      </c>
      <c r="D2334" s="176">
        <v>43.61</v>
      </c>
      <c r="E2334" s="176">
        <v>10.54</v>
      </c>
      <c r="F2334" s="176">
        <v>54.15</v>
      </c>
      <c r="G2334" s="169">
        <v>9</v>
      </c>
    </row>
    <row r="2335" spans="1:7" x14ac:dyDescent="0.2">
      <c r="A2335" s="173" t="s">
        <v>16870</v>
      </c>
      <c r="B2335" s="174" t="s">
        <v>16871</v>
      </c>
      <c r="C2335" s="175" t="s">
        <v>12389</v>
      </c>
      <c r="D2335" s="176">
        <v>48.27</v>
      </c>
      <c r="E2335" s="176">
        <v>10.54</v>
      </c>
      <c r="F2335" s="176">
        <v>58.81</v>
      </c>
      <c r="G2335" s="169">
        <v>9</v>
      </c>
    </row>
    <row r="2336" spans="1:7" x14ac:dyDescent="0.2">
      <c r="A2336" s="173" t="s">
        <v>16872</v>
      </c>
      <c r="B2336" s="174" t="s">
        <v>16873</v>
      </c>
      <c r="C2336" s="175"/>
      <c r="D2336" s="176"/>
      <c r="E2336" s="176"/>
      <c r="F2336" s="176"/>
      <c r="G2336" s="169">
        <v>5</v>
      </c>
    </row>
    <row r="2337" spans="1:7" ht="25.5" x14ac:dyDescent="0.2">
      <c r="A2337" s="173" t="s">
        <v>16874</v>
      </c>
      <c r="B2337" s="174" t="s">
        <v>16875</v>
      </c>
      <c r="C2337" s="175" t="s">
        <v>12497</v>
      </c>
      <c r="D2337" s="176">
        <v>6.85</v>
      </c>
      <c r="E2337" s="176">
        <v>7.9</v>
      </c>
      <c r="F2337" s="176">
        <v>14.75</v>
      </c>
      <c r="G2337" s="169">
        <v>9</v>
      </c>
    </row>
    <row r="2338" spans="1:7" ht="25.5" x14ac:dyDescent="0.2">
      <c r="A2338" s="173" t="s">
        <v>16876</v>
      </c>
      <c r="B2338" s="174" t="s">
        <v>16877</v>
      </c>
      <c r="C2338" s="175" t="s">
        <v>12497</v>
      </c>
      <c r="D2338" s="176">
        <v>11.89</v>
      </c>
      <c r="E2338" s="176">
        <v>7.9</v>
      </c>
      <c r="F2338" s="176">
        <v>19.79</v>
      </c>
      <c r="G2338" s="169">
        <v>9</v>
      </c>
    </row>
    <row r="2339" spans="1:7" ht="25.5" x14ac:dyDescent="0.2">
      <c r="A2339" s="173" t="s">
        <v>16878</v>
      </c>
      <c r="B2339" s="174" t="s">
        <v>16879</v>
      </c>
      <c r="C2339" s="175" t="s">
        <v>12497</v>
      </c>
      <c r="D2339" s="176">
        <v>29.51</v>
      </c>
      <c r="E2339" s="176">
        <v>7.9</v>
      </c>
      <c r="F2339" s="176">
        <v>37.409999999999997</v>
      </c>
      <c r="G2339" s="169">
        <v>9</v>
      </c>
    </row>
    <row r="2340" spans="1:7" ht="25.5" x14ac:dyDescent="0.2">
      <c r="A2340" s="173" t="s">
        <v>20980</v>
      </c>
      <c r="B2340" s="174" t="s">
        <v>20981</v>
      </c>
      <c r="C2340" s="175" t="s">
        <v>12497</v>
      </c>
      <c r="D2340" s="176">
        <v>0.8</v>
      </c>
      <c r="E2340" s="176">
        <v>4.21</v>
      </c>
      <c r="F2340" s="176">
        <v>5.01</v>
      </c>
      <c r="G2340" s="169">
        <v>9</v>
      </c>
    </row>
    <row r="2341" spans="1:7" x14ac:dyDescent="0.2">
      <c r="A2341" s="173" t="s">
        <v>16882</v>
      </c>
      <c r="B2341" s="174" t="s">
        <v>16883</v>
      </c>
      <c r="C2341" s="175" t="s">
        <v>12497</v>
      </c>
      <c r="D2341" s="176">
        <v>2.0099999999999998</v>
      </c>
      <c r="E2341" s="176">
        <v>15.8</v>
      </c>
      <c r="F2341" s="176">
        <v>17.809999999999999</v>
      </c>
      <c r="G2341" s="169">
        <v>9</v>
      </c>
    </row>
    <row r="2342" spans="1:7" ht="25.5" x14ac:dyDescent="0.2">
      <c r="A2342" s="173" t="s">
        <v>16884</v>
      </c>
      <c r="B2342" s="174" t="s">
        <v>16885</v>
      </c>
      <c r="C2342" s="175" t="s">
        <v>12497</v>
      </c>
      <c r="D2342" s="176">
        <v>7.37</v>
      </c>
      <c r="E2342" s="176">
        <v>6.32</v>
      </c>
      <c r="F2342" s="176">
        <v>13.69</v>
      </c>
      <c r="G2342" s="169">
        <v>9</v>
      </c>
    </row>
    <row r="2343" spans="1:7" ht="25.5" x14ac:dyDescent="0.2">
      <c r="A2343" s="173" t="s">
        <v>16886</v>
      </c>
      <c r="B2343" s="174" t="s">
        <v>16887</v>
      </c>
      <c r="C2343" s="175" t="s">
        <v>12497</v>
      </c>
      <c r="D2343" s="176">
        <v>4.29</v>
      </c>
      <c r="E2343" s="176">
        <v>5.26</v>
      </c>
      <c r="F2343" s="176">
        <v>9.5500000000000007</v>
      </c>
      <c r="G2343" s="169">
        <v>9</v>
      </c>
    </row>
    <row r="2344" spans="1:7" ht="25.5" x14ac:dyDescent="0.2">
      <c r="A2344" s="173" t="s">
        <v>16888</v>
      </c>
      <c r="B2344" s="174" t="s">
        <v>16889</v>
      </c>
      <c r="C2344" s="175" t="s">
        <v>12497</v>
      </c>
      <c r="D2344" s="176">
        <v>15.28</v>
      </c>
      <c r="E2344" s="176">
        <v>6.85</v>
      </c>
      <c r="F2344" s="176">
        <v>22.13</v>
      </c>
      <c r="G2344" s="169">
        <v>9</v>
      </c>
    </row>
    <row r="2345" spans="1:7" ht="25.5" x14ac:dyDescent="0.2">
      <c r="A2345" s="173" t="s">
        <v>16890</v>
      </c>
      <c r="B2345" s="174" t="s">
        <v>16891</v>
      </c>
      <c r="C2345" s="175" t="s">
        <v>12497</v>
      </c>
      <c r="D2345" s="176">
        <v>36.64</v>
      </c>
      <c r="E2345" s="176">
        <v>8.43</v>
      </c>
      <c r="F2345" s="176">
        <v>45.07</v>
      </c>
      <c r="G2345" s="169">
        <v>9</v>
      </c>
    </row>
    <row r="2346" spans="1:7" ht="25.5" x14ac:dyDescent="0.2">
      <c r="A2346" s="173" t="s">
        <v>16892</v>
      </c>
      <c r="B2346" s="174" t="s">
        <v>16893</v>
      </c>
      <c r="C2346" s="175" t="s">
        <v>12497</v>
      </c>
      <c r="D2346" s="176">
        <v>67.95</v>
      </c>
      <c r="E2346" s="176">
        <v>11.06</v>
      </c>
      <c r="F2346" s="176">
        <v>79.010000000000005</v>
      </c>
      <c r="G2346" s="169">
        <v>9</v>
      </c>
    </row>
    <row r="2347" spans="1:7" ht="25.5" x14ac:dyDescent="0.2">
      <c r="A2347" s="173" t="s">
        <v>16894</v>
      </c>
      <c r="B2347" s="174" t="s">
        <v>16895</v>
      </c>
      <c r="C2347" s="175" t="s">
        <v>12497</v>
      </c>
      <c r="D2347" s="176">
        <v>12.02</v>
      </c>
      <c r="E2347" s="176">
        <v>6.32</v>
      </c>
      <c r="F2347" s="176">
        <v>18.34</v>
      </c>
      <c r="G2347" s="169">
        <v>9</v>
      </c>
    </row>
    <row r="2348" spans="1:7" ht="25.5" x14ac:dyDescent="0.2">
      <c r="A2348" s="173" t="s">
        <v>16896</v>
      </c>
      <c r="B2348" s="174" t="s">
        <v>16897</v>
      </c>
      <c r="C2348" s="175" t="s">
        <v>12497</v>
      </c>
      <c r="D2348" s="176">
        <v>18.47</v>
      </c>
      <c r="E2348" s="176">
        <v>6.85</v>
      </c>
      <c r="F2348" s="176">
        <v>25.32</v>
      </c>
      <c r="G2348" s="169">
        <v>9</v>
      </c>
    </row>
    <row r="2349" spans="1:7" ht="25.5" x14ac:dyDescent="0.2">
      <c r="A2349" s="173" t="s">
        <v>16898</v>
      </c>
      <c r="B2349" s="174" t="s">
        <v>16899</v>
      </c>
      <c r="C2349" s="175" t="s">
        <v>12497</v>
      </c>
      <c r="D2349" s="176">
        <v>40.31</v>
      </c>
      <c r="E2349" s="176">
        <v>8.43</v>
      </c>
      <c r="F2349" s="176">
        <v>48.74</v>
      </c>
      <c r="G2349" s="169">
        <v>9</v>
      </c>
    </row>
    <row r="2350" spans="1:7" ht="25.5" x14ac:dyDescent="0.2">
      <c r="A2350" s="173" t="s">
        <v>16900</v>
      </c>
      <c r="B2350" s="174" t="s">
        <v>16901</v>
      </c>
      <c r="C2350" s="175" t="s">
        <v>12497</v>
      </c>
      <c r="D2350" s="176">
        <v>13.34</v>
      </c>
      <c r="E2350" s="176">
        <v>6.32</v>
      </c>
      <c r="F2350" s="176">
        <v>19.66</v>
      </c>
      <c r="G2350" s="169">
        <v>9</v>
      </c>
    </row>
    <row r="2351" spans="1:7" ht="25.5" x14ac:dyDescent="0.2">
      <c r="A2351" s="173" t="s">
        <v>16902</v>
      </c>
      <c r="B2351" s="174" t="s">
        <v>16903</v>
      </c>
      <c r="C2351" s="175" t="s">
        <v>12497</v>
      </c>
      <c r="D2351" s="176">
        <v>19.989999999999998</v>
      </c>
      <c r="E2351" s="176">
        <v>6.85</v>
      </c>
      <c r="F2351" s="176">
        <v>26.84</v>
      </c>
      <c r="G2351" s="169">
        <v>9</v>
      </c>
    </row>
    <row r="2352" spans="1:7" ht="25.5" x14ac:dyDescent="0.2">
      <c r="A2352" s="173" t="s">
        <v>16904</v>
      </c>
      <c r="B2352" s="174" t="s">
        <v>16905</v>
      </c>
      <c r="C2352" s="175" t="s">
        <v>12497</v>
      </c>
      <c r="D2352" s="176">
        <v>46.65</v>
      </c>
      <c r="E2352" s="176">
        <v>8.43</v>
      </c>
      <c r="F2352" s="176">
        <v>55.08</v>
      </c>
      <c r="G2352" s="169">
        <v>9</v>
      </c>
    </row>
    <row r="2353" spans="1:7" ht="25.5" x14ac:dyDescent="0.2">
      <c r="A2353" s="173" t="s">
        <v>16906</v>
      </c>
      <c r="B2353" s="174" t="s">
        <v>16907</v>
      </c>
      <c r="C2353" s="175"/>
      <c r="D2353" s="176"/>
      <c r="E2353" s="176"/>
      <c r="F2353" s="176"/>
      <c r="G2353" s="169">
        <v>5</v>
      </c>
    </row>
    <row r="2354" spans="1:7" ht="25.5" x14ac:dyDescent="0.2">
      <c r="A2354" s="173" t="s">
        <v>16908</v>
      </c>
      <c r="B2354" s="174" t="s">
        <v>16909</v>
      </c>
      <c r="C2354" s="175" t="s">
        <v>12497</v>
      </c>
      <c r="D2354" s="176">
        <v>4.9800000000000004</v>
      </c>
      <c r="E2354" s="176">
        <v>5.26</v>
      </c>
      <c r="F2354" s="176">
        <v>10.24</v>
      </c>
      <c r="G2354" s="169">
        <v>9</v>
      </c>
    </row>
    <row r="2355" spans="1:7" ht="25.5" x14ac:dyDescent="0.2">
      <c r="A2355" s="173" t="s">
        <v>16910</v>
      </c>
      <c r="B2355" s="174" t="s">
        <v>16911</v>
      </c>
      <c r="C2355" s="175" t="s">
        <v>12497</v>
      </c>
      <c r="D2355" s="176">
        <v>6.9</v>
      </c>
      <c r="E2355" s="176">
        <v>5.26</v>
      </c>
      <c r="F2355" s="176">
        <v>12.16</v>
      </c>
      <c r="G2355" s="169">
        <v>9</v>
      </c>
    </row>
    <row r="2356" spans="1:7" ht="25.5" x14ac:dyDescent="0.2">
      <c r="A2356" s="173" t="s">
        <v>16912</v>
      </c>
      <c r="B2356" s="174" t="s">
        <v>16913</v>
      </c>
      <c r="C2356" s="175" t="s">
        <v>12497</v>
      </c>
      <c r="D2356" s="176">
        <v>7.68</v>
      </c>
      <c r="E2356" s="176">
        <v>5.26</v>
      </c>
      <c r="F2356" s="176">
        <v>12.94</v>
      </c>
      <c r="G2356" s="169">
        <v>9</v>
      </c>
    </row>
    <row r="2357" spans="1:7" x14ac:dyDescent="0.2">
      <c r="A2357" s="173" t="s">
        <v>16914</v>
      </c>
      <c r="B2357" s="174" t="s">
        <v>16915</v>
      </c>
      <c r="C2357" s="175"/>
      <c r="D2357" s="176"/>
      <c r="E2357" s="176"/>
      <c r="F2357" s="176"/>
      <c r="G2357" s="169">
        <v>5</v>
      </c>
    </row>
    <row r="2358" spans="1:7" x14ac:dyDescent="0.2">
      <c r="A2358" s="173" t="s">
        <v>16916</v>
      </c>
      <c r="B2358" s="174" t="s">
        <v>16917</v>
      </c>
      <c r="C2358" s="175" t="s">
        <v>12497</v>
      </c>
      <c r="D2358" s="176">
        <v>7.17</v>
      </c>
      <c r="E2358" s="176">
        <v>7.51</v>
      </c>
      <c r="F2358" s="176">
        <v>14.68</v>
      </c>
      <c r="G2358" s="169">
        <v>9</v>
      </c>
    </row>
    <row r="2359" spans="1:7" x14ac:dyDescent="0.2">
      <c r="A2359" s="173" t="s">
        <v>16918</v>
      </c>
      <c r="B2359" s="174" t="s">
        <v>16919</v>
      </c>
      <c r="C2359" s="175" t="s">
        <v>12497</v>
      </c>
      <c r="D2359" s="176">
        <v>2.83</v>
      </c>
      <c r="E2359" s="176">
        <v>7.51</v>
      </c>
      <c r="F2359" s="176">
        <v>10.34</v>
      </c>
      <c r="G2359" s="169">
        <v>9</v>
      </c>
    </row>
    <row r="2360" spans="1:7" x14ac:dyDescent="0.2">
      <c r="A2360" s="173" t="s">
        <v>16920</v>
      </c>
      <c r="B2360" s="174" t="s">
        <v>16921</v>
      </c>
      <c r="C2360" s="175"/>
      <c r="D2360" s="176"/>
      <c r="E2360" s="176"/>
      <c r="F2360" s="176"/>
      <c r="G2360" s="169">
        <v>5</v>
      </c>
    </row>
    <row r="2361" spans="1:7" x14ac:dyDescent="0.2">
      <c r="A2361" s="173" t="s">
        <v>16922</v>
      </c>
      <c r="B2361" s="174" t="s">
        <v>16923</v>
      </c>
      <c r="C2361" s="175" t="s">
        <v>12497</v>
      </c>
      <c r="D2361" s="176">
        <v>4.03</v>
      </c>
      <c r="E2361" s="176">
        <v>7.51</v>
      </c>
      <c r="F2361" s="176">
        <v>11.54</v>
      </c>
      <c r="G2361" s="169">
        <v>9</v>
      </c>
    </row>
    <row r="2362" spans="1:7" x14ac:dyDescent="0.2">
      <c r="A2362" s="173" t="s">
        <v>16924</v>
      </c>
      <c r="B2362" s="174" t="s">
        <v>16925</v>
      </c>
      <c r="C2362" s="175" t="s">
        <v>12497</v>
      </c>
      <c r="D2362" s="176">
        <v>8.09</v>
      </c>
      <c r="E2362" s="176">
        <v>7.51</v>
      </c>
      <c r="F2362" s="176">
        <v>15.6</v>
      </c>
      <c r="G2362" s="169">
        <v>9</v>
      </c>
    </row>
    <row r="2363" spans="1:7" x14ac:dyDescent="0.2">
      <c r="A2363" s="173" t="s">
        <v>16926</v>
      </c>
      <c r="B2363" s="174" t="s">
        <v>16927</v>
      </c>
      <c r="C2363" s="175"/>
      <c r="D2363" s="176"/>
      <c r="E2363" s="176"/>
      <c r="F2363" s="176"/>
      <c r="G2363" s="169">
        <v>5</v>
      </c>
    </row>
    <row r="2364" spans="1:7" x14ac:dyDescent="0.2">
      <c r="A2364" s="173" t="s">
        <v>16928</v>
      </c>
      <c r="B2364" s="174" t="s">
        <v>16929</v>
      </c>
      <c r="C2364" s="175" t="s">
        <v>12497</v>
      </c>
      <c r="D2364" s="176">
        <v>1.75</v>
      </c>
      <c r="E2364" s="176">
        <v>5.8</v>
      </c>
      <c r="F2364" s="176">
        <v>7.55</v>
      </c>
      <c r="G2364" s="169">
        <v>9</v>
      </c>
    </row>
    <row r="2365" spans="1:7" x14ac:dyDescent="0.2">
      <c r="A2365" s="173" t="s">
        <v>16930</v>
      </c>
      <c r="B2365" s="174" t="s">
        <v>16931</v>
      </c>
      <c r="C2365" s="175" t="s">
        <v>12497</v>
      </c>
      <c r="D2365" s="176">
        <v>18.72</v>
      </c>
      <c r="E2365" s="176">
        <v>5.8</v>
      </c>
      <c r="F2365" s="176">
        <v>24.52</v>
      </c>
      <c r="G2365" s="169">
        <v>9</v>
      </c>
    </row>
    <row r="2366" spans="1:7" x14ac:dyDescent="0.2">
      <c r="A2366" s="173" t="s">
        <v>16932</v>
      </c>
      <c r="B2366" s="174" t="s">
        <v>16933</v>
      </c>
      <c r="C2366" s="175" t="s">
        <v>12497</v>
      </c>
      <c r="D2366" s="176">
        <v>8.27</v>
      </c>
      <c r="E2366" s="176">
        <v>4.4800000000000004</v>
      </c>
      <c r="F2366" s="176">
        <v>12.75</v>
      </c>
      <c r="G2366" s="169">
        <v>9</v>
      </c>
    </row>
    <row r="2367" spans="1:7" x14ac:dyDescent="0.2">
      <c r="A2367" s="173" t="s">
        <v>16934</v>
      </c>
      <c r="B2367" s="174" t="s">
        <v>20399</v>
      </c>
      <c r="C2367" s="175" t="s">
        <v>12497</v>
      </c>
      <c r="D2367" s="176">
        <v>3.59</v>
      </c>
      <c r="E2367" s="176">
        <v>5.8</v>
      </c>
      <c r="F2367" s="176">
        <v>9.39</v>
      </c>
      <c r="G2367" s="169">
        <v>9</v>
      </c>
    </row>
    <row r="2368" spans="1:7" x14ac:dyDescent="0.2">
      <c r="A2368" s="173" t="s">
        <v>16935</v>
      </c>
      <c r="B2368" s="174" t="s">
        <v>16936</v>
      </c>
      <c r="C2368" s="175" t="s">
        <v>12497</v>
      </c>
      <c r="D2368" s="176">
        <v>4.6500000000000004</v>
      </c>
      <c r="E2368" s="176">
        <v>4.4800000000000004</v>
      </c>
      <c r="F2368" s="176">
        <v>9.1300000000000008</v>
      </c>
      <c r="G2368" s="169">
        <v>9</v>
      </c>
    </row>
    <row r="2369" spans="1:7" x14ac:dyDescent="0.2">
      <c r="A2369" s="173" t="s">
        <v>16937</v>
      </c>
      <c r="B2369" s="174" t="s">
        <v>16938</v>
      </c>
      <c r="C2369" s="175" t="s">
        <v>12497</v>
      </c>
      <c r="D2369" s="176">
        <v>20.190000000000001</v>
      </c>
      <c r="E2369" s="176">
        <v>5.8</v>
      </c>
      <c r="F2369" s="176">
        <v>25.99</v>
      </c>
      <c r="G2369" s="169">
        <v>9</v>
      </c>
    </row>
    <row r="2370" spans="1:7" x14ac:dyDescent="0.2">
      <c r="A2370" s="173" t="s">
        <v>16939</v>
      </c>
      <c r="B2370" s="174" t="s">
        <v>16940</v>
      </c>
      <c r="C2370" s="175" t="s">
        <v>12497</v>
      </c>
      <c r="D2370" s="176">
        <v>4.6399999999999997</v>
      </c>
      <c r="E2370" s="176">
        <v>5.8</v>
      </c>
      <c r="F2370" s="176">
        <v>10.44</v>
      </c>
      <c r="G2370" s="169">
        <v>9</v>
      </c>
    </row>
    <row r="2371" spans="1:7" x14ac:dyDescent="0.2">
      <c r="A2371" s="173" t="s">
        <v>16941</v>
      </c>
      <c r="B2371" s="174" t="s">
        <v>16942</v>
      </c>
      <c r="C2371" s="175"/>
      <c r="D2371" s="176"/>
      <c r="E2371" s="176"/>
      <c r="F2371" s="176"/>
      <c r="G2371" s="169">
        <v>5</v>
      </c>
    </row>
    <row r="2372" spans="1:7" x14ac:dyDescent="0.2">
      <c r="A2372" s="173" t="s">
        <v>16943</v>
      </c>
      <c r="B2372" s="174" t="s">
        <v>16944</v>
      </c>
      <c r="C2372" s="175" t="s">
        <v>12389</v>
      </c>
      <c r="D2372" s="176">
        <v>9.8000000000000007</v>
      </c>
      <c r="E2372" s="176">
        <v>8.7799999999999994</v>
      </c>
      <c r="F2372" s="176">
        <v>18.579999999999998</v>
      </c>
      <c r="G2372" s="169">
        <v>9</v>
      </c>
    </row>
    <row r="2373" spans="1:7" ht="25.5" x14ac:dyDescent="0.2">
      <c r="A2373" s="173" t="s">
        <v>16945</v>
      </c>
      <c r="B2373" s="174" t="s">
        <v>16946</v>
      </c>
      <c r="C2373" s="175" t="s">
        <v>12497</v>
      </c>
      <c r="D2373" s="176"/>
      <c r="E2373" s="176">
        <v>7.51</v>
      </c>
      <c r="F2373" s="176">
        <v>7.51</v>
      </c>
      <c r="G2373" s="169">
        <v>9</v>
      </c>
    </row>
    <row r="2374" spans="1:7" ht="25.5" x14ac:dyDescent="0.2">
      <c r="A2374" s="173" t="s">
        <v>16947</v>
      </c>
      <c r="B2374" s="174" t="s">
        <v>16948</v>
      </c>
      <c r="C2374" s="175" t="s">
        <v>12497</v>
      </c>
      <c r="D2374" s="176"/>
      <c r="E2374" s="176">
        <v>15.03</v>
      </c>
      <c r="F2374" s="176">
        <v>15.03</v>
      </c>
      <c r="G2374" s="169">
        <v>9</v>
      </c>
    </row>
    <row r="2375" spans="1:7" ht="25.5" x14ac:dyDescent="0.2">
      <c r="A2375" s="173" t="s">
        <v>16949</v>
      </c>
      <c r="B2375" s="174" t="s">
        <v>16950</v>
      </c>
      <c r="C2375" s="175"/>
      <c r="D2375" s="176"/>
      <c r="E2375" s="176"/>
      <c r="F2375" s="176"/>
      <c r="G2375" s="169">
        <v>5</v>
      </c>
    </row>
    <row r="2376" spans="1:7" ht="25.5" x14ac:dyDescent="0.2">
      <c r="A2376" s="173" t="s">
        <v>16951</v>
      </c>
      <c r="B2376" s="174" t="s">
        <v>149</v>
      </c>
      <c r="C2376" s="175" t="s">
        <v>12497</v>
      </c>
      <c r="D2376" s="176">
        <v>1.74</v>
      </c>
      <c r="E2376" s="176">
        <v>1.05</v>
      </c>
      <c r="F2376" s="176">
        <v>2.79</v>
      </c>
      <c r="G2376" s="169">
        <v>9</v>
      </c>
    </row>
    <row r="2377" spans="1:7" ht="25.5" x14ac:dyDescent="0.2">
      <c r="A2377" s="173" t="s">
        <v>16952</v>
      </c>
      <c r="B2377" s="174" t="s">
        <v>150</v>
      </c>
      <c r="C2377" s="175" t="s">
        <v>12497</v>
      </c>
      <c r="D2377" s="176">
        <v>2.5</v>
      </c>
      <c r="E2377" s="176">
        <v>1.05</v>
      </c>
      <c r="F2377" s="176">
        <v>3.55</v>
      </c>
      <c r="G2377" s="169">
        <v>9</v>
      </c>
    </row>
    <row r="2378" spans="1:7" ht="25.5" x14ac:dyDescent="0.2">
      <c r="A2378" s="173" t="s">
        <v>16953</v>
      </c>
      <c r="B2378" s="174" t="s">
        <v>151</v>
      </c>
      <c r="C2378" s="175" t="s">
        <v>12497</v>
      </c>
      <c r="D2378" s="176">
        <v>4.01</v>
      </c>
      <c r="E2378" s="176">
        <v>1.05</v>
      </c>
      <c r="F2378" s="176">
        <v>5.0599999999999996</v>
      </c>
      <c r="G2378" s="169">
        <v>9</v>
      </c>
    </row>
    <row r="2379" spans="1:7" ht="25.5" x14ac:dyDescent="0.2">
      <c r="A2379" s="173" t="s">
        <v>16954</v>
      </c>
      <c r="B2379" s="174" t="s">
        <v>152</v>
      </c>
      <c r="C2379" s="175" t="s">
        <v>12497</v>
      </c>
      <c r="D2379" s="176">
        <v>5.68</v>
      </c>
      <c r="E2379" s="176">
        <v>1.05</v>
      </c>
      <c r="F2379" s="176">
        <v>6.73</v>
      </c>
      <c r="G2379" s="169">
        <v>9</v>
      </c>
    </row>
    <row r="2380" spans="1:7" ht="25.5" x14ac:dyDescent="0.2">
      <c r="A2380" s="173" t="s">
        <v>16955</v>
      </c>
      <c r="B2380" s="174" t="s">
        <v>153</v>
      </c>
      <c r="C2380" s="175" t="s">
        <v>12497</v>
      </c>
      <c r="D2380" s="176">
        <v>8.99</v>
      </c>
      <c r="E2380" s="176">
        <v>4.21</v>
      </c>
      <c r="F2380" s="176">
        <v>13.2</v>
      </c>
      <c r="G2380" s="169">
        <v>9</v>
      </c>
    </row>
    <row r="2381" spans="1:7" ht="25.5" x14ac:dyDescent="0.2">
      <c r="A2381" s="173" t="s">
        <v>16956</v>
      </c>
      <c r="B2381" s="174" t="s">
        <v>154</v>
      </c>
      <c r="C2381" s="175" t="s">
        <v>12497</v>
      </c>
      <c r="D2381" s="176">
        <v>13.72</v>
      </c>
      <c r="E2381" s="176">
        <v>4.74</v>
      </c>
      <c r="F2381" s="176">
        <v>18.46</v>
      </c>
      <c r="G2381" s="169">
        <v>9</v>
      </c>
    </row>
    <row r="2382" spans="1:7" ht="25.5" x14ac:dyDescent="0.2">
      <c r="A2382" s="173" t="s">
        <v>16957</v>
      </c>
      <c r="B2382" s="174" t="s">
        <v>155</v>
      </c>
      <c r="C2382" s="175" t="s">
        <v>12497</v>
      </c>
      <c r="D2382" s="176">
        <v>21.65</v>
      </c>
      <c r="E2382" s="176">
        <v>5.26</v>
      </c>
      <c r="F2382" s="176">
        <v>26.91</v>
      </c>
      <c r="G2382" s="169">
        <v>9</v>
      </c>
    </row>
    <row r="2383" spans="1:7" ht="25.5" x14ac:dyDescent="0.2">
      <c r="A2383" s="173" t="s">
        <v>16958</v>
      </c>
      <c r="B2383" s="174" t="s">
        <v>156</v>
      </c>
      <c r="C2383" s="175" t="s">
        <v>12497</v>
      </c>
      <c r="D2383" s="176">
        <v>30.07</v>
      </c>
      <c r="E2383" s="176">
        <v>7.9</v>
      </c>
      <c r="F2383" s="176">
        <v>37.97</v>
      </c>
      <c r="G2383" s="169">
        <v>9</v>
      </c>
    </row>
    <row r="2384" spans="1:7" ht="25.5" x14ac:dyDescent="0.2">
      <c r="A2384" s="173" t="s">
        <v>16959</v>
      </c>
      <c r="B2384" s="174" t="s">
        <v>157</v>
      </c>
      <c r="C2384" s="175" t="s">
        <v>12497</v>
      </c>
      <c r="D2384" s="176">
        <v>42.88</v>
      </c>
      <c r="E2384" s="176">
        <v>10.54</v>
      </c>
      <c r="F2384" s="176">
        <v>53.42</v>
      </c>
      <c r="G2384" s="169">
        <v>9</v>
      </c>
    </row>
    <row r="2385" spans="1:7" ht="25.5" x14ac:dyDescent="0.2">
      <c r="A2385" s="173" t="s">
        <v>16960</v>
      </c>
      <c r="B2385" s="174" t="s">
        <v>158</v>
      </c>
      <c r="C2385" s="175" t="s">
        <v>12497</v>
      </c>
      <c r="D2385" s="176">
        <v>59.9</v>
      </c>
      <c r="E2385" s="176">
        <v>13.17</v>
      </c>
      <c r="F2385" s="176">
        <v>73.069999999999993</v>
      </c>
      <c r="G2385" s="169">
        <v>9</v>
      </c>
    </row>
    <row r="2386" spans="1:7" ht="25.5" x14ac:dyDescent="0.2">
      <c r="A2386" s="173" t="s">
        <v>16961</v>
      </c>
      <c r="B2386" s="174" t="s">
        <v>159</v>
      </c>
      <c r="C2386" s="175" t="s">
        <v>12497</v>
      </c>
      <c r="D2386" s="176">
        <v>78.63</v>
      </c>
      <c r="E2386" s="176">
        <v>15.8</v>
      </c>
      <c r="F2386" s="176">
        <v>94.43</v>
      </c>
      <c r="G2386" s="169">
        <v>9</v>
      </c>
    </row>
    <row r="2387" spans="1:7" ht="25.5" x14ac:dyDescent="0.2">
      <c r="A2387" s="173" t="s">
        <v>16962</v>
      </c>
      <c r="B2387" s="174" t="s">
        <v>160</v>
      </c>
      <c r="C2387" s="175" t="s">
        <v>12497</v>
      </c>
      <c r="D2387" s="176">
        <v>97.89</v>
      </c>
      <c r="E2387" s="176">
        <v>18.43</v>
      </c>
      <c r="F2387" s="176">
        <v>116.32</v>
      </c>
      <c r="G2387" s="169">
        <v>9</v>
      </c>
    </row>
    <row r="2388" spans="1:7" ht="25.5" x14ac:dyDescent="0.2">
      <c r="A2388" s="173" t="s">
        <v>16963</v>
      </c>
      <c r="B2388" s="174" t="s">
        <v>161</v>
      </c>
      <c r="C2388" s="175" t="s">
        <v>12497</v>
      </c>
      <c r="D2388" s="176">
        <v>125.22</v>
      </c>
      <c r="E2388" s="176">
        <v>18.43</v>
      </c>
      <c r="F2388" s="176">
        <v>143.65</v>
      </c>
      <c r="G2388" s="169">
        <v>9</v>
      </c>
    </row>
    <row r="2389" spans="1:7" ht="25.5" x14ac:dyDescent="0.2">
      <c r="A2389" s="173" t="s">
        <v>16964</v>
      </c>
      <c r="B2389" s="174" t="s">
        <v>162</v>
      </c>
      <c r="C2389" s="175" t="s">
        <v>12497</v>
      </c>
      <c r="D2389" s="176">
        <v>153.47</v>
      </c>
      <c r="E2389" s="176">
        <v>21.07</v>
      </c>
      <c r="F2389" s="176">
        <v>174.54</v>
      </c>
      <c r="G2389" s="169">
        <v>9</v>
      </c>
    </row>
    <row r="2390" spans="1:7" ht="25.5" x14ac:dyDescent="0.2">
      <c r="A2390" s="173" t="s">
        <v>16965</v>
      </c>
      <c r="B2390" s="174" t="s">
        <v>163</v>
      </c>
      <c r="C2390" s="175" t="s">
        <v>12497</v>
      </c>
      <c r="D2390" s="176">
        <v>202.93</v>
      </c>
      <c r="E2390" s="176">
        <v>23.7</v>
      </c>
      <c r="F2390" s="176">
        <v>226.63</v>
      </c>
      <c r="G2390" s="169">
        <v>9</v>
      </c>
    </row>
    <row r="2391" spans="1:7" ht="25.5" x14ac:dyDescent="0.2">
      <c r="A2391" s="173" t="s">
        <v>16966</v>
      </c>
      <c r="B2391" s="174" t="s">
        <v>164</v>
      </c>
      <c r="C2391" s="175" t="s">
        <v>12497</v>
      </c>
      <c r="D2391" s="176">
        <v>5.5</v>
      </c>
      <c r="E2391" s="176">
        <v>2.11</v>
      </c>
      <c r="F2391" s="176">
        <v>7.61</v>
      </c>
      <c r="G2391" s="169">
        <v>9</v>
      </c>
    </row>
    <row r="2392" spans="1:7" ht="25.5" x14ac:dyDescent="0.2">
      <c r="A2392" s="173" t="s">
        <v>16967</v>
      </c>
      <c r="B2392" s="174" t="s">
        <v>165</v>
      </c>
      <c r="C2392" s="175" t="s">
        <v>12497</v>
      </c>
      <c r="D2392" s="176">
        <v>5.0599999999999996</v>
      </c>
      <c r="E2392" s="176">
        <v>1.05</v>
      </c>
      <c r="F2392" s="176">
        <v>6.11</v>
      </c>
      <c r="G2392" s="169">
        <v>9</v>
      </c>
    </row>
    <row r="2393" spans="1:7" ht="25.5" x14ac:dyDescent="0.2">
      <c r="A2393" s="173" t="s">
        <v>16968</v>
      </c>
      <c r="B2393" s="174" t="s">
        <v>166</v>
      </c>
      <c r="C2393" s="175" t="s">
        <v>12497</v>
      </c>
      <c r="D2393" s="176">
        <v>7.77</v>
      </c>
      <c r="E2393" s="176">
        <v>2.63</v>
      </c>
      <c r="F2393" s="176">
        <v>10.4</v>
      </c>
      <c r="G2393" s="169">
        <v>9</v>
      </c>
    </row>
    <row r="2394" spans="1:7" ht="25.5" x14ac:dyDescent="0.2">
      <c r="A2394" s="173" t="s">
        <v>16969</v>
      </c>
      <c r="B2394" s="174" t="s">
        <v>167</v>
      </c>
      <c r="C2394" s="175" t="s">
        <v>12497</v>
      </c>
      <c r="D2394" s="176">
        <v>27.94</v>
      </c>
      <c r="E2394" s="176">
        <v>5.26</v>
      </c>
      <c r="F2394" s="176">
        <v>33.200000000000003</v>
      </c>
      <c r="G2394" s="169">
        <v>9</v>
      </c>
    </row>
    <row r="2395" spans="1:7" ht="25.5" x14ac:dyDescent="0.2">
      <c r="A2395" s="173" t="s">
        <v>16970</v>
      </c>
      <c r="B2395" s="174" t="s">
        <v>168</v>
      </c>
      <c r="C2395" s="175" t="s">
        <v>12497</v>
      </c>
      <c r="D2395" s="176">
        <v>70.930000000000007</v>
      </c>
      <c r="E2395" s="176">
        <v>15.8</v>
      </c>
      <c r="F2395" s="176">
        <v>86.73</v>
      </c>
      <c r="G2395" s="169">
        <v>9</v>
      </c>
    </row>
    <row r="2396" spans="1:7" ht="25.5" x14ac:dyDescent="0.2">
      <c r="A2396" s="173" t="s">
        <v>16971</v>
      </c>
      <c r="B2396" s="174" t="s">
        <v>169</v>
      </c>
      <c r="C2396" s="175" t="s">
        <v>12497</v>
      </c>
      <c r="D2396" s="176">
        <v>96.49</v>
      </c>
      <c r="E2396" s="176">
        <v>21.07</v>
      </c>
      <c r="F2396" s="176">
        <v>117.56</v>
      </c>
      <c r="G2396" s="169">
        <v>9</v>
      </c>
    </row>
    <row r="2397" spans="1:7" ht="25.5" x14ac:dyDescent="0.2">
      <c r="A2397" s="173" t="s">
        <v>16972</v>
      </c>
      <c r="B2397" s="174" t="s">
        <v>170</v>
      </c>
      <c r="C2397" s="175" t="s">
        <v>12497</v>
      </c>
      <c r="D2397" s="176">
        <v>36.22</v>
      </c>
      <c r="E2397" s="176">
        <v>6.85</v>
      </c>
      <c r="F2397" s="176">
        <v>43.07</v>
      </c>
      <c r="G2397" s="169">
        <v>9</v>
      </c>
    </row>
    <row r="2398" spans="1:7" x14ac:dyDescent="0.2">
      <c r="A2398" s="173" t="s">
        <v>16973</v>
      </c>
      <c r="B2398" s="174" t="s">
        <v>16974</v>
      </c>
      <c r="C2398" s="175"/>
      <c r="D2398" s="176"/>
      <c r="E2398" s="176"/>
      <c r="F2398" s="176"/>
      <c r="G2398" s="169">
        <v>5</v>
      </c>
    </row>
    <row r="2399" spans="1:7" ht="25.5" x14ac:dyDescent="0.2">
      <c r="A2399" s="173" t="s">
        <v>16975</v>
      </c>
      <c r="B2399" s="174" t="s">
        <v>16976</v>
      </c>
      <c r="C2399" s="175" t="s">
        <v>12497</v>
      </c>
      <c r="D2399" s="176">
        <v>5.49</v>
      </c>
      <c r="E2399" s="176">
        <v>6.32</v>
      </c>
      <c r="F2399" s="176">
        <v>11.81</v>
      </c>
      <c r="G2399" s="169">
        <v>9</v>
      </c>
    </row>
    <row r="2400" spans="1:7" ht="25.5" x14ac:dyDescent="0.2">
      <c r="A2400" s="173" t="s">
        <v>16977</v>
      </c>
      <c r="B2400" s="174" t="s">
        <v>16978</v>
      </c>
      <c r="C2400" s="175" t="s">
        <v>12497</v>
      </c>
      <c r="D2400" s="176">
        <v>8.8000000000000007</v>
      </c>
      <c r="E2400" s="176">
        <v>7.9</v>
      </c>
      <c r="F2400" s="176">
        <v>16.7</v>
      </c>
      <c r="G2400" s="169">
        <v>9</v>
      </c>
    </row>
    <row r="2401" spans="1:7" ht="25.5" x14ac:dyDescent="0.2">
      <c r="A2401" s="173" t="s">
        <v>16979</v>
      </c>
      <c r="B2401" s="174" t="s">
        <v>16980</v>
      </c>
      <c r="C2401" s="175" t="s">
        <v>12497</v>
      </c>
      <c r="D2401" s="176">
        <v>14.27</v>
      </c>
      <c r="E2401" s="176">
        <v>9.48</v>
      </c>
      <c r="F2401" s="176">
        <v>23.75</v>
      </c>
      <c r="G2401" s="169">
        <v>9</v>
      </c>
    </row>
    <row r="2402" spans="1:7" ht="25.5" x14ac:dyDescent="0.2">
      <c r="A2402" s="173" t="s">
        <v>16981</v>
      </c>
      <c r="B2402" s="174" t="s">
        <v>16982</v>
      </c>
      <c r="C2402" s="175" t="s">
        <v>12497</v>
      </c>
      <c r="D2402" s="176">
        <v>20.74</v>
      </c>
      <c r="E2402" s="176">
        <v>11.06</v>
      </c>
      <c r="F2402" s="176">
        <v>31.8</v>
      </c>
      <c r="G2402" s="169">
        <v>9</v>
      </c>
    </row>
    <row r="2403" spans="1:7" ht="25.5" x14ac:dyDescent="0.2">
      <c r="A2403" s="173" t="s">
        <v>16983</v>
      </c>
      <c r="B2403" s="174" t="s">
        <v>16984</v>
      </c>
      <c r="C2403" s="175" t="s">
        <v>12497</v>
      </c>
      <c r="D2403" s="176">
        <v>17.93</v>
      </c>
      <c r="E2403" s="176">
        <v>6.32</v>
      </c>
      <c r="F2403" s="176">
        <v>24.25</v>
      </c>
      <c r="G2403" s="169">
        <v>9</v>
      </c>
    </row>
    <row r="2404" spans="1:7" ht="25.5" x14ac:dyDescent="0.2">
      <c r="A2404" s="173" t="s">
        <v>16985</v>
      </c>
      <c r="B2404" s="174" t="s">
        <v>16986</v>
      </c>
      <c r="C2404" s="175" t="s">
        <v>12497</v>
      </c>
      <c r="D2404" s="176">
        <v>28.18</v>
      </c>
      <c r="E2404" s="176">
        <v>14.75</v>
      </c>
      <c r="F2404" s="176">
        <v>42.93</v>
      </c>
      <c r="G2404" s="169">
        <v>9</v>
      </c>
    </row>
    <row r="2405" spans="1:7" ht="25.5" x14ac:dyDescent="0.2">
      <c r="A2405" s="173" t="s">
        <v>16987</v>
      </c>
      <c r="B2405" s="174" t="s">
        <v>16988</v>
      </c>
      <c r="C2405" s="175"/>
      <c r="D2405" s="176"/>
      <c r="E2405" s="176"/>
      <c r="F2405" s="176"/>
      <c r="G2405" s="169">
        <v>5</v>
      </c>
    </row>
    <row r="2406" spans="1:7" ht="25.5" x14ac:dyDescent="0.2">
      <c r="A2406" s="173" t="s">
        <v>16989</v>
      </c>
      <c r="B2406" s="174" t="s">
        <v>16990</v>
      </c>
      <c r="C2406" s="175" t="s">
        <v>12497</v>
      </c>
      <c r="D2406" s="176">
        <v>96.45</v>
      </c>
      <c r="E2406" s="176">
        <v>1.58</v>
      </c>
      <c r="F2406" s="176">
        <v>98.03</v>
      </c>
      <c r="G2406" s="169">
        <v>9</v>
      </c>
    </row>
    <row r="2407" spans="1:7" ht="25.5" x14ac:dyDescent="0.2">
      <c r="A2407" s="173" t="s">
        <v>16991</v>
      </c>
      <c r="B2407" s="174" t="s">
        <v>16992</v>
      </c>
      <c r="C2407" s="175" t="s">
        <v>12497</v>
      </c>
      <c r="D2407" s="176">
        <v>112.87</v>
      </c>
      <c r="E2407" s="176">
        <v>1.58</v>
      </c>
      <c r="F2407" s="176">
        <v>114.45</v>
      </c>
      <c r="G2407" s="169">
        <v>9</v>
      </c>
    </row>
    <row r="2408" spans="1:7" ht="25.5" x14ac:dyDescent="0.2">
      <c r="A2408" s="173" t="s">
        <v>16993</v>
      </c>
      <c r="B2408" s="174" t="s">
        <v>16994</v>
      </c>
      <c r="C2408" s="175"/>
      <c r="D2408" s="176"/>
      <c r="E2408" s="176"/>
      <c r="F2408" s="176"/>
      <c r="G2408" s="169">
        <v>5</v>
      </c>
    </row>
    <row r="2409" spans="1:7" ht="25.5" x14ac:dyDescent="0.2">
      <c r="A2409" s="173" t="s">
        <v>16995</v>
      </c>
      <c r="B2409" s="174" t="s">
        <v>16996</v>
      </c>
      <c r="C2409" s="175" t="s">
        <v>12497</v>
      </c>
      <c r="D2409" s="176">
        <v>2.15</v>
      </c>
      <c r="E2409" s="176">
        <v>2.11</v>
      </c>
      <c r="F2409" s="176">
        <v>4.26</v>
      </c>
      <c r="G2409" s="169">
        <v>9</v>
      </c>
    </row>
    <row r="2410" spans="1:7" ht="25.5" x14ac:dyDescent="0.2">
      <c r="A2410" s="173" t="s">
        <v>16997</v>
      </c>
      <c r="B2410" s="174" t="s">
        <v>16998</v>
      </c>
      <c r="C2410" s="175" t="s">
        <v>12497</v>
      </c>
      <c r="D2410" s="176">
        <v>3.37</v>
      </c>
      <c r="E2410" s="176">
        <v>2.63</v>
      </c>
      <c r="F2410" s="176">
        <v>6</v>
      </c>
      <c r="G2410" s="169">
        <v>9</v>
      </c>
    </row>
    <row r="2411" spans="1:7" ht="25.5" x14ac:dyDescent="0.2">
      <c r="A2411" s="173" t="s">
        <v>16999</v>
      </c>
      <c r="B2411" s="174" t="s">
        <v>17000</v>
      </c>
      <c r="C2411" s="175" t="s">
        <v>12497</v>
      </c>
      <c r="D2411" s="176">
        <v>4.63</v>
      </c>
      <c r="E2411" s="176">
        <v>3.16</v>
      </c>
      <c r="F2411" s="176">
        <v>7.79</v>
      </c>
      <c r="G2411" s="169">
        <v>9</v>
      </c>
    </row>
    <row r="2412" spans="1:7" ht="25.5" x14ac:dyDescent="0.2">
      <c r="A2412" s="173" t="s">
        <v>17001</v>
      </c>
      <c r="B2412" s="174" t="s">
        <v>17002</v>
      </c>
      <c r="C2412" s="175" t="s">
        <v>12497</v>
      </c>
      <c r="D2412" s="176">
        <v>6.64</v>
      </c>
      <c r="E2412" s="176">
        <v>3.69</v>
      </c>
      <c r="F2412" s="176">
        <v>10.33</v>
      </c>
      <c r="G2412" s="169">
        <v>9</v>
      </c>
    </row>
    <row r="2413" spans="1:7" ht="25.5" x14ac:dyDescent="0.2">
      <c r="A2413" s="173" t="s">
        <v>17003</v>
      </c>
      <c r="B2413" s="174" t="s">
        <v>17004</v>
      </c>
      <c r="C2413" s="175" t="s">
        <v>12497</v>
      </c>
      <c r="D2413" s="176">
        <v>10.47</v>
      </c>
      <c r="E2413" s="176">
        <v>4.21</v>
      </c>
      <c r="F2413" s="176">
        <v>14.68</v>
      </c>
      <c r="G2413" s="169">
        <v>9</v>
      </c>
    </row>
    <row r="2414" spans="1:7" ht="25.5" x14ac:dyDescent="0.2">
      <c r="A2414" s="173" t="s">
        <v>17005</v>
      </c>
      <c r="B2414" s="174" t="s">
        <v>17006</v>
      </c>
      <c r="C2414" s="175" t="s">
        <v>12497</v>
      </c>
      <c r="D2414" s="176">
        <v>15.92</v>
      </c>
      <c r="E2414" s="176">
        <v>4.74</v>
      </c>
      <c r="F2414" s="176">
        <v>20.66</v>
      </c>
      <c r="G2414" s="169">
        <v>9</v>
      </c>
    </row>
    <row r="2415" spans="1:7" ht="25.5" x14ac:dyDescent="0.2">
      <c r="A2415" s="173" t="s">
        <v>17007</v>
      </c>
      <c r="B2415" s="174" t="s">
        <v>17008</v>
      </c>
      <c r="C2415" s="175" t="s">
        <v>12497</v>
      </c>
      <c r="D2415" s="176">
        <v>24.44</v>
      </c>
      <c r="E2415" s="176">
        <v>5.26</v>
      </c>
      <c r="F2415" s="176">
        <v>29.7</v>
      </c>
      <c r="G2415" s="169">
        <v>9</v>
      </c>
    </row>
    <row r="2416" spans="1:7" ht="25.5" x14ac:dyDescent="0.2">
      <c r="A2416" s="173" t="s">
        <v>17009</v>
      </c>
      <c r="B2416" s="174" t="s">
        <v>17010</v>
      </c>
      <c r="C2416" s="175" t="s">
        <v>12497</v>
      </c>
      <c r="D2416" s="176">
        <v>33.5</v>
      </c>
      <c r="E2416" s="176">
        <v>7.9</v>
      </c>
      <c r="F2416" s="176">
        <v>41.4</v>
      </c>
      <c r="G2416" s="169">
        <v>9</v>
      </c>
    </row>
    <row r="2417" spans="1:7" ht="25.5" x14ac:dyDescent="0.2">
      <c r="A2417" s="173" t="s">
        <v>17011</v>
      </c>
      <c r="B2417" s="174" t="s">
        <v>17012</v>
      </c>
      <c r="C2417" s="175" t="s">
        <v>12497</v>
      </c>
      <c r="D2417" s="176">
        <v>47.35</v>
      </c>
      <c r="E2417" s="176">
        <v>10.54</v>
      </c>
      <c r="F2417" s="176">
        <v>57.89</v>
      </c>
      <c r="G2417" s="169">
        <v>9</v>
      </c>
    </row>
    <row r="2418" spans="1:7" ht="25.5" x14ac:dyDescent="0.2">
      <c r="A2418" s="173" t="s">
        <v>17013</v>
      </c>
      <c r="B2418" s="174" t="s">
        <v>17014</v>
      </c>
      <c r="C2418" s="175" t="s">
        <v>12497</v>
      </c>
      <c r="D2418" s="176">
        <v>65.69</v>
      </c>
      <c r="E2418" s="176">
        <v>13.17</v>
      </c>
      <c r="F2418" s="176">
        <v>78.86</v>
      </c>
      <c r="G2418" s="169">
        <v>9</v>
      </c>
    </row>
    <row r="2419" spans="1:7" ht="25.5" x14ac:dyDescent="0.2">
      <c r="A2419" s="173" t="s">
        <v>17015</v>
      </c>
      <c r="B2419" s="174" t="s">
        <v>17016</v>
      </c>
      <c r="C2419" s="175" t="s">
        <v>12497</v>
      </c>
      <c r="D2419" s="176">
        <v>89.96</v>
      </c>
      <c r="E2419" s="176">
        <v>15.8</v>
      </c>
      <c r="F2419" s="176">
        <v>105.76</v>
      </c>
      <c r="G2419" s="169">
        <v>9</v>
      </c>
    </row>
    <row r="2420" spans="1:7" ht="25.5" x14ac:dyDescent="0.2">
      <c r="A2420" s="173" t="s">
        <v>17017</v>
      </c>
      <c r="B2420" s="174" t="s">
        <v>17018</v>
      </c>
      <c r="C2420" s="175" t="s">
        <v>12497</v>
      </c>
      <c r="D2420" s="176">
        <v>113.27</v>
      </c>
      <c r="E2420" s="176">
        <v>18.43</v>
      </c>
      <c r="F2420" s="176">
        <v>131.69999999999999</v>
      </c>
      <c r="G2420" s="169">
        <v>9</v>
      </c>
    </row>
    <row r="2421" spans="1:7" ht="25.5" x14ac:dyDescent="0.2">
      <c r="A2421" s="173" t="s">
        <v>17019</v>
      </c>
      <c r="B2421" s="174" t="s">
        <v>17020</v>
      </c>
      <c r="C2421" s="175" t="s">
        <v>12497</v>
      </c>
      <c r="D2421" s="176">
        <v>140.02000000000001</v>
      </c>
      <c r="E2421" s="176">
        <v>21.07</v>
      </c>
      <c r="F2421" s="176">
        <v>161.09</v>
      </c>
      <c r="G2421" s="169">
        <v>9</v>
      </c>
    </row>
    <row r="2422" spans="1:7" ht="25.5" x14ac:dyDescent="0.2">
      <c r="A2422" s="173" t="s">
        <v>17021</v>
      </c>
      <c r="B2422" s="174" t="s">
        <v>17022</v>
      </c>
      <c r="C2422" s="175" t="s">
        <v>12497</v>
      </c>
      <c r="D2422" s="176">
        <v>170.15</v>
      </c>
      <c r="E2422" s="176">
        <v>23.7</v>
      </c>
      <c r="F2422" s="176">
        <v>193.85</v>
      </c>
      <c r="G2422" s="169">
        <v>9</v>
      </c>
    </row>
    <row r="2423" spans="1:7" ht="25.5" x14ac:dyDescent="0.2">
      <c r="A2423" s="173" t="s">
        <v>17023</v>
      </c>
      <c r="B2423" s="174" t="s">
        <v>17024</v>
      </c>
      <c r="C2423" s="175" t="s">
        <v>12497</v>
      </c>
      <c r="D2423" s="176">
        <v>216.29</v>
      </c>
      <c r="E2423" s="176">
        <v>26.34</v>
      </c>
      <c r="F2423" s="176">
        <v>242.63</v>
      </c>
      <c r="G2423" s="169">
        <v>9</v>
      </c>
    </row>
    <row r="2424" spans="1:7" x14ac:dyDescent="0.2">
      <c r="A2424" s="173" t="s">
        <v>17025</v>
      </c>
      <c r="B2424" s="174" t="s">
        <v>17026</v>
      </c>
      <c r="C2424" s="175"/>
      <c r="D2424" s="176"/>
      <c r="E2424" s="176"/>
      <c r="F2424" s="176"/>
      <c r="G2424" s="169">
        <v>5</v>
      </c>
    </row>
    <row r="2425" spans="1:7" ht="25.5" x14ac:dyDescent="0.2">
      <c r="A2425" s="173" t="s">
        <v>17027</v>
      </c>
      <c r="B2425" s="174" t="s">
        <v>17028</v>
      </c>
      <c r="C2425" s="175" t="s">
        <v>12497</v>
      </c>
      <c r="D2425" s="176">
        <v>7.98</v>
      </c>
      <c r="E2425" s="176">
        <v>2.63</v>
      </c>
      <c r="F2425" s="176">
        <v>10.61</v>
      </c>
      <c r="G2425" s="169">
        <v>9</v>
      </c>
    </row>
    <row r="2426" spans="1:7" x14ac:dyDescent="0.2">
      <c r="A2426" s="173" t="s">
        <v>17029</v>
      </c>
      <c r="B2426" s="174" t="s">
        <v>17030</v>
      </c>
      <c r="C2426" s="175" t="s">
        <v>12497</v>
      </c>
      <c r="D2426" s="176">
        <v>13.42</v>
      </c>
      <c r="E2426" s="176">
        <v>5.26</v>
      </c>
      <c r="F2426" s="176">
        <v>18.68</v>
      </c>
      <c r="G2426" s="169">
        <v>9</v>
      </c>
    </row>
    <row r="2427" spans="1:7" x14ac:dyDescent="0.2">
      <c r="A2427" s="173" t="s">
        <v>17031</v>
      </c>
      <c r="B2427" s="174" t="s">
        <v>17032</v>
      </c>
      <c r="C2427" s="175" t="s">
        <v>12497</v>
      </c>
      <c r="D2427" s="176">
        <v>17.34</v>
      </c>
      <c r="E2427" s="176">
        <v>5.26</v>
      </c>
      <c r="F2427" s="176">
        <v>22.6</v>
      </c>
      <c r="G2427" s="169">
        <v>9</v>
      </c>
    </row>
    <row r="2428" spans="1:7" x14ac:dyDescent="0.2">
      <c r="A2428" s="173" t="s">
        <v>17049</v>
      </c>
      <c r="B2428" s="174" t="s">
        <v>17050</v>
      </c>
      <c r="C2428" s="175"/>
      <c r="D2428" s="176"/>
      <c r="E2428" s="176"/>
      <c r="F2428" s="176"/>
      <c r="G2428" s="169">
        <v>5</v>
      </c>
    </row>
    <row r="2429" spans="1:7" x14ac:dyDescent="0.2">
      <c r="A2429" s="173" t="s">
        <v>17051</v>
      </c>
      <c r="B2429" s="174" t="s">
        <v>17052</v>
      </c>
      <c r="C2429" s="175" t="s">
        <v>12497</v>
      </c>
      <c r="D2429" s="176">
        <v>4.3099999999999996</v>
      </c>
      <c r="E2429" s="176">
        <v>13.17</v>
      </c>
      <c r="F2429" s="176">
        <v>17.48</v>
      </c>
      <c r="G2429" s="169">
        <v>9</v>
      </c>
    </row>
    <row r="2430" spans="1:7" ht="25.5" x14ac:dyDescent="0.2">
      <c r="A2430" s="173" t="s">
        <v>17053</v>
      </c>
      <c r="B2430" s="174" t="s">
        <v>17054</v>
      </c>
      <c r="C2430" s="175"/>
      <c r="D2430" s="176"/>
      <c r="E2430" s="176"/>
      <c r="F2430" s="176"/>
      <c r="G2430" s="169">
        <v>2</v>
      </c>
    </row>
    <row r="2431" spans="1:7" x14ac:dyDescent="0.2">
      <c r="A2431" s="173" t="s">
        <v>17055</v>
      </c>
      <c r="B2431" s="174" t="s">
        <v>17056</v>
      </c>
      <c r="C2431" s="175"/>
      <c r="D2431" s="176"/>
      <c r="E2431" s="176"/>
      <c r="F2431" s="176"/>
      <c r="G2431" s="169">
        <v>5</v>
      </c>
    </row>
    <row r="2432" spans="1:7" x14ac:dyDescent="0.2">
      <c r="A2432" s="173" t="s">
        <v>17057</v>
      </c>
      <c r="B2432" s="174" t="s">
        <v>17058</v>
      </c>
      <c r="C2432" s="175" t="s">
        <v>12389</v>
      </c>
      <c r="D2432" s="176">
        <v>1.95</v>
      </c>
      <c r="E2432" s="176">
        <v>13.17</v>
      </c>
      <c r="F2432" s="176">
        <v>15.12</v>
      </c>
      <c r="G2432" s="169">
        <v>9</v>
      </c>
    </row>
    <row r="2433" spans="1:7" x14ac:dyDescent="0.2">
      <c r="A2433" s="173" t="s">
        <v>17059</v>
      </c>
      <c r="B2433" s="174" t="s">
        <v>17060</v>
      </c>
      <c r="C2433" s="175" t="s">
        <v>12389</v>
      </c>
      <c r="D2433" s="176">
        <v>3.38</v>
      </c>
      <c r="E2433" s="176">
        <v>13.17</v>
      </c>
      <c r="F2433" s="176">
        <v>16.55</v>
      </c>
      <c r="G2433" s="169">
        <v>9</v>
      </c>
    </row>
    <row r="2434" spans="1:7" x14ac:dyDescent="0.2">
      <c r="A2434" s="173" t="s">
        <v>17061</v>
      </c>
      <c r="B2434" s="174" t="s">
        <v>20606</v>
      </c>
      <c r="C2434" s="175" t="s">
        <v>12389</v>
      </c>
      <c r="D2434" s="176">
        <v>2.97</v>
      </c>
      <c r="E2434" s="176">
        <v>15.8</v>
      </c>
      <c r="F2434" s="176">
        <v>18.77</v>
      </c>
      <c r="G2434" s="169">
        <v>9</v>
      </c>
    </row>
    <row r="2435" spans="1:7" x14ac:dyDescent="0.2">
      <c r="A2435" s="173" t="s">
        <v>17062</v>
      </c>
      <c r="B2435" s="174" t="s">
        <v>17063</v>
      </c>
      <c r="C2435" s="175" t="s">
        <v>12389</v>
      </c>
      <c r="D2435" s="176">
        <v>1.99</v>
      </c>
      <c r="E2435" s="176">
        <v>13.17</v>
      </c>
      <c r="F2435" s="176">
        <v>15.16</v>
      </c>
      <c r="G2435" s="169">
        <v>9</v>
      </c>
    </row>
    <row r="2436" spans="1:7" x14ac:dyDescent="0.2">
      <c r="A2436" s="173" t="s">
        <v>17064</v>
      </c>
      <c r="B2436" s="174" t="s">
        <v>17065</v>
      </c>
      <c r="C2436" s="175"/>
      <c r="D2436" s="176"/>
      <c r="E2436" s="176"/>
      <c r="F2436" s="176"/>
      <c r="G2436" s="169">
        <v>5</v>
      </c>
    </row>
    <row r="2437" spans="1:7" x14ac:dyDescent="0.2">
      <c r="A2437" s="173" t="s">
        <v>17066</v>
      </c>
      <c r="B2437" s="174" t="s">
        <v>17067</v>
      </c>
      <c r="C2437" s="175" t="s">
        <v>12389</v>
      </c>
      <c r="D2437" s="176">
        <v>34.81</v>
      </c>
      <c r="E2437" s="176">
        <v>42.13</v>
      </c>
      <c r="F2437" s="176">
        <v>76.94</v>
      </c>
      <c r="G2437" s="169">
        <v>9</v>
      </c>
    </row>
    <row r="2438" spans="1:7" ht="25.5" x14ac:dyDescent="0.2">
      <c r="A2438" s="173" t="s">
        <v>17068</v>
      </c>
      <c r="B2438" s="174" t="s">
        <v>17069</v>
      </c>
      <c r="C2438" s="175" t="s">
        <v>12389</v>
      </c>
      <c r="D2438" s="176">
        <v>15.12</v>
      </c>
      <c r="E2438" s="176">
        <v>15.8</v>
      </c>
      <c r="F2438" s="176">
        <v>30.92</v>
      </c>
      <c r="G2438" s="169">
        <v>9</v>
      </c>
    </row>
    <row r="2439" spans="1:7" ht="25.5" x14ac:dyDescent="0.2">
      <c r="A2439" s="173" t="s">
        <v>17070</v>
      </c>
      <c r="B2439" s="174" t="s">
        <v>17071</v>
      </c>
      <c r="C2439" s="175" t="s">
        <v>12389</v>
      </c>
      <c r="D2439" s="176">
        <v>17.87</v>
      </c>
      <c r="E2439" s="176">
        <v>15.8</v>
      </c>
      <c r="F2439" s="176">
        <v>33.67</v>
      </c>
      <c r="G2439" s="169">
        <v>9</v>
      </c>
    </row>
    <row r="2440" spans="1:7" ht="25.5" x14ac:dyDescent="0.2">
      <c r="A2440" s="173" t="s">
        <v>17072</v>
      </c>
      <c r="B2440" s="174" t="s">
        <v>171</v>
      </c>
      <c r="C2440" s="175" t="s">
        <v>12389</v>
      </c>
      <c r="D2440" s="176">
        <v>27.75</v>
      </c>
      <c r="E2440" s="176">
        <v>15.8</v>
      </c>
      <c r="F2440" s="176">
        <v>43.55</v>
      </c>
      <c r="G2440" s="169">
        <v>9</v>
      </c>
    </row>
    <row r="2441" spans="1:7" ht="25.5" x14ac:dyDescent="0.2">
      <c r="A2441" s="173" t="s">
        <v>17073</v>
      </c>
      <c r="B2441" s="174" t="s">
        <v>172</v>
      </c>
      <c r="C2441" s="175" t="s">
        <v>12389</v>
      </c>
      <c r="D2441" s="176">
        <v>56.71</v>
      </c>
      <c r="E2441" s="176">
        <v>21.07</v>
      </c>
      <c r="F2441" s="176">
        <v>77.78</v>
      </c>
      <c r="G2441" s="169">
        <v>9</v>
      </c>
    </row>
    <row r="2442" spans="1:7" ht="25.5" x14ac:dyDescent="0.2">
      <c r="A2442" s="173" t="s">
        <v>17074</v>
      </c>
      <c r="B2442" s="174" t="s">
        <v>173</v>
      </c>
      <c r="C2442" s="175" t="s">
        <v>12389</v>
      </c>
      <c r="D2442" s="176">
        <v>133.63999999999999</v>
      </c>
      <c r="E2442" s="176">
        <v>21.07</v>
      </c>
      <c r="F2442" s="176">
        <v>154.71</v>
      </c>
      <c r="G2442" s="169">
        <v>9</v>
      </c>
    </row>
    <row r="2443" spans="1:7" ht="25.5" x14ac:dyDescent="0.2">
      <c r="A2443" s="173" t="s">
        <v>17075</v>
      </c>
      <c r="B2443" s="174" t="s">
        <v>174</v>
      </c>
      <c r="C2443" s="175" t="s">
        <v>12389</v>
      </c>
      <c r="D2443" s="176">
        <v>170.42</v>
      </c>
      <c r="E2443" s="176">
        <v>26.34</v>
      </c>
      <c r="F2443" s="176">
        <v>196.76</v>
      </c>
      <c r="G2443" s="169">
        <v>9</v>
      </c>
    </row>
    <row r="2444" spans="1:7" ht="25.5" x14ac:dyDescent="0.2">
      <c r="A2444" s="173" t="s">
        <v>17076</v>
      </c>
      <c r="B2444" s="174" t="s">
        <v>175</v>
      </c>
      <c r="C2444" s="175" t="s">
        <v>12389</v>
      </c>
      <c r="D2444" s="176">
        <v>170.36</v>
      </c>
      <c r="E2444" s="176">
        <v>15.8</v>
      </c>
      <c r="F2444" s="176">
        <v>186.16</v>
      </c>
      <c r="G2444" s="169">
        <v>9</v>
      </c>
    </row>
    <row r="2445" spans="1:7" ht="25.5" x14ac:dyDescent="0.2">
      <c r="A2445" s="173" t="s">
        <v>17077</v>
      </c>
      <c r="B2445" s="174" t="s">
        <v>176</v>
      </c>
      <c r="C2445" s="175" t="s">
        <v>12389</v>
      </c>
      <c r="D2445" s="176">
        <v>542.42999999999995</v>
      </c>
      <c r="E2445" s="176">
        <v>15.8</v>
      </c>
      <c r="F2445" s="176">
        <v>558.23</v>
      </c>
      <c r="G2445" s="169">
        <v>9</v>
      </c>
    </row>
    <row r="2446" spans="1:7" ht="25.5" x14ac:dyDescent="0.2">
      <c r="A2446" s="173" t="s">
        <v>17078</v>
      </c>
      <c r="B2446" s="174" t="s">
        <v>177</v>
      </c>
      <c r="C2446" s="175" t="s">
        <v>12389</v>
      </c>
      <c r="D2446" s="176">
        <v>766.56</v>
      </c>
      <c r="E2446" s="176">
        <v>15.8</v>
      </c>
      <c r="F2446" s="176">
        <v>782.36</v>
      </c>
      <c r="G2446" s="169">
        <v>9</v>
      </c>
    </row>
    <row r="2447" spans="1:7" ht="25.5" x14ac:dyDescent="0.2">
      <c r="A2447" s="173" t="s">
        <v>17079</v>
      </c>
      <c r="B2447" s="174" t="s">
        <v>178</v>
      </c>
      <c r="C2447" s="175" t="s">
        <v>12389</v>
      </c>
      <c r="D2447" s="176">
        <v>1505.64</v>
      </c>
      <c r="E2447" s="176">
        <v>21.07</v>
      </c>
      <c r="F2447" s="176">
        <v>1526.71</v>
      </c>
      <c r="G2447" s="169">
        <v>9</v>
      </c>
    </row>
    <row r="2448" spans="1:7" ht="25.5" x14ac:dyDescent="0.2">
      <c r="A2448" s="173" t="s">
        <v>17080</v>
      </c>
      <c r="B2448" s="174" t="s">
        <v>17081</v>
      </c>
      <c r="C2448" s="175" t="s">
        <v>12389</v>
      </c>
      <c r="D2448" s="176">
        <v>22.35</v>
      </c>
      <c r="E2448" s="176">
        <v>15.8</v>
      </c>
      <c r="F2448" s="176">
        <v>38.15</v>
      </c>
      <c r="G2448" s="169">
        <v>9</v>
      </c>
    </row>
    <row r="2449" spans="1:7" ht="25.5" x14ac:dyDescent="0.2">
      <c r="A2449" s="173" t="s">
        <v>17082</v>
      </c>
      <c r="B2449" s="174" t="s">
        <v>17083</v>
      </c>
      <c r="C2449" s="175" t="s">
        <v>12389</v>
      </c>
      <c r="D2449" s="176">
        <v>73.650000000000006</v>
      </c>
      <c r="E2449" s="176">
        <v>15.8</v>
      </c>
      <c r="F2449" s="176">
        <v>89.45</v>
      </c>
      <c r="G2449" s="169">
        <v>9</v>
      </c>
    </row>
    <row r="2450" spans="1:7" ht="25.5" x14ac:dyDescent="0.2">
      <c r="A2450" s="173" t="s">
        <v>17084</v>
      </c>
      <c r="B2450" s="174" t="s">
        <v>17085</v>
      </c>
      <c r="C2450" s="175" t="s">
        <v>12389</v>
      </c>
      <c r="D2450" s="176">
        <v>183.48</v>
      </c>
      <c r="E2450" s="176">
        <v>21.07</v>
      </c>
      <c r="F2450" s="176">
        <v>204.55</v>
      </c>
      <c r="G2450" s="169">
        <v>9</v>
      </c>
    </row>
    <row r="2451" spans="1:7" x14ac:dyDescent="0.2">
      <c r="A2451" s="173" t="s">
        <v>17086</v>
      </c>
      <c r="B2451" s="174" t="s">
        <v>17087</v>
      </c>
      <c r="C2451" s="175"/>
      <c r="D2451" s="176"/>
      <c r="E2451" s="176"/>
      <c r="F2451" s="176"/>
      <c r="G2451" s="169">
        <v>5</v>
      </c>
    </row>
    <row r="2452" spans="1:7" x14ac:dyDescent="0.2">
      <c r="A2452" s="173" t="s">
        <v>17088</v>
      </c>
      <c r="B2452" s="174" t="s">
        <v>17089</v>
      </c>
      <c r="C2452" s="175" t="s">
        <v>12690</v>
      </c>
      <c r="D2452" s="176">
        <v>25.79</v>
      </c>
      <c r="E2452" s="176">
        <v>15.8</v>
      </c>
      <c r="F2452" s="176">
        <v>41.59</v>
      </c>
      <c r="G2452" s="169">
        <v>9</v>
      </c>
    </row>
    <row r="2453" spans="1:7" x14ac:dyDescent="0.2">
      <c r="A2453" s="173" t="s">
        <v>17090</v>
      </c>
      <c r="B2453" s="174" t="s">
        <v>17091</v>
      </c>
      <c r="C2453" s="175" t="s">
        <v>12389</v>
      </c>
      <c r="D2453" s="176">
        <v>28.1</v>
      </c>
      <c r="E2453" s="176">
        <v>15.8</v>
      </c>
      <c r="F2453" s="176">
        <v>43.9</v>
      </c>
      <c r="G2453" s="169">
        <v>9</v>
      </c>
    </row>
    <row r="2454" spans="1:7" x14ac:dyDescent="0.2">
      <c r="A2454" s="173" t="s">
        <v>17092</v>
      </c>
      <c r="B2454" s="174" t="s">
        <v>17093</v>
      </c>
      <c r="C2454" s="175" t="s">
        <v>12389</v>
      </c>
      <c r="D2454" s="176">
        <v>65.39</v>
      </c>
      <c r="E2454" s="176">
        <v>15.8</v>
      </c>
      <c r="F2454" s="176">
        <v>81.19</v>
      </c>
      <c r="G2454" s="169">
        <v>9</v>
      </c>
    </row>
    <row r="2455" spans="1:7" x14ac:dyDescent="0.2">
      <c r="A2455" s="173" t="s">
        <v>17094</v>
      </c>
      <c r="B2455" s="174" t="s">
        <v>17095</v>
      </c>
      <c r="C2455" s="175" t="s">
        <v>12690</v>
      </c>
      <c r="D2455" s="176">
        <v>266.13</v>
      </c>
      <c r="E2455" s="176">
        <v>15.8</v>
      </c>
      <c r="F2455" s="176">
        <v>281.93</v>
      </c>
      <c r="G2455" s="169">
        <v>9</v>
      </c>
    </row>
    <row r="2456" spans="1:7" x14ac:dyDescent="0.2">
      <c r="A2456" s="173" t="s">
        <v>17096</v>
      </c>
      <c r="B2456" s="174" t="s">
        <v>17097</v>
      </c>
      <c r="C2456" s="175" t="s">
        <v>12690</v>
      </c>
      <c r="D2456" s="176">
        <v>275.58999999999997</v>
      </c>
      <c r="E2456" s="176">
        <v>15.8</v>
      </c>
      <c r="F2456" s="176">
        <v>291.39</v>
      </c>
      <c r="G2456" s="169">
        <v>9</v>
      </c>
    </row>
    <row r="2457" spans="1:7" x14ac:dyDescent="0.2">
      <c r="A2457" s="173" t="s">
        <v>17098</v>
      </c>
      <c r="B2457" s="174" t="s">
        <v>17099</v>
      </c>
      <c r="C2457" s="175" t="s">
        <v>12690</v>
      </c>
      <c r="D2457" s="176">
        <v>17.46</v>
      </c>
      <c r="E2457" s="176">
        <v>15.8</v>
      </c>
      <c r="F2457" s="176">
        <v>33.26</v>
      </c>
      <c r="G2457" s="169">
        <v>9</v>
      </c>
    </row>
    <row r="2458" spans="1:7" x14ac:dyDescent="0.2">
      <c r="A2458" s="173" t="s">
        <v>17100</v>
      </c>
      <c r="B2458" s="174" t="s">
        <v>17101</v>
      </c>
      <c r="C2458" s="175" t="s">
        <v>12690</v>
      </c>
      <c r="D2458" s="176">
        <v>311.01</v>
      </c>
      <c r="E2458" s="176">
        <v>15.8</v>
      </c>
      <c r="F2458" s="176">
        <v>326.81</v>
      </c>
      <c r="G2458" s="169">
        <v>9</v>
      </c>
    </row>
    <row r="2459" spans="1:7" ht="25.5" x14ac:dyDescent="0.2">
      <c r="A2459" s="173" t="s">
        <v>17102</v>
      </c>
      <c r="B2459" s="174" t="s">
        <v>17103</v>
      </c>
      <c r="C2459" s="175" t="s">
        <v>12389</v>
      </c>
      <c r="D2459" s="176">
        <v>23.71</v>
      </c>
      <c r="E2459" s="176">
        <v>15.8</v>
      </c>
      <c r="F2459" s="176">
        <v>39.51</v>
      </c>
      <c r="G2459" s="169">
        <v>9</v>
      </c>
    </row>
    <row r="2460" spans="1:7" x14ac:dyDescent="0.2">
      <c r="A2460" s="173" t="s">
        <v>17104</v>
      </c>
      <c r="B2460" s="174" t="s">
        <v>17105</v>
      </c>
      <c r="C2460" s="175" t="s">
        <v>12690</v>
      </c>
      <c r="D2460" s="176">
        <v>11.97</v>
      </c>
      <c r="E2460" s="176">
        <v>15.8</v>
      </c>
      <c r="F2460" s="176">
        <v>27.77</v>
      </c>
      <c r="G2460" s="169">
        <v>9</v>
      </c>
    </row>
    <row r="2461" spans="1:7" x14ac:dyDescent="0.2">
      <c r="A2461" s="173" t="s">
        <v>17106</v>
      </c>
      <c r="B2461" s="174" t="s">
        <v>17107</v>
      </c>
      <c r="C2461" s="175" t="s">
        <v>12690</v>
      </c>
      <c r="D2461" s="176">
        <v>13.97</v>
      </c>
      <c r="E2461" s="176">
        <v>15.8</v>
      </c>
      <c r="F2461" s="176">
        <v>29.77</v>
      </c>
      <c r="G2461" s="169">
        <v>9</v>
      </c>
    </row>
    <row r="2462" spans="1:7" x14ac:dyDescent="0.2">
      <c r="A2462" s="173" t="s">
        <v>17108</v>
      </c>
      <c r="B2462" s="174" t="s">
        <v>17109</v>
      </c>
      <c r="C2462" s="175" t="s">
        <v>12690</v>
      </c>
      <c r="D2462" s="176">
        <v>31.6</v>
      </c>
      <c r="E2462" s="176">
        <v>15.8</v>
      </c>
      <c r="F2462" s="176">
        <v>47.4</v>
      </c>
      <c r="G2462" s="169">
        <v>9</v>
      </c>
    </row>
    <row r="2463" spans="1:7" ht="25.5" x14ac:dyDescent="0.2">
      <c r="A2463" s="173" t="s">
        <v>17110</v>
      </c>
      <c r="B2463" s="174" t="s">
        <v>17111</v>
      </c>
      <c r="C2463" s="175" t="s">
        <v>12690</v>
      </c>
      <c r="D2463" s="176">
        <v>27.12</v>
      </c>
      <c r="E2463" s="176">
        <v>15.8</v>
      </c>
      <c r="F2463" s="176">
        <v>42.92</v>
      </c>
      <c r="G2463" s="169">
        <v>9</v>
      </c>
    </row>
    <row r="2464" spans="1:7" ht="25.5" x14ac:dyDescent="0.2">
      <c r="A2464" s="173" t="s">
        <v>17112</v>
      </c>
      <c r="B2464" s="174" t="s">
        <v>17113</v>
      </c>
      <c r="C2464" s="175" t="s">
        <v>12690</v>
      </c>
      <c r="D2464" s="176">
        <v>23.07</v>
      </c>
      <c r="E2464" s="176">
        <v>15.8</v>
      </c>
      <c r="F2464" s="176">
        <v>38.869999999999997</v>
      </c>
      <c r="G2464" s="169">
        <v>9</v>
      </c>
    </row>
    <row r="2465" spans="1:7" ht="25.5" x14ac:dyDescent="0.2">
      <c r="A2465" s="173" t="s">
        <v>20400</v>
      </c>
      <c r="B2465" s="174" t="s">
        <v>20401</v>
      </c>
      <c r="C2465" s="175" t="s">
        <v>12690</v>
      </c>
      <c r="D2465" s="176">
        <v>36.99</v>
      </c>
      <c r="E2465" s="176">
        <v>19.489999999999998</v>
      </c>
      <c r="F2465" s="176">
        <v>56.48</v>
      </c>
      <c r="G2465" s="169">
        <v>9</v>
      </c>
    </row>
    <row r="2466" spans="1:7" x14ac:dyDescent="0.2">
      <c r="A2466" s="173" t="s">
        <v>17114</v>
      </c>
      <c r="B2466" s="174" t="s">
        <v>17115</v>
      </c>
      <c r="C2466" s="175"/>
      <c r="D2466" s="176"/>
      <c r="E2466" s="176"/>
      <c r="F2466" s="176"/>
      <c r="G2466" s="169">
        <v>5</v>
      </c>
    </row>
    <row r="2467" spans="1:7" x14ac:dyDescent="0.2">
      <c r="A2467" s="173" t="s">
        <v>17116</v>
      </c>
      <c r="B2467" s="174" t="s">
        <v>17117</v>
      </c>
      <c r="C2467" s="175" t="s">
        <v>12690</v>
      </c>
      <c r="D2467" s="176">
        <v>13.67</v>
      </c>
      <c r="E2467" s="176">
        <v>17.91</v>
      </c>
      <c r="F2467" s="176">
        <v>31.58</v>
      </c>
      <c r="G2467" s="169">
        <v>9</v>
      </c>
    </row>
    <row r="2468" spans="1:7" x14ac:dyDescent="0.2">
      <c r="A2468" s="173" t="s">
        <v>17118</v>
      </c>
      <c r="B2468" s="174" t="s">
        <v>17119</v>
      </c>
      <c r="C2468" s="175" t="s">
        <v>12690</v>
      </c>
      <c r="D2468" s="176">
        <v>23.56</v>
      </c>
      <c r="E2468" s="176">
        <v>18.43</v>
      </c>
      <c r="F2468" s="176">
        <v>41.99</v>
      </c>
      <c r="G2468" s="169">
        <v>9</v>
      </c>
    </row>
    <row r="2469" spans="1:7" x14ac:dyDescent="0.2">
      <c r="A2469" s="173" t="s">
        <v>17120</v>
      </c>
      <c r="B2469" s="174" t="s">
        <v>17121</v>
      </c>
      <c r="C2469" s="175" t="s">
        <v>12690</v>
      </c>
      <c r="D2469" s="176">
        <v>26.3</v>
      </c>
      <c r="E2469" s="176">
        <v>26.34</v>
      </c>
      <c r="F2469" s="176">
        <v>52.64</v>
      </c>
      <c r="G2469" s="169">
        <v>9</v>
      </c>
    </row>
    <row r="2470" spans="1:7" x14ac:dyDescent="0.2">
      <c r="A2470" s="173" t="s">
        <v>17122</v>
      </c>
      <c r="B2470" s="174" t="s">
        <v>17123</v>
      </c>
      <c r="C2470" s="175" t="s">
        <v>12690</v>
      </c>
      <c r="D2470" s="176">
        <v>13.19</v>
      </c>
      <c r="E2470" s="176">
        <v>14.22</v>
      </c>
      <c r="F2470" s="176">
        <v>27.41</v>
      </c>
      <c r="G2470" s="169">
        <v>9</v>
      </c>
    </row>
    <row r="2471" spans="1:7" x14ac:dyDescent="0.2">
      <c r="A2471" s="173" t="s">
        <v>17124</v>
      </c>
      <c r="B2471" s="174" t="s">
        <v>17125</v>
      </c>
      <c r="C2471" s="175" t="s">
        <v>12690</v>
      </c>
      <c r="D2471" s="176">
        <v>11.97</v>
      </c>
      <c r="E2471" s="176">
        <v>23.7</v>
      </c>
      <c r="F2471" s="176">
        <v>35.67</v>
      </c>
      <c r="G2471" s="169">
        <v>9</v>
      </c>
    </row>
    <row r="2472" spans="1:7" x14ac:dyDescent="0.2">
      <c r="A2472" s="173" t="s">
        <v>17126</v>
      </c>
      <c r="B2472" s="174" t="s">
        <v>17127</v>
      </c>
      <c r="C2472" s="175" t="s">
        <v>12690</v>
      </c>
      <c r="D2472" s="176">
        <v>16.510000000000002</v>
      </c>
      <c r="E2472" s="176">
        <v>20.010000000000002</v>
      </c>
      <c r="F2472" s="176">
        <v>36.520000000000003</v>
      </c>
      <c r="G2472" s="169">
        <v>9</v>
      </c>
    </row>
    <row r="2473" spans="1:7" x14ac:dyDescent="0.2">
      <c r="A2473" s="173" t="s">
        <v>17128</v>
      </c>
      <c r="B2473" s="174" t="s">
        <v>17129</v>
      </c>
      <c r="C2473" s="175" t="s">
        <v>12690</v>
      </c>
      <c r="D2473" s="176">
        <v>12.16</v>
      </c>
      <c r="E2473" s="176">
        <v>23.7</v>
      </c>
      <c r="F2473" s="176">
        <v>35.86</v>
      </c>
      <c r="G2473" s="169">
        <v>9</v>
      </c>
    </row>
    <row r="2474" spans="1:7" x14ac:dyDescent="0.2">
      <c r="A2474" s="173" t="s">
        <v>17130</v>
      </c>
      <c r="B2474" s="174" t="s">
        <v>17131</v>
      </c>
      <c r="C2474" s="175" t="s">
        <v>12690</v>
      </c>
      <c r="D2474" s="176">
        <v>19.690000000000001</v>
      </c>
      <c r="E2474" s="176">
        <v>26.34</v>
      </c>
      <c r="F2474" s="176">
        <v>46.03</v>
      </c>
      <c r="G2474" s="169">
        <v>9</v>
      </c>
    </row>
    <row r="2475" spans="1:7" x14ac:dyDescent="0.2">
      <c r="A2475" s="173" t="s">
        <v>17132</v>
      </c>
      <c r="B2475" s="174" t="s">
        <v>17133</v>
      </c>
      <c r="C2475" s="175" t="s">
        <v>12690</v>
      </c>
      <c r="D2475" s="176">
        <v>48.03</v>
      </c>
      <c r="E2475" s="176">
        <v>18.43</v>
      </c>
      <c r="F2475" s="176">
        <v>66.459999999999994</v>
      </c>
      <c r="G2475" s="169">
        <v>9</v>
      </c>
    </row>
    <row r="2476" spans="1:7" x14ac:dyDescent="0.2">
      <c r="A2476" s="173" t="s">
        <v>17134</v>
      </c>
      <c r="B2476" s="174" t="s">
        <v>17135</v>
      </c>
      <c r="C2476" s="175" t="s">
        <v>12690</v>
      </c>
      <c r="D2476" s="176">
        <v>42.34</v>
      </c>
      <c r="E2476" s="176">
        <v>18.43</v>
      </c>
      <c r="F2476" s="176">
        <v>60.77</v>
      </c>
      <c r="G2476" s="169">
        <v>9</v>
      </c>
    </row>
    <row r="2477" spans="1:7" x14ac:dyDescent="0.2">
      <c r="A2477" s="173" t="s">
        <v>17136</v>
      </c>
      <c r="B2477" s="174" t="s">
        <v>17137</v>
      </c>
      <c r="C2477" s="175" t="s">
        <v>12690</v>
      </c>
      <c r="D2477" s="176">
        <v>18.2</v>
      </c>
      <c r="E2477" s="176">
        <v>13.17</v>
      </c>
      <c r="F2477" s="176">
        <v>31.37</v>
      </c>
      <c r="G2477" s="169">
        <v>9</v>
      </c>
    </row>
    <row r="2478" spans="1:7" ht="25.5" x14ac:dyDescent="0.2">
      <c r="A2478" s="173" t="s">
        <v>17138</v>
      </c>
      <c r="B2478" s="174" t="s">
        <v>17139</v>
      </c>
      <c r="C2478" s="175" t="s">
        <v>12690</v>
      </c>
      <c r="D2478" s="176">
        <v>55</v>
      </c>
      <c r="E2478" s="176">
        <v>20.010000000000002</v>
      </c>
      <c r="F2478" s="176">
        <v>75.010000000000005</v>
      </c>
      <c r="G2478" s="169">
        <v>9</v>
      </c>
    </row>
    <row r="2479" spans="1:7" ht="25.5" x14ac:dyDescent="0.2">
      <c r="A2479" s="173" t="s">
        <v>17140</v>
      </c>
      <c r="B2479" s="174" t="s">
        <v>17141</v>
      </c>
      <c r="C2479" s="175" t="s">
        <v>12389</v>
      </c>
      <c r="D2479" s="176">
        <v>35.549999999999997</v>
      </c>
      <c r="E2479" s="176">
        <v>15.8</v>
      </c>
      <c r="F2479" s="176">
        <v>51.35</v>
      </c>
      <c r="G2479" s="169">
        <v>9</v>
      </c>
    </row>
    <row r="2480" spans="1:7" ht="25.5" x14ac:dyDescent="0.2">
      <c r="A2480" s="173" t="s">
        <v>17142</v>
      </c>
      <c r="B2480" s="174" t="s">
        <v>17143</v>
      </c>
      <c r="C2480" s="175" t="s">
        <v>12389</v>
      </c>
      <c r="D2480" s="176">
        <v>89.86</v>
      </c>
      <c r="E2480" s="176">
        <v>26.34</v>
      </c>
      <c r="F2480" s="176">
        <v>116.2</v>
      </c>
      <c r="G2480" s="169">
        <v>9</v>
      </c>
    </row>
    <row r="2481" spans="1:7" x14ac:dyDescent="0.2">
      <c r="A2481" s="173" t="s">
        <v>17144</v>
      </c>
      <c r="B2481" s="174" t="s">
        <v>17145</v>
      </c>
      <c r="C2481" s="175"/>
      <c r="D2481" s="176"/>
      <c r="E2481" s="176"/>
      <c r="F2481" s="176"/>
      <c r="G2481" s="169">
        <v>5</v>
      </c>
    </row>
    <row r="2482" spans="1:7" x14ac:dyDescent="0.2">
      <c r="A2482" s="173" t="s">
        <v>17146</v>
      </c>
      <c r="B2482" s="174" t="s">
        <v>17147</v>
      </c>
      <c r="C2482" s="175" t="s">
        <v>12690</v>
      </c>
      <c r="D2482" s="176">
        <v>13.87</v>
      </c>
      <c r="E2482" s="176">
        <v>26.34</v>
      </c>
      <c r="F2482" s="176">
        <v>40.21</v>
      </c>
      <c r="G2482" s="169">
        <v>9</v>
      </c>
    </row>
    <row r="2483" spans="1:7" x14ac:dyDescent="0.2">
      <c r="A2483" s="173" t="s">
        <v>17148</v>
      </c>
      <c r="B2483" s="174" t="s">
        <v>17149</v>
      </c>
      <c r="C2483" s="175" t="s">
        <v>12690</v>
      </c>
      <c r="D2483" s="176">
        <v>20.87</v>
      </c>
      <c r="E2483" s="176">
        <v>26.34</v>
      </c>
      <c r="F2483" s="176">
        <v>47.21</v>
      </c>
      <c r="G2483" s="169">
        <v>9</v>
      </c>
    </row>
    <row r="2484" spans="1:7" x14ac:dyDescent="0.2">
      <c r="A2484" s="173" t="s">
        <v>17150</v>
      </c>
      <c r="B2484" s="174" t="s">
        <v>17151</v>
      </c>
      <c r="C2484" s="175" t="s">
        <v>12690</v>
      </c>
      <c r="D2484" s="176">
        <v>44.17</v>
      </c>
      <c r="E2484" s="176">
        <v>26.34</v>
      </c>
      <c r="F2484" s="176">
        <v>70.510000000000005</v>
      </c>
      <c r="G2484" s="169">
        <v>9</v>
      </c>
    </row>
    <row r="2485" spans="1:7" x14ac:dyDescent="0.2">
      <c r="A2485" s="173" t="s">
        <v>17152</v>
      </c>
      <c r="B2485" s="174" t="s">
        <v>17153</v>
      </c>
      <c r="C2485" s="175" t="s">
        <v>12690</v>
      </c>
      <c r="D2485" s="176">
        <v>52.17</v>
      </c>
      <c r="E2485" s="176">
        <v>26.34</v>
      </c>
      <c r="F2485" s="176">
        <v>78.510000000000005</v>
      </c>
      <c r="G2485" s="169">
        <v>9</v>
      </c>
    </row>
    <row r="2486" spans="1:7" x14ac:dyDescent="0.2">
      <c r="A2486" s="173" t="s">
        <v>17154</v>
      </c>
      <c r="B2486" s="174" t="s">
        <v>17155</v>
      </c>
      <c r="C2486" s="175" t="s">
        <v>12690</v>
      </c>
      <c r="D2486" s="176">
        <v>78.31</v>
      </c>
      <c r="E2486" s="176">
        <v>26.34</v>
      </c>
      <c r="F2486" s="176">
        <v>104.65</v>
      </c>
      <c r="G2486" s="169">
        <v>9</v>
      </c>
    </row>
    <row r="2487" spans="1:7" x14ac:dyDescent="0.2">
      <c r="A2487" s="173" t="s">
        <v>17156</v>
      </c>
      <c r="B2487" s="174" t="s">
        <v>17157</v>
      </c>
      <c r="C2487" s="175" t="s">
        <v>12690</v>
      </c>
      <c r="D2487" s="176">
        <v>203.69</v>
      </c>
      <c r="E2487" s="176">
        <v>26.34</v>
      </c>
      <c r="F2487" s="176">
        <v>230.03</v>
      </c>
      <c r="G2487" s="169">
        <v>9</v>
      </c>
    </row>
    <row r="2488" spans="1:7" x14ac:dyDescent="0.2">
      <c r="A2488" s="173" t="s">
        <v>17158</v>
      </c>
      <c r="B2488" s="174" t="s">
        <v>17159</v>
      </c>
      <c r="C2488" s="175" t="s">
        <v>12690</v>
      </c>
      <c r="D2488" s="176">
        <v>260.76</v>
      </c>
      <c r="E2488" s="176">
        <v>26.34</v>
      </c>
      <c r="F2488" s="176">
        <v>287.10000000000002</v>
      </c>
      <c r="G2488" s="169">
        <v>9</v>
      </c>
    </row>
    <row r="2489" spans="1:7" x14ac:dyDescent="0.2">
      <c r="A2489" s="173" t="s">
        <v>17160</v>
      </c>
      <c r="B2489" s="174" t="s">
        <v>17161</v>
      </c>
      <c r="C2489" s="175" t="s">
        <v>12690</v>
      </c>
      <c r="D2489" s="176">
        <v>370.85</v>
      </c>
      <c r="E2489" s="176">
        <v>26.34</v>
      </c>
      <c r="F2489" s="176">
        <v>397.19</v>
      </c>
      <c r="G2489" s="169">
        <v>9</v>
      </c>
    </row>
    <row r="2490" spans="1:7" x14ac:dyDescent="0.2">
      <c r="A2490" s="173" t="s">
        <v>17162</v>
      </c>
      <c r="B2490" s="174" t="s">
        <v>17163</v>
      </c>
      <c r="C2490" s="175" t="s">
        <v>12690</v>
      </c>
      <c r="D2490" s="176">
        <v>17.940000000000001</v>
      </c>
      <c r="E2490" s="176">
        <v>26.34</v>
      </c>
      <c r="F2490" s="176">
        <v>44.28</v>
      </c>
      <c r="G2490" s="169">
        <v>9</v>
      </c>
    </row>
    <row r="2491" spans="1:7" x14ac:dyDescent="0.2">
      <c r="A2491" s="173" t="s">
        <v>17164</v>
      </c>
      <c r="B2491" s="174" t="s">
        <v>17165</v>
      </c>
      <c r="C2491" s="175"/>
      <c r="D2491" s="176"/>
      <c r="E2491" s="176"/>
      <c r="F2491" s="176"/>
      <c r="G2491" s="169">
        <v>5</v>
      </c>
    </row>
    <row r="2492" spans="1:7" x14ac:dyDescent="0.2">
      <c r="A2492" s="173" t="s">
        <v>17166</v>
      </c>
      <c r="B2492" s="174" t="s">
        <v>17167</v>
      </c>
      <c r="C2492" s="175" t="s">
        <v>12389</v>
      </c>
      <c r="D2492" s="176">
        <v>3.41</v>
      </c>
      <c r="E2492" s="176">
        <v>13.17</v>
      </c>
      <c r="F2492" s="176">
        <v>16.579999999999998</v>
      </c>
      <c r="G2492" s="169">
        <v>9</v>
      </c>
    </row>
    <row r="2493" spans="1:7" x14ac:dyDescent="0.2">
      <c r="A2493" s="173" t="s">
        <v>17168</v>
      </c>
      <c r="B2493" s="174" t="s">
        <v>17169</v>
      </c>
      <c r="C2493" s="175" t="s">
        <v>12389</v>
      </c>
      <c r="D2493" s="176">
        <v>6.55</v>
      </c>
      <c r="E2493" s="176">
        <v>13.17</v>
      </c>
      <c r="F2493" s="176">
        <v>19.72</v>
      </c>
      <c r="G2493" s="169">
        <v>9</v>
      </c>
    </row>
    <row r="2494" spans="1:7" x14ac:dyDescent="0.2">
      <c r="A2494" s="173" t="s">
        <v>17170</v>
      </c>
      <c r="B2494" s="174" t="s">
        <v>17171</v>
      </c>
      <c r="C2494" s="175" t="s">
        <v>12389</v>
      </c>
      <c r="D2494" s="176">
        <v>6.97</v>
      </c>
      <c r="E2494" s="176">
        <v>13.17</v>
      </c>
      <c r="F2494" s="176">
        <v>20.14</v>
      </c>
      <c r="G2494" s="169">
        <v>9</v>
      </c>
    </row>
    <row r="2495" spans="1:7" x14ac:dyDescent="0.2">
      <c r="A2495" s="173" t="s">
        <v>17172</v>
      </c>
      <c r="B2495" s="174" t="s">
        <v>17173</v>
      </c>
      <c r="C2495" s="175"/>
      <c r="D2495" s="176"/>
      <c r="E2495" s="176"/>
      <c r="F2495" s="176"/>
      <c r="G2495" s="169">
        <v>5</v>
      </c>
    </row>
    <row r="2496" spans="1:7" x14ac:dyDescent="0.2">
      <c r="A2496" s="173" t="s">
        <v>17174</v>
      </c>
      <c r="B2496" s="174" t="s">
        <v>17175</v>
      </c>
      <c r="C2496" s="175" t="s">
        <v>12389</v>
      </c>
      <c r="D2496" s="176">
        <v>270.94</v>
      </c>
      <c r="E2496" s="176">
        <v>26.34</v>
      </c>
      <c r="F2496" s="176">
        <v>297.27999999999997</v>
      </c>
      <c r="G2496" s="169">
        <v>9</v>
      </c>
    </row>
    <row r="2497" spans="1:7" x14ac:dyDescent="0.2">
      <c r="A2497" s="173" t="s">
        <v>17176</v>
      </c>
      <c r="B2497" s="174" t="s">
        <v>17177</v>
      </c>
      <c r="C2497" s="175" t="s">
        <v>12389</v>
      </c>
      <c r="D2497" s="176">
        <v>280.57</v>
      </c>
      <c r="E2497" s="176">
        <v>26.34</v>
      </c>
      <c r="F2497" s="176">
        <v>306.91000000000003</v>
      </c>
      <c r="G2497" s="169">
        <v>9</v>
      </c>
    </row>
    <row r="2498" spans="1:7" x14ac:dyDescent="0.2">
      <c r="A2498" s="173" t="s">
        <v>17178</v>
      </c>
      <c r="B2498" s="174" t="s">
        <v>17179</v>
      </c>
      <c r="C2498" s="175" t="s">
        <v>12389</v>
      </c>
      <c r="D2498" s="176">
        <v>329.76</v>
      </c>
      <c r="E2498" s="176">
        <v>26.34</v>
      </c>
      <c r="F2498" s="176">
        <v>356.1</v>
      </c>
      <c r="G2498" s="169">
        <v>9</v>
      </c>
    </row>
    <row r="2499" spans="1:7" x14ac:dyDescent="0.2">
      <c r="A2499" s="173" t="s">
        <v>17180</v>
      </c>
      <c r="B2499" s="174" t="s">
        <v>17181</v>
      </c>
      <c r="C2499" s="175" t="s">
        <v>12389</v>
      </c>
      <c r="D2499" s="176">
        <v>266.66000000000003</v>
      </c>
      <c r="E2499" s="176">
        <v>26.34</v>
      </c>
      <c r="F2499" s="176">
        <v>293</v>
      </c>
      <c r="G2499" s="169">
        <v>9</v>
      </c>
    </row>
    <row r="2500" spans="1:7" x14ac:dyDescent="0.2">
      <c r="A2500" s="173" t="s">
        <v>17182</v>
      </c>
      <c r="B2500" s="174" t="s">
        <v>17183</v>
      </c>
      <c r="C2500" s="175" t="s">
        <v>12389</v>
      </c>
      <c r="D2500" s="176">
        <v>400.82</v>
      </c>
      <c r="E2500" s="176">
        <v>26.34</v>
      </c>
      <c r="F2500" s="176">
        <v>427.16</v>
      </c>
      <c r="G2500" s="169">
        <v>9</v>
      </c>
    </row>
    <row r="2501" spans="1:7" x14ac:dyDescent="0.2">
      <c r="A2501" s="173" t="s">
        <v>17184</v>
      </c>
      <c r="B2501" s="174" t="s">
        <v>17185</v>
      </c>
      <c r="C2501" s="175" t="s">
        <v>12389</v>
      </c>
      <c r="D2501" s="176">
        <v>584.63</v>
      </c>
      <c r="E2501" s="176">
        <v>26.34</v>
      </c>
      <c r="F2501" s="176">
        <v>610.97</v>
      </c>
      <c r="G2501" s="169">
        <v>9</v>
      </c>
    </row>
    <row r="2502" spans="1:7" x14ac:dyDescent="0.2">
      <c r="A2502" s="173" t="s">
        <v>17186</v>
      </c>
      <c r="B2502" s="174" t="s">
        <v>17187</v>
      </c>
      <c r="C2502" s="175" t="s">
        <v>12389</v>
      </c>
      <c r="D2502" s="176">
        <v>796.08</v>
      </c>
      <c r="E2502" s="176">
        <v>26.34</v>
      </c>
      <c r="F2502" s="176">
        <v>822.42</v>
      </c>
      <c r="G2502" s="169">
        <v>9</v>
      </c>
    </row>
    <row r="2503" spans="1:7" x14ac:dyDescent="0.2">
      <c r="A2503" s="173" t="s">
        <v>17188</v>
      </c>
      <c r="B2503" s="174" t="s">
        <v>17189</v>
      </c>
      <c r="C2503" s="175" t="s">
        <v>12389</v>
      </c>
      <c r="D2503" s="176">
        <v>1076.26</v>
      </c>
      <c r="E2503" s="176">
        <v>26.34</v>
      </c>
      <c r="F2503" s="176">
        <v>1102.5999999999999</v>
      </c>
      <c r="G2503" s="169">
        <v>9</v>
      </c>
    </row>
    <row r="2504" spans="1:7" x14ac:dyDescent="0.2">
      <c r="A2504" s="173" t="s">
        <v>17190</v>
      </c>
      <c r="B2504" s="174" t="s">
        <v>17191</v>
      </c>
      <c r="C2504" s="175" t="s">
        <v>12389</v>
      </c>
      <c r="D2504" s="176">
        <v>1620.99</v>
      </c>
      <c r="E2504" s="176">
        <v>26.34</v>
      </c>
      <c r="F2504" s="176">
        <v>1647.33</v>
      </c>
      <c r="G2504" s="169">
        <v>9</v>
      </c>
    </row>
    <row r="2505" spans="1:7" x14ac:dyDescent="0.2">
      <c r="A2505" s="173" t="s">
        <v>17192</v>
      </c>
      <c r="B2505" s="174" t="s">
        <v>17193</v>
      </c>
      <c r="C2505" s="175" t="s">
        <v>12389</v>
      </c>
      <c r="D2505" s="176">
        <v>3555.1</v>
      </c>
      <c r="E2505" s="176">
        <v>26.34</v>
      </c>
      <c r="F2505" s="176">
        <v>3581.44</v>
      </c>
      <c r="G2505" s="169">
        <v>9</v>
      </c>
    </row>
    <row r="2506" spans="1:7" x14ac:dyDescent="0.2">
      <c r="A2506" s="173" t="s">
        <v>17194</v>
      </c>
      <c r="B2506" s="174" t="s">
        <v>17195</v>
      </c>
      <c r="C2506" s="175" t="s">
        <v>12389</v>
      </c>
      <c r="D2506" s="176">
        <v>2171.39</v>
      </c>
      <c r="E2506" s="176">
        <v>26.34</v>
      </c>
      <c r="F2506" s="176">
        <v>2197.73</v>
      </c>
      <c r="G2506" s="169">
        <v>9</v>
      </c>
    </row>
    <row r="2507" spans="1:7" x14ac:dyDescent="0.2">
      <c r="A2507" s="173" t="s">
        <v>17196</v>
      </c>
      <c r="B2507" s="174" t="s">
        <v>17197</v>
      </c>
      <c r="C2507" s="175" t="s">
        <v>12389</v>
      </c>
      <c r="D2507" s="176">
        <v>5157.26</v>
      </c>
      <c r="E2507" s="176">
        <v>26.34</v>
      </c>
      <c r="F2507" s="176">
        <v>5183.6000000000004</v>
      </c>
      <c r="G2507" s="169">
        <v>9</v>
      </c>
    </row>
    <row r="2508" spans="1:7" x14ac:dyDescent="0.2">
      <c r="A2508" s="173" t="s">
        <v>17198</v>
      </c>
      <c r="B2508" s="174" t="s">
        <v>17199</v>
      </c>
      <c r="C2508" s="175" t="s">
        <v>12389</v>
      </c>
      <c r="D2508" s="176">
        <v>73.84</v>
      </c>
      <c r="E2508" s="176">
        <v>26.34</v>
      </c>
      <c r="F2508" s="176">
        <v>100.18</v>
      </c>
      <c r="G2508" s="169">
        <v>9</v>
      </c>
    </row>
    <row r="2509" spans="1:7" x14ac:dyDescent="0.2">
      <c r="A2509" s="173" t="s">
        <v>17200</v>
      </c>
      <c r="B2509" s="174" t="s">
        <v>17201</v>
      </c>
      <c r="C2509" s="175" t="s">
        <v>12389</v>
      </c>
      <c r="D2509" s="176">
        <v>142.33000000000001</v>
      </c>
      <c r="E2509" s="176">
        <v>26.34</v>
      </c>
      <c r="F2509" s="176">
        <v>168.67</v>
      </c>
      <c r="G2509" s="169">
        <v>9</v>
      </c>
    </row>
    <row r="2510" spans="1:7" x14ac:dyDescent="0.2">
      <c r="A2510" s="173" t="s">
        <v>17202</v>
      </c>
      <c r="B2510" s="174" t="s">
        <v>17203</v>
      </c>
      <c r="C2510" s="175" t="s">
        <v>12389</v>
      </c>
      <c r="D2510" s="176">
        <v>145.6</v>
      </c>
      <c r="E2510" s="176">
        <v>26.34</v>
      </c>
      <c r="F2510" s="176">
        <v>171.94</v>
      </c>
      <c r="G2510" s="169">
        <v>9</v>
      </c>
    </row>
    <row r="2511" spans="1:7" x14ac:dyDescent="0.2">
      <c r="A2511" s="173" t="s">
        <v>17204</v>
      </c>
      <c r="B2511" s="174" t="s">
        <v>17205</v>
      </c>
      <c r="C2511" s="175"/>
      <c r="D2511" s="176"/>
      <c r="E2511" s="176"/>
      <c r="F2511" s="176"/>
      <c r="G2511" s="169">
        <v>5</v>
      </c>
    </row>
    <row r="2512" spans="1:7" x14ac:dyDescent="0.2">
      <c r="A2512" s="173" t="s">
        <v>17206</v>
      </c>
      <c r="B2512" s="174" t="s">
        <v>17207</v>
      </c>
      <c r="C2512" s="175" t="s">
        <v>12389</v>
      </c>
      <c r="D2512" s="176">
        <v>76.849999999999994</v>
      </c>
      <c r="E2512" s="176">
        <v>23.7</v>
      </c>
      <c r="F2512" s="176">
        <v>100.55</v>
      </c>
      <c r="G2512" s="169">
        <v>9</v>
      </c>
    </row>
    <row r="2513" spans="1:7" ht="25.5" x14ac:dyDescent="0.2">
      <c r="A2513" s="173" t="s">
        <v>17208</v>
      </c>
      <c r="B2513" s="174" t="s">
        <v>17209</v>
      </c>
      <c r="C2513" s="175" t="s">
        <v>12389</v>
      </c>
      <c r="D2513" s="176">
        <v>263.51</v>
      </c>
      <c r="E2513" s="176">
        <v>26.34</v>
      </c>
      <c r="F2513" s="176">
        <v>289.85000000000002</v>
      </c>
      <c r="G2513" s="169">
        <v>9</v>
      </c>
    </row>
    <row r="2514" spans="1:7" ht="25.5" x14ac:dyDescent="0.2">
      <c r="A2514" s="173" t="s">
        <v>17210</v>
      </c>
      <c r="B2514" s="174" t="s">
        <v>17211</v>
      </c>
      <c r="C2514" s="175" t="s">
        <v>12389</v>
      </c>
      <c r="D2514" s="176">
        <v>460.79</v>
      </c>
      <c r="E2514" s="176">
        <v>26.34</v>
      </c>
      <c r="F2514" s="176">
        <v>487.13</v>
      </c>
      <c r="G2514" s="169">
        <v>9</v>
      </c>
    </row>
    <row r="2515" spans="1:7" ht="25.5" x14ac:dyDescent="0.2">
      <c r="A2515" s="173" t="s">
        <v>17212</v>
      </c>
      <c r="B2515" s="174" t="s">
        <v>17213</v>
      </c>
      <c r="C2515" s="175" t="s">
        <v>12389</v>
      </c>
      <c r="D2515" s="176">
        <v>352.45</v>
      </c>
      <c r="E2515" s="176">
        <v>26.34</v>
      </c>
      <c r="F2515" s="176">
        <v>378.79</v>
      </c>
      <c r="G2515" s="169">
        <v>9</v>
      </c>
    </row>
    <row r="2516" spans="1:7" x14ac:dyDescent="0.2">
      <c r="A2516" s="173" t="s">
        <v>17214</v>
      </c>
      <c r="B2516" s="174" t="s">
        <v>17215</v>
      </c>
      <c r="C2516" s="175" t="s">
        <v>12389</v>
      </c>
      <c r="D2516" s="176">
        <v>94.68</v>
      </c>
      <c r="E2516" s="176">
        <v>52.67</v>
      </c>
      <c r="F2516" s="176">
        <v>147.35</v>
      </c>
      <c r="G2516" s="169">
        <v>9</v>
      </c>
    </row>
    <row r="2517" spans="1:7" ht="25.5" x14ac:dyDescent="0.2">
      <c r="A2517" s="173" t="s">
        <v>17216</v>
      </c>
      <c r="B2517" s="174" t="s">
        <v>17217</v>
      </c>
      <c r="C2517" s="175" t="s">
        <v>12389</v>
      </c>
      <c r="D2517" s="176">
        <v>4155.34</v>
      </c>
      <c r="E2517" s="176">
        <v>52.67</v>
      </c>
      <c r="F2517" s="176">
        <v>4208.01</v>
      </c>
      <c r="G2517" s="169">
        <v>9</v>
      </c>
    </row>
    <row r="2518" spans="1:7" ht="25.5" x14ac:dyDescent="0.2">
      <c r="A2518" s="173" t="s">
        <v>17218</v>
      </c>
      <c r="B2518" s="174" t="s">
        <v>20402</v>
      </c>
      <c r="C2518" s="175" t="s">
        <v>12389</v>
      </c>
      <c r="D2518" s="176">
        <v>102.03</v>
      </c>
      <c r="E2518" s="176">
        <v>52.67</v>
      </c>
      <c r="F2518" s="176">
        <v>154.69999999999999</v>
      </c>
      <c r="G2518" s="169">
        <v>9</v>
      </c>
    </row>
    <row r="2519" spans="1:7" ht="25.5" x14ac:dyDescent="0.2">
      <c r="A2519" s="173" t="s">
        <v>17219</v>
      </c>
      <c r="B2519" s="174" t="s">
        <v>17220</v>
      </c>
      <c r="C2519" s="175" t="s">
        <v>12389</v>
      </c>
      <c r="D2519" s="176">
        <v>3143.17</v>
      </c>
      <c r="E2519" s="176">
        <v>26.34</v>
      </c>
      <c r="F2519" s="176">
        <v>3169.51</v>
      </c>
      <c r="G2519" s="169">
        <v>9</v>
      </c>
    </row>
    <row r="2520" spans="1:7" x14ac:dyDescent="0.2">
      <c r="A2520" s="173" t="s">
        <v>17221</v>
      </c>
      <c r="B2520" s="174" t="s">
        <v>17222</v>
      </c>
      <c r="C2520" s="175" t="s">
        <v>12389</v>
      </c>
      <c r="D2520" s="176">
        <v>123.36</v>
      </c>
      <c r="E2520" s="176">
        <v>52.67</v>
      </c>
      <c r="F2520" s="176">
        <v>176.03</v>
      </c>
      <c r="G2520" s="169">
        <v>9</v>
      </c>
    </row>
    <row r="2521" spans="1:7" x14ac:dyDescent="0.2">
      <c r="A2521" s="173" t="s">
        <v>17223</v>
      </c>
      <c r="B2521" s="174" t="s">
        <v>17224</v>
      </c>
      <c r="C2521" s="175" t="s">
        <v>12389</v>
      </c>
      <c r="D2521" s="176">
        <v>275.94</v>
      </c>
      <c r="E2521" s="176">
        <v>31.6</v>
      </c>
      <c r="F2521" s="176">
        <v>307.54000000000002</v>
      </c>
      <c r="G2521" s="169">
        <v>9</v>
      </c>
    </row>
    <row r="2522" spans="1:7" x14ac:dyDescent="0.2">
      <c r="A2522" s="173" t="s">
        <v>17225</v>
      </c>
      <c r="B2522" s="174" t="s">
        <v>17226</v>
      </c>
      <c r="C2522" s="175"/>
      <c r="D2522" s="176"/>
      <c r="E2522" s="176"/>
      <c r="F2522" s="176"/>
      <c r="G2522" s="169">
        <v>5</v>
      </c>
    </row>
    <row r="2523" spans="1:7" x14ac:dyDescent="0.2">
      <c r="A2523" s="173" t="s">
        <v>17227</v>
      </c>
      <c r="B2523" s="174" t="s">
        <v>17228</v>
      </c>
      <c r="C2523" s="175" t="s">
        <v>12389</v>
      </c>
      <c r="D2523" s="176">
        <v>636.96</v>
      </c>
      <c r="E2523" s="176">
        <v>21.07</v>
      </c>
      <c r="F2523" s="176">
        <v>658.03</v>
      </c>
      <c r="G2523" s="169">
        <v>9</v>
      </c>
    </row>
    <row r="2524" spans="1:7" x14ac:dyDescent="0.2">
      <c r="A2524" s="173" t="s">
        <v>17229</v>
      </c>
      <c r="B2524" s="174" t="s">
        <v>17230</v>
      </c>
      <c r="C2524" s="175" t="s">
        <v>12389</v>
      </c>
      <c r="D2524" s="176">
        <v>318.70999999999998</v>
      </c>
      <c r="E2524" s="176">
        <v>21.07</v>
      </c>
      <c r="F2524" s="176">
        <v>339.78</v>
      </c>
      <c r="G2524" s="169">
        <v>9</v>
      </c>
    </row>
    <row r="2525" spans="1:7" x14ac:dyDescent="0.2">
      <c r="A2525" s="173" t="s">
        <v>17231</v>
      </c>
      <c r="B2525" s="174" t="s">
        <v>17232</v>
      </c>
      <c r="C2525" s="175" t="s">
        <v>12389</v>
      </c>
      <c r="D2525" s="176">
        <v>166.41</v>
      </c>
      <c r="E2525" s="176">
        <v>21.07</v>
      </c>
      <c r="F2525" s="176">
        <v>187.48</v>
      </c>
      <c r="G2525" s="169">
        <v>9</v>
      </c>
    </row>
    <row r="2526" spans="1:7" x14ac:dyDescent="0.2">
      <c r="A2526" s="173" t="s">
        <v>17233</v>
      </c>
      <c r="B2526" s="174" t="s">
        <v>17234</v>
      </c>
      <c r="C2526" s="175" t="s">
        <v>12389</v>
      </c>
      <c r="D2526" s="176">
        <v>440.75</v>
      </c>
      <c r="E2526" s="176">
        <v>21.07</v>
      </c>
      <c r="F2526" s="176">
        <v>461.82</v>
      </c>
      <c r="G2526" s="169">
        <v>9</v>
      </c>
    </row>
    <row r="2527" spans="1:7" x14ac:dyDescent="0.2">
      <c r="A2527" s="173" t="s">
        <v>17235</v>
      </c>
      <c r="B2527" s="174" t="s">
        <v>17236</v>
      </c>
      <c r="C2527" s="175"/>
      <c r="D2527" s="176"/>
      <c r="E2527" s="176"/>
      <c r="F2527" s="176"/>
      <c r="G2527" s="169">
        <v>5</v>
      </c>
    </row>
    <row r="2528" spans="1:7" x14ac:dyDescent="0.2">
      <c r="A2528" s="173" t="s">
        <v>17237</v>
      </c>
      <c r="B2528" s="174" t="s">
        <v>17238</v>
      </c>
      <c r="C2528" s="175" t="s">
        <v>12389</v>
      </c>
      <c r="D2528" s="176">
        <v>165.24</v>
      </c>
      <c r="E2528" s="176">
        <v>21.07</v>
      </c>
      <c r="F2528" s="176">
        <v>186.31</v>
      </c>
      <c r="G2528" s="169">
        <v>9</v>
      </c>
    </row>
    <row r="2529" spans="1:7" ht="25.5" x14ac:dyDescent="0.2">
      <c r="A2529" s="173" t="s">
        <v>17239</v>
      </c>
      <c r="B2529" s="174" t="s">
        <v>17240</v>
      </c>
      <c r="C2529" s="175" t="s">
        <v>12389</v>
      </c>
      <c r="D2529" s="176">
        <v>389.46</v>
      </c>
      <c r="E2529" s="176">
        <v>13.17</v>
      </c>
      <c r="F2529" s="176">
        <v>402.63</v>
      </c>
      <c r="G2529" s="169">
        <v>9</v>
      </c>
    </row>
    <row r="2530" spans="1:7" x14ac:dyDescent="0.2">
      <c r="A2530" s="173" t="s">
        <v>17241</v>
      </c>
      <c r="B2530" s="174" t="s">
        <v>17242</v>
      </c>
      <c r="C2530" s="175"/>
      <c r="D2530" s="176"/>
      <c r="E2530" s="176"/>
      <c r="F2530" s="176"/>
      <c r="G2530" s="169">
        <v>5</v>
      </c>
    </row>
    <row r="2531" spans="1:7" x14ac:dyDescent="0.2">
      <c r="A2531" s="173" t="s">
        <v>17243</v>
      </c>
      <c r="B2531" s="174" t="s">
        <v>17244</v>
      </c>
      <c r="C2531" s="175" t="s">
        <v>12389</v>
      </c>
      <c r="D2531" s="176">
        <v>133.12</v>
      </c>
      <c r="E2531" s="176">
        <v>21.07</v>
      </c>
      <c r="F2531" s="176">
        <v>154.19</v>
      </c>
      <c r="G2531" s="169">
        <v>9</v>
      </c>
    </row>
    <row r="2532" spans="1:7" ht="25.5" x14ac:dyDescent="0.2">
      <c r="A2532" s="173" t="s">
        <v>17245</v>
      </c>
      <c r="B2532" s="174" t="s">
        <v>17246</v>
      </c>
      <c r="C2532" s="175" t="s">
        <v>12389</v>
      </c>
      <c r="D2532" s="176">
        <v>128.35</v>
      </c>
      <c r="E2532" s="176">
        <v>26.34</v>
      </c>
      <c r="F2532" s="176">
        <v>154.69</v>
      </c>
      <c r="G2532" s="169">
        <v>9</v>
      </c>
    </row>
    <row r="2533" spans="1:7" x14ac:dyDescent="0.2">
      <c r="A2533" s="173" t="s">
        <v>17247</v>
      </c>
      <c r="B2533" s="174" t="s">
        <v>17248</v>
      </c>
      <c r="C2533" s="175"/>
      <c r="D2533" s="176"/>
      <c r="E2533" s="176"/>
      <c r="F2533" s="176"/>
      <c r="G2533" s="169">
        <v>5</v>
      </c>
    </row>
    <row r="2534" spans="1:7" x14ac:dyDescent="0.2">
      <c r="A2534" s="173" t="s">
        <v>17249</v>
      </c>
      <c r="B2534" s="174" t="s">
        <v>17250</v>
      </c>
      <c r="C2534" s="175" t="s">
        <v>12389</v>
      </c>
      <c r="D2534" s="176">
        <v>65.930000000000007</v>
      </c>
      <c r="E2534" s="176">
        <v>42.13</v>
      </c>
      <c r="F2534" s="176">
        <v>108.06</v>
      </c>
      <c r="G2534" s="169">
        <v>9</v>
      </c>
    </row>
    <row r="2535" spans="1:7" x14ac:dyDescent="0.2">
      <c r="A2535" s="173" t="s">
        <v>17251</v>
      </c>
      <c r="B2535" s="174" t="s">
        <v>17252</v>
      </c>
      <c r="C2535" s="175" t="s">
        <v>12389</v>
      </c>
      <c r="D2535" s="176">
        <v>53.33</v>
      </c>
      <c r="E2535" s="176">
        <v>42.13</v>
      </c>
      <c r="F2535" s="176">
        <v>95.46</v>
      </c>
      <c r="G2535" s="169">
        <v>9</v>
      </c>
    </row>
    <row r="2536" spans="1:7" x14ac:dyDescent="0.2">
      <c r="A2536" s="173" t="s">
        <v>17253</v>
      </c>
      <c r="B2536" s="174" t="s">
        <v>17254</v>
      </c>
      <c r="C2536" s="175" t="s">
        <v>12389</v>
      </c>
      <c r="D2536" s="176">
        <v>37.58</v>
      </c>
      <c r="E2536" s="176">
        <v>15.8</v>
      </c>
      <c r="F2536" s="176">
        <v>53.38</v>
      </c>
      <c r="G2536" s="169">
        <v>9</v>
      </c>
    </row>
    <row r="2537" spans="1:7" x14ac:dyDescent="0.2">
      <c r="A2537" s="173" t="s">
        <v>17255</v>
      </c>
      <c r="B2537" s="174" t="s">
        <v>17256</v>
      </c>
      <c r="C2537" s="175" t="s">
        <v>12389</v>
      </c>
      <c r="D2537" s="176">
        <v>133.47999999999999</v>
      </c>
      <c r="E2537" s="176">
        <v>15.8</v>
      </c>
      <c r="F2537" s="176">
        <v>149.28</v>
      </c>
      <c r="G2537" s="169">
        <v>9</v>
      </c>
    </row>
    <row r="2538" spans="1:7" x14ac:dyDescent="0.2">
      <c r="A2538" s="173" t="s">
        <v>17257</v>
      </c>
      <c r="B2538" s="174" t="s">
        <v>17258</v>
      </c>
      <c r="C2538" s="175" t="s">
        <v>12389</v>
      </c>
      <c r="D2538" s="176">
        <v>446.12</v>
      </c>
      <c r="E2538" s="176">
        <v>15.8</v>
      </c>
      <c r="F2538" s="176">
        <v>461.92</v>
      </c>
      <c r="G2538" s="169">
        <v>9</v>
      </c>
    </row>
    <row r="2539" spans="1:7" x14ac:dyDescent="0.2">
      <c r="A2539" s="173" t="s">
        <v>17259</v>
      </c>
      <c r="B2539" s="174" t="s">
        <v>17260</v>
      </c>
      <c r="C2539" s="175" t="s">
        <v>12389</v>
      </c>
      <c r="D2539" s="176">
        <v>4.2300000000000004</v>
      </c>
      <c r="E2539" s="176">
        <v>1.71</v>
      </c>
      <c r="F2539" s="176">
        <v>5.94</v>
      </c>
      <c r="G2539" s="169">
        <v>9</v>
      </c>
    </row>
    <row r="2540" spans="1:7" x14ac:dyDescent="0.2">
      <c r="A2540" s="173" t="s">
        <v>17261</v>
      </c>
      <c r="B2540" s="174" t="s">
        <v>17262</v>
      </c>
      <c r="C2540" s="175" t="s">
        <v>12389</v>
      </c>
      <c r="D2540" s="176">
        <v>9.82</v>
      </c>
      <c r="E2540" s="176">
        <v>1.71</v>
      </c>
      <c r="F2540" s="176">
        <v>11.53</v>
      </c>
      <c r="G2540" s="169">
        <v>9</v>
      </c>
    </row>
    <row r="2541" spans="1:7" x14ac:dyDescent="0.2">
      <c r="A2541" s="173" t="s">
        <v>17263</v>
      </c>
      <c r="B2541" s="174" t="s">
        <v>17264</v>
      </c>
      <c r="C2541" s="175" t="s">
        <v>12389</v>
      </c>
      <c r="D2541" s="176">
        <v>46.74</v>
      </c>
      <c r="E2541" s="176">
        <v>21.07</v>
      </c>
      <c r="F2541" s="176">
        <v>67.81</v>
      </c>
      <c r="G2541" s="169">
        <v>9</v>
      </c>
    </row>
    <row r="2542" spans="1:7" x14ac:dyDescent="0.2">
      <c r="A2542" s="173" t="s">
        <v>17265</v>
      </c>
      <c r="B2542" s="174" t="s">
        <v>17266</v>
      </c>
      <c r="C2542" s="175" t="s">
        <v>12389</v>
      </c>
      <c r="D2542" s="176">
        <v>8.7100000000000009</v>
      </c>
      <c r="E2542" s="176">
        <v>10.54</v>
      </c>
      <c r="F2542" s="176">
        <v>19.25</v>
      </c>
      <c r="G2542" s="169">
        <v>9</v>
      </c>
    </row>
    <row r="2543" spans="1:7" x14ac:dyDescent="0.2">
      <c r="A2543" s="173" t="s">
        <v>17267</v>
      </c>
      <c r="B2543" s="174" t="s">
        <v>17268</v>
      </c>
      <c r="C2543" s="175" t="s">
        <v>12389</v>
      </c>
      <c r="D2543" s="176">
        <v>10.1</v>
      </c>
      <c r="E2543" s="176">
        <v>10.54</v>
      </c>
      <c r="F2543" s="176">
        <v>20.64</v>
      </c>
      <c r="G2543" s="169">
        <v>9</v>
      </c>
    </row>
    <row r="2544" spans="1:7" x14ac:dyDescent="0.2">
      <c r="A2544" s="173" t="s">
        <v>17269</v>
      </c>
      <c r="B2544" s="174" t="s">
        <v>17270</v>
      </c>
      <c r="C2544" s="175" t="s">
        <v>12389</v>
      </c>
      <c r="D2544" s="176">
        <v>465.09</v>
      </c>
      <c r="E2544" s="176">
        <v>52.67</v>
      </c>
      <c r="F2544" s="176">
        <v>517.76</v>
      </c>
      <c r="G2544" s="169">
        <v>9</v>
      </c>
    </row>
    <row r="2545" spans="1:7" ht="25.5" x14ac:dyDescent="0.2">
      <c r="A2545" s="173" t="s">
        <v>20403</v>
      </c>
      <c r="B2545" s="174" t="s">
        <v>20404</v>
      </c>
      <c r="C2545" s="175" t="s">
        <v>12389</v>
      </c>
      <c r="D2545" s="176">
        <v>91.1</v>
      </c>
      <c r="E2545" s="176">
        <v>15.8</v>
      </c>
      <c r="F2545" s="176">
        <v>106.9</v>
      </c>
      <c r="G2545" s="169">
        <v>9</v>
      </c>
    </row>
    <row r="2546" spans="1:7" x14ac:dyDescent="0.2">
      <c r="A2546" s="173" t="s">
        <v>17271</v>
      </c>
      <c r="B2546" s="174" t="s">
        <v>17272</v>
      </c>
      <c r="C2546" s="175" t="s">
        <v>12389</v>
      </c>
      <c r="D2546" s="176">
        <v>52.74</v>
      </c>
      <c r="E2546" s="176">
        <v>23.93</v>
      </c>
      <c r="F2546" s="176">
        <v>76.67</v>
      </c>
      <c r="G2546" s="169">
        <v>9</v>
      </c>
    </row>
    <row r="2547" spans="1:7" x14ac:dyDescent="0.2">
      <c r="A2547" s="173" t="s">
        <v>17273</v>
      </c>
      <c r="B2547" s="174" t="s">
        <v>17274</v>
      </c>
      <c r="C2547" s="175" t="s">
        <v>12389</v>
      </c>
      <c r="D2547" s="176">
        <v>45.9</v>
      </c>
      <c r="E2547" s="176">
        <v>23.93</v>
      </c>
      <c r="F2547" s="176">
        <v>69.83</v>
      </c>
      <c r="G2547" s="169">
        <v>9</v>
      </c>
    </row>
    <row r="2548" spans="1:7" x14ac:dyDescent="0.2">
      <c r="A2548" s="173" t="s">
        <v>17275</v>
      </c>
      <c r="B2548" s="174" t="s">
        <v>17276</v>
      </c>
      <c r="C2548" s="175"/>
      <c r="D2548" s="176"/>
      <c r="E2548" s="176"/>
      <c r="F2548" s="176"/>
      <c r="G2548" s="169">
        <v>2</v>
      </c>
    </row>
    <row r="2549" spans="1:7" x14ac:dyDescent="0.2">
      <c r="A2549" s="173" t="s">
        <v>17277</v>
      </c>
      <c r="B2549" s="174" t="s">
        <v>17278</v>
      </c>
      <c r="C2549" s="175"/>
      <c r="D2549" s="176"/>
      <c r="E2549" s="176"/>
      <c r="F2549" s="176"/>
      <c r="G2549" s="169">
        <v>5</v>
      </c>
    </row>
    <row r="2550" spans="1:7" ht="25.5" x14ac:dyDescent="0.2">
      <c r="A2550" s="173" t="s">
        <v>17279</v>
      </c>
      <c r="B2550" s="174" t="s">
        <v>20262</v>
      </c>
      <c r="C2550" s="175" t="s">
        <v>12389</v>
      </c>
      <c r="D2550" s="176">
        <v>18.34</v>
      </c>
      <c r="E2550" s="176">
        <v>4.29</v>
      </c>
      <c r="F2550" s="176">
        <v>22.63</v>
      </c>
      <c r="G2550" s="169">
        <v>9</v>
      </c>
    </row>
    <row r="2551" spans="1:7" ht="25.5" x14ac:dyDescent="0.2">
      <c r="A2551" s="173" t="s">
        <v>17280</v>
      </c>
      <c r="B2551" s="174" t="s">
        <v>20263</v>
      </c>
      <c r="C2551" s="175" t="s">
        <v>12389</v>
      </c>
      <c r="D2551" s="176">
        <v>21.21</v>
      </c>
      <c r="E2551" s="176">
        <v>4.29</v>
      </c>
      <c r="F2551" s="176">
        <v>25.5</v>
      </c>
      <c r="G2551" s="169">
        <v>9</v>
      </c>
    </row>
    <row r="2552" spans="1:7" ht="25.5" x14ac:dyDescent="0.2">
      <c r="A2552" s="173" t="s">
        <v>17281</v>
      </c>
      <c r="B2552" s="174" t="s">
        <v>20264</v>
      </c>
      <c r="C2552" s="175" t="s">
        <v>12389</v>
      </c>
      <c r="D2552" s="176">
        <v>53.39</v>
      </c>
      <c r="E2552" s="176">
        <v>4.29</v>
      </c>
      <c r="F2552" s="176">
        <v>57.68</v>
      </c>
      <c r="G2552" s="169">
        <v>9</v>
      </c>
    </row>
    <row r="2553" spans="1:7" x14ac:dyDescent="0.2">
      <c r="A2553" s="173" t="s">
        <v>17282</v>
      </c>
      <c r="B2553" s="174" t="s">
        <v>20405</v>
      </c>
      <c r="C2553" s="175" t="s">
        <v>12389</v>
      </c>
      <c r="D2553" s="176">
        <v>18.48</v>
      </c>
      <c r="E2553" s="176">
        <v>4.29</v>
      </c>
      <c r="F2553" s="176">
        <v>22.77</v>
      </c>
      <c r="G2553" s="169">
        <v>9</v>
      </c>
    </row>
    <row r="2554" spans="1:7" x14ac:dyDescent="0.2">
      <c r="A2554" s="173" t="s">
        <v>17283</v>
      </c>
      <c r="B2554" s="174" t="s">
        <v>17284</v>
      </c>
      <c r="C2554" s="175"/>
      <c r="D2554" s="176"/>
      <c r="E2554" s="176"/>
      <c r="F2554" s="176"/>
      <c r="G2554" s="169">
        <v>5</v>
      </c>
    </row>
    <row r="2555" spans="1:7" ht="25.5" x14ac:dyDescent="0.2">
      <c r="A2555" s="173" t="s">
        <v>17285</v>
      </c>
      <c r="B2555" s="174" t="s">
        <v>17286</v>
      </c>
      <c r="C2555" s="175" t="s">
        <v>12389</v>
      </c>
      <c r="D2555" s="176">
        <v>7.26</v>
      </c>
      <c r="E2555" s="176">
        <v>4.1900000000000004</v>
      </c>
      <c r="F2555" s="176">
        <v>11.45</v>
      </c>
      <c r="G2555" s="169">
        <v>9</v>
      </c>
    </row>
    <row r="2556" spans="1:7" ht="25.5" x14ac:dyDescent="0.2">
      <c r="A2556" s="173" t="s">
        <v>17287</v>
      </c>
      <c r="B2556" s="174" t="s">
        <v>17288</v>
      </c>
      <c r="C2556" s="175" t="s">
        <v>12497</v>
      </c>
      <c r="D2556" s="176">
        <v>84.55</v>
      </c>
      <c r="E2556" s="176">
        <v>21.07</v>
      </c>
      <c r="F2556" s="176">
        <v>105.62</v>
      </c>
      <c r="G2556" s="169">
        <v>9</v>
      </c>
    </row>
    <row r="2557" spans="1:7" x14ac:dyDescent="0.2">
      <c r="A2557" s="173" t="s">
        <v>17295</v>
      </c>
      <c r="B2557" s="174" t="s">
        <v>17296</v>
      </c>
      <c r="C2557" s="175"/>
      <c r="D2557" s="176"/>
      <c r="E2557" s="176"/>
      <c r="F2557" s="176"/>
      <c r="G2557" s="169">
        <v>5</v>
      </c>
    </row>
    <row r="2558" spans="1:7" x14ac:dyDescent="0.2">
      <c r="A2558" s="173" t="s">
        <v>17297</v>
      </c>
      <c r="B2558" s="174" t="s">
        <v>17298</v>
      </c>
      <c r="C2558" s="175" t="s">
        <v>12389</v>
      </c>
      <c r="D2558" s="176">
        <v>22.95</v>
      </c>
      <c r="E2558" s="176">
        <v>4.29</v>
      </c>
      <c r="F2558" s="176">
        <v>27.24</v>
      </c>
      <c r="G2558" s="169">
        <v>9</v>
      </c>
    </row>
    <row r="2559" spans="1:7" x14ac:dyDescent="0.2">
      <c r="A2559" s="173" t="s">
        <v>17299</v>
      </c>
      <c r="B2559" s="174" t="s">
        <v>17300</v>
      </c>
      <c r="C2559" s="175" t="s">
        <v>12389</v>
      </c>
      <c r="D2559" s="176">
        <v>10.08</v>
      </c>
      <c r="E2559" s="176">
        <v>4.29</v>
      </c>
      <c r="F2559" s="176">
        <v>14.37</v>
      </c>
      <c r="G2559" s="169">
        <v>9</v>
      </c>
    </row>
    <row r="2560" spans="1:7" ht="25.5" x14ac:dyDescent="0.2">
      <c r="A2560" s="173" t="s">
        <v>17301</v>
      </c>
      <c r="B2560" s="174" t="s">
        <v>17302</v>
      </c>
      <c r="C2560" s="175" t="s">
        <v>12389</v>
      </c>
      <c r="D2560" s="176">
        <v>10.29</v>
      </c>
      <c r="E2560" s="176">
        <v>4.29</v>
      </c>
      <c r="F2560" s="176">
        <v>14.58</v>
      </c>
      <c r="G2560" s="169">
        <v>9</v>
      </c>
    </row>
    <row r="2561" spans="1:7" x14ac:dyDescent="0.2">
      <c r="A2561" s="173" t="s">
        <v>17303</v>
      </c>
      <c r="B2561" s="174" t="s">
        <v>17304</v>
      </c>
      <c r="C2561" s="175"/>
      <c r="D2561" s="176"/>
      <c r="E2561" s="176"/>
      <c r="F2561" s="176"/>
      <c r="G2561" s="169">
        <v>5</v>
      </c>
    </row>
    <row r="2562" spans="1:7" x14ac:dyDescent="0.2">
      <c r="A2562" s="173" t="s">
        <v>17305</v>
      </c>
      <c r="B2562" s="174" t="s">
        <v>17306</v>
      </c>
      <c r="C2562" s="175" t="s">
        <v>12389</v>
      </c>
      <c r="D2562" s="176">
        <v>20.52</v>
      </c>
      <c r="E2562" s="176">
        <v>4.29</v>
      </c>
      <c r="F2562" s="176">
        <v>24.81</v>
      </c>
      <c r="G2562" s="169">
        <v>9</v>
      </c>
    </row>
    <row r="2563" spans="1:7" x14ac:dyDescent="0.2">
      <c r="A2563" s="173" t="s">
        <v>17307</v>
      </c>
      <c r="B2563" s="174" t="s">
        <v>17308</v>
      </c>
      <c r="C2563" s="175" t="s">
        <v>12389</v>
      </c>
      <c r="D2563" s="176">
        <v>15.29</v>
      </c>
      <c r="E2563" s="176">
        <v>4.29</v>
      </c>
      <c r="F2563" s="176">
        <v>19.579999999999998</v>
      </c>
      <c r="G2563" s="169">
        <v>9</v>
      </c>
    </row>
    <row r="2564" spans="1:7" x14ac:dyDescent="0.2">
      <c r="A2564" s="173" t="s">
        <v>17309</v>
      </c>
      <c r="B2564" s="174" t="s">
        <v>17310</v>
      </c>
      <c r="C2564" s="175" t="s">
        <v>12389</v>
      </c>
      <c r="D2564" s="176">
        <v>10.91</v>
      </c>
      <c r="E2564" s="176">
        <v>4.29</v>
      </c>
      <c r="F2564" s="176">
        <v>15.2</v>
      </c>
      <c r="G2564" s="169">
        <v>9</v>
      </c>
    </row>
    <row r="2565" spans="1:7" x14ac:dyDescent="0.2">
      <c r="A2565" s="173" t="s">
        <v>17311</v>
      </c>
      <c r="B2565" s="174" t="s">
        <v>17312</v>
      </c>
      <c r="C2565" s="175" t="s">
        <v>12389</v>
      </c>
      <c r="D2565" s="176">
        <v>19.920000000000002</v>
      </c>
      <c r="E2565" s="176">
        <v>4.29</v>
      </c>
      <c r="F2565" s="176">
        <v>24.21</v>
      </c>
      <c r="G2565" s="169">
        <v>9</v>
      </c>
    </row>
    <row r="2566" spans="1:7" x14ac:dyDescent="0.2">
      <c r="A2566" s="173" t="s">
        <v>17313</v>
      </c>
      <c r="B2566" s="174" t="s">
        <v>17314</v>
      </c>
      <c r="C2566" s="175" t="s">
        <v>12389</v>
      </c>
      <c r="D2566" s="176">
        <v>17.29</v>
      </c>
      <c r="E2566" s="176">
        <v>4.29</v>
      </c>
      <c r="F2566" s="176">
        <v>21.58</v>
      </c>
      <c r="G2566" s="169">
        <v>9</v>
      </c>
    </row>
    <row r="2567" spans="1:7" ht="25.5" x14ac:dyDescent="0.2">
      <c r="A2567" s="173" t="s">
        <v>17315</v>
      </c>
      <c r="B2567" s="174" t="s">
        <v>17316</v>
      </c>
      <c r="C2567" s="175" t="s">
        <v>12389</v>
      </c>
      <c r="D2567" s="176">
        <v>28.87</v>
      </c>
      <c r="E2567" s="176">
        <v>4.29</v>
      </c>
      <c r="F2567" s="176">
        <v>33.159999999999997</v>
      </c>
      <c r="G2567" s="169">
        <v>9</v>
      </c>
    </row>
    <row r="2568" spans="1:7" ht="25.5" x14ac:dyDescent="0.2">
      <c r="A2568" s="173" t="s">
        <v>17317</v>
      </c>
      <c r="B2568" s="174" t="s">
        <v>17318</v>
      </c>
      <c r="C2568" s="175" t="s">
        <v>12389</v>
      </c>
      <c r="D2568" s="176">
        <v>13.46</v>
      </c>
      <c r="E2568" s="176">
        <v>4.29</v>
      </c>
      <c r="F2568" s="176">
        <v>17.75</v>
      </c>
      <c r="G2568" s="169">
        <v>9</v>
      </c>
    </row>
    <row r="2569" spans="1:7" ht="25.5" x14ac:dyDescent="0.2">
      <c r="A2569" s="173" t="s">
        <v>17319</v>
      </c>
      <c r="B2569" s="174" t="s">
        <v>17320</v>
      </c>
      <c r="C2569" s="175" t="s">
        <v>12389</v>
      </c>
      <c r="D2569" s="176">
        <v>14.51</v>
      </c>
      <c r="E2569" s="176">
        <v>4.29</v>
      </c>
      <c r="F2569" s="176">
        <v>18.8</v>
      </c>
      <c r="G2569" s="169">
        <v>9</v>
      </c>
    </row>
    <row r="2570" spans="1:7" x14ac:dyDescent="0.2">
      <c r="A2570" s="173" t="s">
        <v>17321</v>
      </c>
      <c r="B2570" s="174" t="s">
        <v>17322</v>
      </c>
      <c r="C2570" s="175" t="s">
        <v>12389</v>
      </c>
      <c r="D2570" s="176">
        <v>19.62</v>
      </c>
      <c r="E2570" s="176">
        <v>4.29</v>
      </c>
      <c r="F2570" s="176">
        <v>23.91</v>
      </c>
      <c r="G2570" s="169">
        <v>9</v>
      </c>
    </row>
    <row r="2571" spans="1:7" x14ac:dyDescent="0.2">
      <c r="A2571" s="173" t="s">
        <v>17323</v>
      </c>
      <c r="B2571" s="174" t="s">
        <v>17324</v>
      </c>
      <c r="C2571" s="175" t="s">
        <v>12389</v>
      </c>
      <c r="D2571" s="176">
        <v>16.079999999999998</v>
      </c>
      <c r="E2571" s="176">
        <v>4.29</v>
      </c>
      <c r="F2571" s="176">
        <v>20.37</v>
      </c>
      <c r="G2571" s="169">
        <v>9</v>
      </c>
    </row>
    <row r="2572" spans="1:7" x14ac:dyDescent="0.2">
      <c r="A2572" s="173" t="s">
        <v>17325</v>
      </c>
      <c r="B2572" s="174" t="s">
        <v>17326</v>
      </c>
      <c r="C2572" s="175" t="s">
        <v>12389</v>
      </c>
      <c r="D2572" s="176">
        <v>15.71</v>
      </c>
      <c r="E2572" s="176">
        <v>4.29</v>
      </c>
      <c r="F2572" s="176">
        <v>20</v>
      </c>
      <c r="G2572" s="169">
        <v>9</v>
      </c>
    </row>
    <row r="2573" spans="1:7" x14ac:dyDescent="0.2">
      <c r="A2573" s="173" t="s">
        <v>17327</v>
      </c>
      <c r="B2573" s="174" t="s">
        <v>20490</v>
      </c>
      <c r="C2573" s="175" t="s">
        <v>12389</v>
      </c>
      <c r="D2573" s="176">
        <v>13.1</v>
      </c>
      <c r="E2573" s="176">
        <v>4.29</v>
      </c>
      <c r="F2573" s="176">
        <v>17.39</v>
      </c>
      <c r="G2573" s="169">
        <v>9</v>
      </c>
    </row>
    <row r="2574" spans="1:7" ht="25.5" x14ac:dyDescent="0.2">
      <c r="A2574" s="173" t="s">
        <v>17328</v>
      </c>
      <c r="B2574" s="174" t="s">
        <v>17329</v>
      </c>
      <c r="C2574" s="175"/>
      <c r="D2574" s="176"/>
      <c r="E2574" s="176"/>
      <c r="F2574" s="176"/>
      <c r="G2574" s="169">
        <v>5</v>
      </c>
    </row>
    <row r="2575" spans="1:7" ht="25.5" x14ac:dyDescent="0.2">
      <c r="A2575" s="173" t="s">
        <v>17330</v>
      </c>
      <c r="B2575" s="174" t="s">
        <v>17331</v>
      </c>
      <c r="C2575" s="175" t="s">
        <v>12389</v>
      </c>
      <c r="D2575" s="176">
        <v>32.08</v>
      </c>
      <c r="E2575" s="176">
        <v>10.54</v>
      </c>
      <c r="F2575" s="176">
        <v>42.62</v>
      </c>
      <c r="G2575" s="169">
        <v>9</v>
      </c>
    </row>
    <row r="2576" spans="1:7" ht="25.5" x14ac:dyDescent="0.2">
      <c r="A2576" s="173" t="s">
        <v>17332</v>
      </c>
      <c r="B2576" s="174" t="s">
        <v>17333</v>
      </c>
      <c r="C2576" s="175" t="s">
        <v>12389</v>
      </c>
      <c r="D2576" s="176">
        <v>91.07</v>
      </c>
      <c r="E2576" s="176">
        <v>10.54</v>
      </c>
      <c r="F2576" s="176">
        <v>101.61</v>
      </c>
      <c r="G2576" s="169">
        <v>9</v>
      </c>
    </row>
    <row r="2577" spans="1:7" ht="25.5" x14ac:dyDescent="0.2">
      <c r="A2577" s="173" t="s">
        <v>17334</v>
      </c>
      <c r="B2577" s="174" t="s">
        <v>17335</v>
      </c>
      <c r="C2577" s="175" t="s">
        <v>12389</v>
      </c>
      <c r="D2577" s="176">
        <v>118.58</v>
      </c>
      <c r="E2577" s="176">
        <v>10.54</v>
      </c>
      <c r="F2577" s="176">
        <v>129.12</v>
      </c>
      <c r="G2577" s="169">
        <v>9</v>
      </c>
    </row>
    <row r="2578" spans="1:7" ht="25.5" x14ac:dyDescent="0.2">
      <c r="A2578" s="173" t="s">
        <v>17336</v>
      </c>
      <c r="B2578" s="174" t="s">
        <v>17337</v>
      </c>
      <c r="C2578" s="175" t="s">
        <v>12389</v>
      </c>
      <c r="D2578" s="176">
        <v>164.12</v>
      </c>
      <c r="E2578" s="176">
        <v>10.54</v>
      </c>
      <c r="F2578" s="176">
        <v>174.66</v>
      </c>
      <c r="G2578" s="169">
        <v>9</v>
      </c>
    </row>
    <row r="2579" spans="1:7" ht="25.5" x14ac:dyDescent="0.2">
      <c r="A2579" s="173" t="s">
        <v>17338</v>
      </c>
      <c r="B2579" s="174" t="s">
        <v>17339</v>
      </c>
      <c r="C2579" s="175" t="s">
        <v>12389</v>
      </c>
      <c r="D2579" s="176">
        <v>233.85</v>
      </c>
      <c r="E2579" s="176">
        <v>10.54</v>
      </c>
      <c r="F2579" s="176">
        <v>244.39</v>
      </c>
      <c r="G2579" s="169">
        <v>9</v>
      </c>
    </row>
    <row r="2580" spans="1:7" ht="25.5" x14ac:dyDescent="0.2">
      <c r="A2580" s="173" t="s">
        <v>17342</v>
      </c>
      <c r="B2580" s="174" t="s">
        <v>17343</v>
      </c>
      <c r="C2580" s="175" t="s">
        <v>12389</v>
      </c>
      <c r="D2580" s="176">
        <v>87.56</v>
      </c>
      <c r="E2580" s="176">
        <v>10.54</v>
      </c>
      <c r="F2580" s="176">
        <v>98.1</v>
      </c>
      <c r="G2580" s="169">
        <v>9</v>
      </c>
    </row>
    <row r="2581" spans="1:7" ht="25.5" x14ac:dyDescent="0.2">
      <c r="A2581" s="173" t="s">
        <v>17344</v>
      </c>
      <c r="B2581" s="174" t="s">
        <v>17345</v>
      </c>
      <c r="C2581" s="175" t="s">
        <v>12389</v>
      </c>
      <c r="D2581" s="176">
        <v>154.99</v>
      </c>
      <c r="E2581" s="176">
        <v>10.54</v>
      </c>
      <c r="F2581" s="176">
        <v>165.53</v>
      </c>
      <c r="G2581" s="169">
        <v>9</v>
      </c>
    </row>
    <row r="2582" spans="1:7" ht="25.5" x14ac:dyDescent="0.2">
      <c r="A2582" s="173" t="s">
        <v>17346</v>
      </c>
      <c r="B2582" s="174" t="s">
        <v>17347</v>
      </c>
      <c r="C2582" s="175" t="s">
        <v>12389</v>
      </c>
      <c r="D2582" s="176">
        <v>147.19999999999999</v>
      </c>
      <c r="E2582" s="176">
        <v>10.54</v>
      </c>
      <c r="F2582" s="176">
        <v>157.74</v>
      </c>
      <c r="G2582" s="169">
        <v>9</v>
      </c>
    </row>
    <row r="2583" spans="1:7" x14ac:dyDescent="0.2">
      <c r="A2583" s="173" t="s">
        <v>17348</v>
      </c>
      <c r="B2583" s="174" t="s">
        <v>17349</v>
      </c>
      <c r="C2583" s="175"/>
      <c r="D2583" s="176"/>
      <c r="E2583" s="176"/>
      <c r="F2583" s="176"/>
      <c r="G2583" s="169">
        <v>5</v>
      </c>
    </row>
    <row r="2584" spans="1:7" ht="38.25" x14ac:dyDescent="0.2">
      <c r="A2584" s="173" t="s">
        <v>17350</v>
      </c>
      <c r="B2584" s="174" t="s">
        <v>20406</v>
      </c>
      <c r="C2584" s="175" t="s">
        <v>12389</v>
      </c>
      <c r="D2584" s="176">
        <v>51.02</v>
      </c>
      <c r="E2584" s="176">
        <v>21.07</v>
      </c>
      <c r="F2584" s="176">
        <v>72.09</v>
      </c>
      <c r="G2584" s="169">
        <v>9</v>
      </c>
    </row>
    <row r="2585" spans="1:7" ht="38.25" x14ac:dyDescent="0.2">
      <c r="A2585" s="173" t="s">
        <v>17351</v>
      </c>
      <c r="B2585" s="174" t="s">
        <v>20407</v>
      </c>
      <c r="C2585" s="175" t="s">
        <v>12389</v>
      </c>
      <c r="D2585" s="176">
        <v>99.35</v>
      </c>
      <c r="E2585" s="176">
        <v>10.54</v>
      </c>
      <c r="F2585" s="176">
        <v>109.89</v>
      </c>
      <c r="G2585" s="169">
        <v>9</v>
      </c>
    </row>
    <row r="2586" spans="1:7" ht="38.25" x14ac:dyDescent="0.2">
      <c r="A2586" s="173" t="s">
        <v>17352</v>
      </c>
      <c r="B2586" s="174" t="s">
        <v>20408</v>
      </c>
      <c r="C2586" s="175" t="s">
        <v>12389</v>
      </c>
      <c r="D2586" s="176">
        <v>57.1</v>
      </c>
      <c r="E2586" s="176">
        <v>21.07</v>
      </c>
      <c r="F2586" s="176">
        <v>78.17</v>
      </c>
      <c r="G2586" s="169">
        <v>9</v>
      </c>
    </row>
    <row r="2587" spans="1:7" ht="38.25" x14ac:dyDescent="0.2">
      <c r="A2587" s="173" t="s">
        <v>17353</v>
      </c>
      <c r="B2587" s="174" t="s">
        <v>20409</v>
      </c>
      <c r="C2587" s="175" t="s">
        <v>12389</v>
      </c>
      <c r="D2587" s="176">
        <v>86.45</v>
      </c>
      <c r="E2587" s="176">
        <v>21.07</v>
      </c>
      <c r="F2587" s="176">
        <v>107.52</v>
      </c>
      <c r="G2587" s="169">
        <v>9</v>
      </c>
    </row>
    <row r="2588" spans="1:7" ht="38.25" x14ac:dyDescent="0.2">
      <c r="A2588" s="173" t="s">
        <v>17354</v>
      </c>
      <c r="B2588" s="174" t="s">
        <v>17355</v>
      </c>
      <c r="C2588" s="175" t="s">
        <v>12389</v>
      </c>
      <c r="D2588" s="176">
        <v>51.51</v>
      </c>
      <c r="E2588" s="176">
        <v>10.54</v>
      </c>
      <c r="F2588" s="176">
        <v>62.05</v>
      </c>
      <c r="G2588" s="169">
        <v>9</v>
      </c>
    </row>
    <row r="2589" spans="1:7" ht="38.25" x14ac:dyDescent="0.2">
      <c r="A2589" s="173" t="s">
        <v>17356</v>
      </c>
      <c r="B2589" s="174" t="s">
        <v>20410</v>
      </c>
      <c r="C2589" s="175" t="s">
        <v>12389</v>
      </c>
      <c r="D2589" s="176">
        <v>58.42</v>
      </c>
      <c r="E2589" s="176">
        <v>21.07</v>
      </c>
      <c r="F2589" s="176">
        <v>79.489999999999995</v>
      </c>
      <c r="G2589" s="169">
        <v>9</v>
      </c>
    </row>
    <row r="2590" spans="1:7" x14ac:dyDescent="0.2">
      <c r="A2590" s="173" t="s">
        <v>17357</v>
      </c>
      <c r="B2590" s="174" t="s">
        <v>17358</v>
      </c>
      <c r="C2590" s="175"/>
      <c r="D2590" s="176"/>
      <c r="E2590" s="176"/>
      <c r="F2590" s="176"/>
      <c r="G2590" s="169">
        <v>5</v>
      </c>
    </row>
    <row r="2591" spans="1:7" ht="25.5" x14ac:dyDescent="0.2">
      <c r="A2591" s="173" t="s">
        <v>17359</v>
      </c>
      <c r="B2591" s="174" t="s">
        <v>20265</v>
      </c>
      <c r="C2591" s="175" t="s">
        <v>12389</v>
      </c>
      <c r="D2591" s="176">
        <v>47.56</v>
      </c>
      <c r="E2591" s="176">
        <v>74.099999999999994</v>
      </c>
      <c r="F2591" s="176">
        <v>121.66</v>
      </c>
      <c r="G2591" s="169">
        <v>9</v>
      </c>
    </row>
    <row r="2592" spans="1:7" ht="25.5" x14ac:dyDescent="0.2">
      <c r="A2592" s="173" t="s">
        <v>17360</v>
      </c>
      <c r="B2592" s="174" t="s">
        <v>17361</v>
      </c>
      <c r="C2592" s="175" t="s">
        <v>12389</v>
      </c>
      <c r="D2592" s="176">
        <v>730.31</v>
      </c>
      <c r="E2592" s="176">
        <v>74.099999999999994</v>
      </c>
      <c r="F2592" s="176">
        <v>804.41</v>
      </c>
      <c r="G2592" s="169">
        <v>9</v>
      </c>
    </row>
    <row r="2593" spans="1:7" ht="25.5" x14ac:dyDescent="0.2">
      <c r="A2593" s="173" t="s">
        <v>17362</v>
      </c>
      <c r="B2593" s="174" t="s">
        <v>17363</v>
      </c>
      <c r="C2593" s="175" t="s">
        <v>12389</v>
      </c>
      <c r="D2593" s="176">
        <v>503.75</v>
      </c>
      <c r="E2593" s="176">
        <v>74.099999999999994</v>
      </c>
      <c r="F2593" s="176">
        <v>577.85</v>
      </c>
      <c r="G2593" s="169">
        <v>9</v>
      </c>
    </row>
    <row r="2594" spans="1:7" ht="25.5" x14ac:dyDescent="0.2">
      <c r="A2594" s="173" t="s">
        <v>17364</v>
      </c>
      <c r="B2594" s="174" t="s">
        <v>17365</v>
      </c>
      <c r="C2594" s="175" t="s">
        <v>12389</v>
      </c>
      <c r="D2594" s="176">
        <v>2075.56</v>
      </c>
      <c r="E2594" s="176">
        <v>321.8</v>
      </c>
      <c r="F2594" s="176">
        <v>2397.36</v>
      </c>
      <c r="G2594" s="169">
        <v>9</v>
      </c>
    </row>
    <row r="2595" spans="1:7" ht="25.5" x14ac:dyDescent="0.2">
      <c r="A2595" s="173" t="s">
        <v>17366</v>
      </c>
      <c r="B2595" s="174" t="s">
        <v>17367</v>
      </c>
      <c r="C2595" s="175" t="s">
        <v>12389</v>
      </c>
      <c r="D2595" s="176">
        <v>2396.5300000000002</v>
      </c>
      <c r="E2595" s="176">
        <v>119.05</v>
      </c>
      <c r="F2595" s="176">
        <v>2515.58</v>
      </c>
      <c r="G2595" s="169">
        <v>9</v>
      </c>
    </row>
    <row r="2596" spans="1:7" ht="25.5" x14ac:dyDescent="0.2">
      <c r="A2596" s="173" t="s">
        <v>17368</v>
      </c>
      <c r="B2596" s="174" t="s">
        <v>17369</v>
      </c>
      <c r="C2596" s="175" t="s">
        <v>12389</v>
      </c>
      <c r="D2596" s="176">
        <v>2027.74</v>
      </c>
      <c r="E2596" s="176">
        <v>119.05</v>
      </c>
      <c r="F2596" s="176">
        <v>2146.79</v>
      </c>
      <c r="G2596" s="169">
        <v>9</v>
      </c>
    </row>
    <row r="2597" spans="1:7" ht="25.5" x14ac:dyDescent="0.2">
      <c r="A2597" s="173" t="s">
        <v>17370</v>
      </c>
      <c r="B2597" s="174" t="s">
        <v>17371</v>
      </c>
      <c r="C2597" s="175" t="s">
        <v>12389</v>
      </c>
      <c r="D2597" s="176">
        <v>610.19000000000005</v>
      </c>
      <c r="E2597" s="176">
        <v>76.760000000000005</v>
      </c>
      <c r="F2597" s="176">
        <v>686.95</v>
      </c>
      <c r="G2597" s="169">
        <v>9</v>
      </c>
    </row>
    <row r="2598" spans="1:7" ht="25.5" x14ac:dyDescent="0.2">
      <c r="A2598" s="173" t="s">
        <v>17372</v>
      </c>
      <c r="B2598" s="174" t="s">
        <v>17373</v>
      </c>
      <c r="C2598" s="175" t="s">
        <v>12389</v>
      </c>
      <c r="D2598" s="176">
        <v>664.01</v>
      </c>
      <c r="E2598" s="176">
        <v>76.760000000000005</v>
      </c>
      <c r="F2598" s="176">
        <v>740.77</v>
      </c>
      <c r="G2598" s="169">
        <v>9</v>
      </c>
    </row>
    <row r="2599" spans="1:7" ht="25.5" x14ac:dyDescent="0.2">
      <c r="A2599" s="173" t="s">
        <v>17374</v>
      </c>
      <c r="B2599" s="174" t="s">
        <v>17375</v>
      </c>
      <c r="C2599" s="175" t="s">
        <v>12389</v>
      </c>
      <c r="D2599" s="176">
        <v>1504.48</v>
      </c>
      <c r="E2599" s="176">
        <v>119.05</v>
      </c>
      <c r="F2599" s="176">
        <v>1623.53</v>
      </c>
      <c r="G2599" s="169">
        <v>9</v>
      </c>
    </row>
    <row r="2600" spans="1:7" ht="25.5" x14ac:dyDescent="0.2">
      <c r="A2600" s="173" t="s">
        <v>17376</v>
      </c>
      <c r="B2600" s="174" t="s">
        <v>17377</v>
      </c>
      <c r="C2600" s="175" t="s">
        <v>12389</v>
      </c>
      <c r="D2600" s="176">
        <v>1376.94</v>
      </c>
      <c r="E2600" s="176">
        <v>532.66999999999996</v>
      </c>
      <c r="F2600" s="176">
        <v>1909.61</v>
      </c>
      <c r="G2600" s="169">
        <v>9</v>
      </c>
    </row>
    <row r="2601" spans="1:7" ht="25.5" x14ac:dyDescent="0.2">
      <c r="A2601" s="173" t="s">
        <v>17378</v>
      </c>
      <c r="B2601" s="174" t="s">
        <v>17379</v>
      </c>
      <c r="C2601" s="175" t="s">
        <v>12389</v>
      </c>
      <c r="D2601" s="176">
        <v>1029.95</v>
      </c>
      <c r="E2601" s="176">
        <v>119.05</v>
      </c>
      <c r="F2601" s="176">
        <v>1149</v>
      </c>
      <c r="G2601" s="169">
        <v>9</v>
      </c>
    </row>
    <row r="2602" spans="1:7" x14ac:dyDescent="0.2">
      <c r="A2602" s="173" t="s">
        <v>17380</v>
      </c>
      <c r="B2602" s="174" t="s">
        <v>17381</v>
      </c>
      <c r="C2602" s="175"/>
      <c r="D2602" s="176"/>
      <c r="E2602" s="176"/>
      <c r="F2602" s="176"/>
      <c r="G2602" s="169">
        <v>5</v>
      </c>
    </row>
    <row r="2603" spans="1:7" x14ac:dyDescent="0.2">
      <c r="A2603" s="173" t="s">
        <v>17382</v>
      </c>
      <c r="B2603" s="174" t="s">
        <v>17383</v>
      </c>
      <c r="C2603" s="175" t="s">
        <v>12389</v>
      </c>
      <c r="D2603" s="176">
        <v>488.58</v>
      </c>
      <c r="E2603" s="176">
        <v>37.049999999999997</v>
      </c>
      <c r="F2603" s="176">
        <v>525.63</v>
      </c>
      <c r="G2603" s="169">
        <v>9</v>
      </c>
    </row>
    <row r="2604" spans="1:7" ht="25.5" x14ac:dyDescent="0.2">
      <c r="A2604" s="173" t="s">
        <v>20411</v>
      </c>
      <c r="B2604" s="174" t="s">
        <v>20412</v>
      </c>
      <c r="C2604" s="175" t="s">
        <v>12389</v>
      </c>
      <c r="D2604" s="176">
        <v>95.22</v>
      </c>
      <c r="E2604" s="176">
        <v>15.8</v>
      </c>
      <c r="F2604" s="176">
        <v>111.02</v>
      </c>
      <c r="G2604" s="169">
        <v>9</v>
      </c>
    </row>
    <row r="2605" spans="1:7" ht="25.5" x14ac:dyDescent="0.2">
      <c r="A2605" s="173" t="s">
        <v>17384</v>
      </c>
      <c r="B2605" s="174" t="s">
        <v>20266</v>
      </c>
      <c r="C2605" s="175" t="s">
        <v>12389</v>
      </c>
      <c r="D2605" s="176">
        <v>52.94</v>
      </c>
      <c r="E2605" s="176">
        <v>15.8</v>
      </c>
      <c r="F2605" s="176">
        <v>68.739999999999995</v>
      </c>
      <c r="G2605" s="169">
        <v>9</v>
      </c>
    </row>
    <row r="2606" spans="1:7" ht="25.5" x14ac:dyDescent="0.2">
      <c r="A2606" s="173" t="s">
        <v>17385</v>
      </c>
      <c r="B2606" s="174" t="s">
        <v>17386</v>
      </c>
      <c r="C2606" s="175" t="s">
        <v>12389</v>
      </c>
      <c r="D2606" s="176">
        <v>382.9</v>
      </c>
      <c r="E2606" s="176">
        <v>37.049999999999997</v>
      </c>
      <c r="F2606" s="176">
        <v>419.95</v>
      </c>
      <c r="G2606" s="169">
        <v>9</v>
      </c>
    </row>
    <row r="2607" spans="1:7" ht="25.5" x14ac:dyDescent="0.2">
      <c r="A2607" s="173" t="s">
        <v>17387</v>
      </c>
      <c r="B2607" s="174" t="s">
        <v>17388</v>
      </c>
      <c r="C2607" s="175" t="s">
        <v>12389</v>
      </c>
      <c r="D2607" s="176">
        <v>357.02</v>
      </c>
      <c r="E2607" s="176">
        <v>37.049999999999997</v>
      </c>
      <c r="F2607" s="176">
        <v>394.07</v>
      </c>
      <c r="G2607" s="169">
        <v>9</v>
      </c>
    </row>
    <row r="2608" spans="1:7" ht="25.5" x14ac:dyDescent="0.2">
      <c r="A2608" s="173" t="s">
        <v>20267</v>
      </c>
      <c r="B2608" s="174" t="s">
        <v>20268</v>
      </c>
      <c r="C2608" s="175" t="s">
        <v>12389</v>
      </c>
      <c r="D2608" s="176">
        <v>105.12</v>
      </c>
      <c r="E2608" s="176">
        <v>26.34</v>
      </c>
      <c r="F2608" s="176">
        <v>131.46</v>
      </c>
      <c r="G2608" s="169">
        <v>9</v>
      </c>
    </row>
    <row r="2609" spans="1:7" ht="25.5" x14ac:dyDescent="0.2">
      <c r="A2609" s="173" t="s">
        <v>20491</v>
      </c>
      <c r="B2609" s="174" t="s">
        <v>20492</v>
      </c>
      <c r="C2609" s="175" t="s">
        <v>12389</v>
      </c>
      <c r="D2609" s="176">
        <v>239.76</v>
      </c>
      <c r="E2609" s="176">
        <v>37.049999999999997</v>
      </c>
      <c r="F2609" s="176">
        <v>276.81</v>
      </c>
      <c r="G2609" s="169">
        <v>9</v>
      </c>
    </row>
    <row r="2610" spans="1:7" x14ac:dyDescent="0.2">
      <c r="A2610" s="173" t="s">
        <v>17389</v>
      </c>
      <c r="B2610" s="174" t="s">
        <v>17390</v>
      </c>
      <c r="C2610" s="175" t="s">
        <v>12389</v>
      </c>
      <c r="D2610" s="176">
        <v>78.12</v>
      </c>
      <c r="E2610" s="176">
        <v>15.8</v>
      </c>
      <c r="F2610" s="176">
        <v>93.92</v>
      </c>
      <c r="G2610" s="169">
        <v>9</v>
      </c>
    </row>
    <row r="2611" spans="1:7" x14ac:dyDescent="0.2">
      <c r="A2611" s="173" t="s">
        <v>17391</v>
      </c>
      <c r="B2611" s="174" t="s">
        <v>17392</v>
      </c>
      <c r="C2611" s="175" t="s">
        <v>12389</v>
      </c>
      <c r="D2611" s="176">
        <v>105.64</v>
      </c>
      <c r="E2611" s="176">
        <v>15.8</v>
      </c>
      <c r="F2611" s="176">
        <v>121.44</v>
      </c>
      <c r="G2611" s="169">
        <v>9</v>
      </c>
    </row>
    <row r="2612" spans="1:7" ht="25.5" x14ac:dyDescent="0.2">
      <c r="A2612" s="173" t="s">
        <v>17393</v>
      </c>
      <c r="B2612" s="174" t="s">
        <v>20269</v>
      </c>
      <c r="C2612" s="175" t="s">
        <v>12389</v>
      </c>
      <c r="D2612" s="176">
        <v>9015.1299999999992</v>
      </c>
      <c r="E2612" s="176">
        <v>37.049999999999997</v>
      </c>
      <c r="F2612" s="176">
        <v>9052.18</v>
      </c>
      <c r="G2612" s="169">
        <v>9</v>
      </c>
    </row>
    <row r="2613" spans="1:7" ht="38.25" x14ac:dyDescent="0.2">
      <c r="A2613" s="173" t="s">
        <v>17394</v>
      </c>
      <c r="B2613" s="174" t="s">
        <v>20665</v>
      </c>
      <c r="C2613" s="175" t="s">
        <v>12389</v>
      </c>
      <c r="D2613" s="176">
        <v>706.81</v>
      </c>
      <c r="E2613" s="176">
        <v>37.049999999999997</v>
      </c>
      <c r="F2613" s="176">
        <v>743.86</v>
      </c>
      <c r="G2613" s="169">
        <v>9</v>
      </c>
    </row>
    <row r="2614" spans="1:7" ht="25.5" x14ac:dyDescent="0.2">
      <c r="A2614" s="173" t="s">
        <v>20271</v>
      </c>
      <c r="B2614" s="174" t="s">
        <v>20272</v>
      </c>
      <c r="C2614" s="175" t="s">
        <v>12389</v>
      </c>
      <c r="D2614" s="176">
        <v>941.93</v>
      </c>
      <c r="E2614" s="176">
        <v>37.049999999999997</v>
      </c>
      <c r="F2614" s="176">
        <v>978.98</v>
      </c>
      <c r="G2614" s="169">
        <v>9</v>
      </c>
    </row>
    <row r="2615" spans="1:7" ht="25.5" x14ac:dyDescent="0.2">
      <c r="A2615" s="173" t="s">
        <v>20273</v>
      </c>
      <c r="B2615" s="174" t="s">
        <v>20274</v>
      </c>
      <c r="C2615" s="175" t="s">
        <v>12389</v>
      </c>
      <c r="D2615" s="176">
        <v>1379.72</v>
      </c>
      <c r="E2615" s="176">
        <v>37.049999999999997</v>
      </c>
      <c r="F2615" s="176">
        <v>1416.77</v>
      </c>
      <c r="G2615" s="169">
        <v>9</v>
      </c>
    </row>
    <row r="2616" spans="1:7" ht="38.25" x14ac:dyDescent="0.2">
      <c r="A2616" s="173" t="s">
        <v>17395</v>
      </c>
      <c r="B2616" s="174" t="s">
        <v>20275</v>
      </c>
      <c r="C2616" s="175" t="s">
        <v>12389</v>
      </c>
      <c r="D2616" s="176">
        <v>524.04999999999995</v>
      </c>
      <c r="E2616" s="176">
        <v>37.049999999999997</v>
      </c>
      <c r="F2616" s="176">
        <v>561.1</v>
      </c>
      <c r="G2616" s="169">
        <v>9</v>
      </c>
    </row>
    <row r="2617" spans="1:7" ht="25.5" x14ac:dyDescent="0.2">
      <c r="A2617" s="173" t="s">
        <v>17396</v>
      </c>
      <c r="B2617" s="174" t="s">
        <v>20413</v>
      </c>
      <c r="C2617" s="175" t="s">
        <v>12389</v>
      </c>
      <c r="D2617" s="176">
        <v>61.75</v>
      </c>
      <c r="E2617" s="176">
        <v>37.049999999999997</v>
      </c>
      <c r="F2617" s="176">
        <v>98.8</v>
      </c>
      <c r="G2617" s="169">
        <v>9</v>
      </c>
    </row>
    <row r="2618" spans="1:7" ht="38.25" x14ac:dyDescent="0.2">
      <c r="A2618" s="173" t="s">
        <v>17397</v>
      </c>
      <c r="B2618" s="174" t="s">
        <v>20666</v>
      </c>
      <c r="C2618" s="175" t="s">
        <v>12389</v>
      </c>
      <c r="D2618" s="176">
        <v>474.79</v>
      </c>
      <c r="E2618" s="176">
        <v>37.049999999999997</v>
      </c>
      <c r="F2618" s="176">
        <v>511.84</v>
      </c>
      <c r="G2618" s="169">
        <v>9</v>
      </c>
    </row>
    <row r="2619" spans="1:7" x14ac:dyDescent="0.2">
      <c r="A2619" s="173" t="s">
        <v>17398</v>
      </c>
      <c r="B2619" s="174" t="s">
        <v>17399</v>
      </c>
      <c r="C2619" s="175"/>
      <c r="D2619" s="176"/>
      <c r="E2619" s="176"/>
      <c r="F2619" s="176"/>
      <c r="G2619" s="169">
        <v>5</v>
      </c>
    </row>
    <row r="2620" spans="1:7" ht="25.5" x14ac:dyDescent="0.2">
      <c r="A2620" s="173" t="s">
        <v>17400</v>
      </c>
      <c r="B2620" s="174" t="s">
        <v>17401</v>
      </c>
      <c r="C2620" s="175" t="s">
        <v>12389</v>
      </c>
      <c r="D2620" s="176">
        <v>1535.64</v>
      </c>
      <c r="E2620" s="176">
        <v>26.34</v>
      </c>
      <c r="F2620" s="176">
        <v>1561.98</v>
      </c>
      <c r="G2620" s="169">
        <v>9</v>
      </c>
    </row>
    <row r="2621" spans="1:7" ht="25.5" x14ac:dyDescent="0.2">
      <c r="A2621" s="173" t="s">
        <v>17402</v>
      </c>
      <c r="B2621" s="174" t="s">
        <v>17403</v>
      </c>
      <c r="C2621" s="175" t="s">
        <v>12389</v>
      </c>
      <c r="D2621" s="176">
        <v>658.67</v>
      </c>
      <c r="E2621" s="176">
        <v>26.34</v>
      </c>
      <c r="F2621" s="176">
        <v>685.01</v>
      </c>
      <c r="G2621" s="169">
        <v>9</v>
      </c>
    </row>
    <row r="2622" spans="1:7" ht="25.5" x14ac:dyDescent="0.2">
      <c r="A2622" s="173" t="s">
        <v>17404</v>
      </c>
      <c r="B2622" s="174" t="s">
        <v>17405</v>
      </c>
      <c r="C2622" s="175" t="s">
        <v>12389</v>
      </c>
      <c r="D2622" s="176">
        <v>862.85</v>
      </c>
      <c r="E2622" s="176">
        <v>26.34</v>
      </c>
      <c r="F2622" s="176">
        <v>889.19</v>
      </c>
      <c r="G2622" s="169">
        <v>9</v>
      </c>
    </row>
    <row r="2623" spans="1:7" ht="25.5" x14ac:dyDescent="0.2">
      <c r="A2623" s="173" t="s">
        <v>17406</v>
      </c>
      <c r="B2623" s="174" t="s">
        <v>17407</v>
      </c>
      <c r="C2623" s="175" t="s">
        <v>12389</v>
      </c>
      <c r="D2623" s="176">
        <v>367.56</v>
      </c>
      <c r="E2623" s="176">
        <v>26.34</v>
      </c>
      <c r="F2623" s="176">
        <v>393.9</v>
      </c>
      <c r="G2623" s="169">
        <v>9</v>
      </c>
    </row>
    <row r="2624" spans="1:7" ht="25.5" x14ac:dyDescent="0.2">
      <c r="A2624" s="173" t="s">
        <v>17408</v>
      </c>
      <c r="B2624" s="174" t="s">
        <v>20277</v>
      </c>
      <c r="C2624" s="175" t="s">
        <v>12389</v>
      </c>
      <c r="D2624" s="176">
        <v>956.34</v>
      </c>
      <c r="E2624" s="176">
        <v>26.34</v>
      </c>
      <c r="F2624" s="176">
        <v>982.68</v>
      </c>
      <c r="G2624" s="169">
        <v>9</v>
      </c>
    </row>
    <row r="2625" spans="1:7" x14ac:dyDescent="0.2">
      <c r="A2625" s="173" t="s">
        <v>17409</v>
      </c>
      <c r="B2625" s="174" t="s">
        <v>17410</v>
      </c>
      <c r="C2625" s="175"/>
      <c r="D2625" s="176"/>
      <c r="E2625" s="176"/>
      <c r="F2625" s="176"/>
      <c r="G2625" s="169">
        <v>5</v>
      </c>
    </row>
    <row r="2626" spans="1:7" ht="25.5" x14ac:dyDescent="0.2">
      <c r="A2626" s="173" t="s">
        <v>17412</v>
      </c>
      <c r="B2626" s="174" t="s">
        <v>180</v>
      </c>
      <c r="C2626" s="175" t="s">
        <v>12389</v>
      </c>
      <c r="D2626" s="176">
        <v>232.31</v>
      </c>
      <c r="E2626" s="176">
        <v>21.07</v>
      </c>
      <c r="F2626" s="176">
        <v>253.38</v>
      </c>
      <c r="G2626" s="169">
        <v>9</v>
      </c>
    </row>
    <row r="2627" spans="1:7" x14ac:dyDescent="0.2">
      <c r="A2627" s="173" t="s">
        <v>17413</v>
      </c>
      <c r="B2627" s="174" t="s">
        <v>17414</v>
      </c>
      <c r="C2627" s="175" t="s">
        <v>12389</v>
      </c>
      <c r="D2627" s="176">
        <v>269.19</v>
      </c>
      <c r="E2627" s="176">
        <v>21.07</v>
      </c>
      <c r="F2627" s="176">
        <v>290.26</v>
      </c>
      <c r="G2627" s="169">
        <v>9</v>
      </c>
    </row>
    <row r="2628" spans="1:7" ht="25.5" x14ac:dyDescent="0.2">
      <c r="A2628" s="173" t="s">
        <v>17415</v>
      </c>
      <c r="B2628" s="174" t="s">
        <v>181</v>
      </c>
      <c r="C2628" s="175" t="s">
        <v>12389</v>
      </c>
      <c r="D2628" s="176">
        <v>128.71</v>
      </c>
      <c r="E2628" s="176">
        <v>21.07</v>
      </c>
      <c r="F2628" s="176">
        <v>149.78</v>
      </c>
      <c r="G2628" s="169">
        <v>9</v>
      </c>
    </row>
    <row r="2629" spans="1:7" x14ac:dyDescent="0.2">
      <c r="A2629" s="173" t="s">
        <v>17416</v>
      </c>
      <c r="B2629" s="174" t="s">
        <v>17417</v>
      </c>
      <c r="C2629" s="175"/>
      <c r="D2629" s="176"/>
      <c r="E2629" s="176"/>
      <c r="F2629" s="176"/>
      <c r="G2629" s="169">
        <v>5</v>
      </c>
    </row>
    <row r="2630" spans="1:7" ht="38.25" x14ac:dyDescent="0.2">
      <c r="A2630" s="173" t="s">
        <v>17418</v>
      </c>
      <c r="B2630" s="174" t="s">
        <v>17419</v>
      </c>
      <c r="C2630" s="175" t="s">
        <v>12389</v>
      </c>
      <c r="D2630" s="176">
        <v>159.43</v>
      </c>
      <c r="E2630" s="176">
        <v>21.07</v>
      </c>
      <c r="F2630" s="176">
        <v>180.5</v>
      </c>
      <c r="G2630" s="169">
        <v>9</v>
      </c>
    </row>
    <row r="2631" spans="1:7" ht="25.5" x14ac:dyDescent="0.2">
      <c r="A2631" s="173" t="s">
        <v>17420</v>
      </c>
      <c r="B2631" s="174" t="s">
        <v>17421</v>
      </c>
      <c r="C2631" s="175" t="s">
        <v>12389</v>
      </c>
      <c r="D2631" s="176">
        <v>48.73</v>
      </c>
      <c r="E2631" s="176">
        <v>21.07</v>
      </c>
      <c r="F2631" s="176">
        <v>69.8</v>
      </c>
      <c r="G2631" s="169">
        <v>9</v>
      </c>
    </row>
    <row r="2632" spans="1:7" ht="38.25" x14ac:dyDescent="0.2">
      <c r="A2632" s="173" t="s">
        <v>17422</v>
      </c>
      <c r="B2632" s="174" t="s">
        <v>17423</v>
      </c>
      <c r="C2632" s="175" t="s">
        <v>12389</v>
      </c>
      <c r="D2632" s="176">
        <v>141.6</v>
      </c>
      <c r="E2632" s="176">
        <v>21.07</v>
      </c>
      <c r="F2632" s="176">
        <v>162.66999999999999</v>
      </c>
      <c r="G2632" s="169">
        <v>9</v>
      </c>
    </row>
    <row r="2633" spans="1:7" ht="25.5" x14ac:dyDescent="0.2">
      <c r="A2633" s="173" t="s">
        <v>17424</v>
      </c>
      <c r="B2633" s="174" t="s">
        <v>17425</v>
      </c>
      <c r="C2633" s="175" t="s">
        <v>12389</v>
      </c>
      <c r="D2633" s="176">
        <v>88.15</v>
      </c>
      <c r="E2633" s="176">
        <v>26.34</v>
      </c>
      <c r="F2633" s="176">
        <v>114.49</v>
      </c>
      <c r="G2633" s="169">
        <v>9</v>
      </c>
    </row>
    <row r="2634" spans="1:7" ht="38.25" x14ac:dyDescent="0.2">
      <c r="A2634" s="173" t="s">
        <v>17426</v>
      </c>
      <c r="B2634" s="174" t="s">
        <v>17427</v>
      </c>
      <c r="C2634" s="175" t="s">
        <v>12389</v>
      </c>
      <c r="D2634" s="176">
        <v>80.849999999999994</v>
      </c>
      <c r="E2634" s="176">
        <v>21.07</v>
      </c>
      <c r="F2634" s="176">
        <v>101.92</v>
      </c>
      <c r="G2634" s="169">
        <v>9</v>
      </c>
    </row>
    <row r="2635" spans="1:7" ht="25.5" x14ac:dyDescent="0.2">
      <c r="A2635" s="173" t="s">
        <v>17428</v>
      </c>
      <c r="B2635" s="174" t="s">
        <v>20982</v>
      </c>
      <c r="C2635" s="175" t="s">
        <v>12389</v>
      </c>
      <c r="D2635" s="176">
        <v>123.07</v>
      </c>
      <c r="E2635" s="176">
        <v>21.07</v>
      </c>
      <c r="F2635" s="176">
        <v>144.13999999999999</v>
      </c>
      <c r="G2635" s="169">
        <v>9</v>
      </c>
    </row>
    <row r="2636" spans="1:7" ht="38.25" x14ac:dyDescent="0.2">
      <c r="A2636" s="173" t="s">
        <v>17430</v>
      </c>
      <c r="B2636" s="174" t="s">
        <v>17431</v>
      </c>
      <c r="C2636" s="175" t="s">
        <v>12389</v>
      </c>
      <c r="D2636" s="176">
        <v>175.92</v>
      </c>
      <c r="E2636" s="176">
        <v>21.07</v>
      </c>
      <c r="F2636" s="176">
        <v>196.99</v>
      </c>
      <c r="G2636" s="169">
        <v>9</v>
      </c>
    </row>
    <row r="2637" spans="1:7" ht="38.25" x14ac:dyDescent="0.2">
      <c r="A2637" s="173" t="s">
        <v>17432</v>
      </c>
      <c r="B2637" s="174" t="s">
        <v>20278</v>
      </c>
      <c r="C2637" s="175" t="s">
        <v>12389</v>
      </c>
      <c r="D2637" s="176">
        <v>259.26</v>
      </c>
      <c r="E2637" s="176">
        <v>15.8</v>
      </c>
      <c r="F2637" s="176">
        <v>275.06</v>
      </c>
      <c r="G2637" s="169">
        <v>9</v>
      </c>
    </row>
    <row r="2638" spans="1:7" ht="38.25" x14ac:dyDescent="0.2">
      <c r="A2638" s="173" t="s">
        <v>17433</v>
      </c>
      <c r="B2638" s="174" t="s">
        <v>20279</v>
      </c>
      <c r="C2638" s="175" t="s">
        <v>12389</v>
      </c>
      <c r="D2638" s="176">
        <v>109.85</v>
      </c>
      <c r="E2638" s="176">
        <v>15.8</v>
      </c>
      <c r="F2638" s="176">
        <v>125.65</v>
      </c>
      <c r="G2638" s="169">
        <v>9</v>
      </c>
    </row>
    <row r="2639" spans="1:7" ht="38.25" x14ac:dyDescent="0.2">
      <c r="A2639" s="173" t="s">
        <v>17434</v>
      </c>
      <c r="B2639" s="174" t="s">
        <v>20280</v>
      </c>
      <c r="C2639" s="175" t="s">
        <v>12389</v>
      </c>
      <c r="D2639" s="176">
        <v>144.29</v>
      </c>
      <c r="E2639" s="176">
        <v>21.07</v>
      </c>
      <c r="F2639" s="176">
        <v>165.36</v>
      </c>
      <c r="G2639" s="169">
        <v>9</v>
      </c>
    </row>
    <row r="2640" spans="1:7" ht="25.5" x14ac:dyDescent="0.2">
      <c r="A2640" s="173" t="s">
        <v>17435</v>
      </c>
      <c r="B2640" s="174" t="s">
        <v>20281</v>
      </c>
      <c r="C2640" s="175" t="s">
        <v>12389</v>
      </c>
      <c r="D2640" s="176">
        <v>71.22</v>
      </c>
      <c r="E2640" s="176">
        <v>26.34</v>
      </c>
      <c r="F2640" s="176">
        <v>97.56</v>
      </c>
      <c r="G2640" s="169">
        <v>9</v>
      </c>
    </row>
    <row r="2641" spans="1:7" ht="25.5" x14ac:dyDescent="0.2">
      <c r="A2641" s="173" t="s">
        <v>17436</v>
      </c>
      <c r="B2641" s="174" t="s">
        <v>20983</v>
      </c>
      <c r="C2641" s="175" t="s">
        <v>12389</v>
      </c>
      <c r="D2641" s="176">
        <v>117.34</v>
      </c>
      <c r="E2641" s="176">
        <v>26.34</v>
      </c>
      <c r="F2641" s="176">
        <v>143.68</v>
      </c>
      <c r="G2641" s="169">
        <v>9</v>
      </c>
    </row>
    <row r="2642" spans="1:7" ht="38.25" x14ac:dyDescent="0.2">
      <c r="A2642" s="173" t="s">
        <v>17437</v>
      </c>
      <c r="B2642" s="174" t="s">
        <v>20283</v>
      </c>
      <c r="C2642" s="175" t="s">
        <v>12389</v>
      </c>
      <c r="D2642" s="176">
        <v>180.69</v>
      </c>
      <c r="E2642" s="176">
        <v>26.34</v>
      </c>
      <c r="F2642" s="176">
        <v>207.03</v>
      </c>
      <c r="G2642" s="169">
        <v>9</v>
      </c>
    </row>
    <row r="2643" spans="1:7" ht="25.5" x14ac:dyDescent="0.2">
      <c r="A2643" s="173" t="s">
        <v>17438</v>
      </c>
      <c r="B2643" s="174" t="s">
        <v>20984</v>
      </c>
      <c r="C2643" s="175" t="s">
        <v>12389</v>
      </c>
      <c r="D2643" s="176">
        <v>142.51</v>
      </c>
      <c r="E2643" s="176">
        <v>26.34</v>
      </c>
      <c r="F2643" s="176">
        <v>168.85</v>
      </c>
      <c r="G2643" s="169">
        <v>9</v>
      </c>
    </row>
    <row r="2644" spans="1:7" ht="25.5" x14ac:dyDescent="0.2">
      <c r="A2644" s="173" t="s">
        <v>17439</v>
      </c>
      <c r="B2644" s="174" t="s">
        <v>20285</v>
      </c>
      <c r="C2644" s="175" t="s">
        <v>12389</v>
      </c>
      <c r="D2644" s="176">
        <v>60.27</v>
      </c>
      <c r="E2644" s="176">
        <v>26.34</v>
      </c>
      <c r="F2644" s="176">
        <v>86.61</v>
      </c>
      <c r="G2644" s="169">
        <v>9</v>
      </c>
    </row>
    <row r="2645" spans="1:7" ht="38.25" x14ac:dyDescent="0.2">
      <c r="A2645" s="173" t="s">
        <v>17440</v>
      </c>
      <c r="B2645" s="174" t="s">
        <v>20286</v>
      </c>
      <c r="C2645" s="175" t="s">
        <v>12389</v>
      </c>
      <c r="D2645" s="176">
        <v>57.12</v>
      </c>
      <c r="E2645" s="176">
        <v>21.07</v>
      </c>
      <c r="F2645" s="176">
        <v>78.19</v>
      </c>
      <c r="G2645" s="169">
        <v>9</v>
      </c>
    </row>
    <row r="2646" spans="1:7" ht="25.5" x14ac:dyDescent="0.2">
      <c r="A2646" s="173" t="s">
        <v>17441</v>
      </c>
      <c r="B2646" s="174" t="s">
        <v>20287</v>
      </c>
      <c r="C2646" s="175" t="s">
        <v>12389</v>
      </c>
      <c r="D2646" s="176">
        <v>109.63</v>
      </c>
      <c r="E2646" s="176">
        <v>21.07</v>
      </c>
      <c r="F2646" s="176">
        <v>130.69999999999999</v>
      </c>
      <c r="G2646" s="169">
        <v>9</v>
      </c>
    </row>
    <row r="2647" spans="1:7" ht="38.25" x14ac:dyDescent="0.2">
      <c r="A2647" s="173" t="s">
        <v>17442</v>
      </c>
      <c r="B2647" s="174" t="s">
        <v>20288</v>
      </c>
      <c r="C2647" s="175" t="s">
        <v>12389</v>
      </c>
      <c r="D2647" s="176">
        <v>461.35</v>
      </c>
      <c r="E2647" s="176">
        <v>21.07</v>
      </c>
      <c r="F2647" s="176">
        <v>482.42</v>
      </c>
      <c r="G2647" s="169">
        <v>9</v>
      </c>
    </row>
    <row r="2648" spans="1:7" ht="25.5" x14ac:dyDescent="0.2">
      <c r="A2648" s="173" t="s">
        <v>17443</v>
      </c>
      <c r="B2648" s="174" t="s">
        <v>20667</v>
      </c>
      <c r="C2648" s="175" t="s">
        <v>12389</v>
      </c>
      <c r="D2648" s="176">
        <v>257.39999999999998</v>
      </c>
      <c r="E2648" s="176">
        <v>21.07</v>
      </c>
      <c r="F2648" s="176">
        <v>278.47000000000003</v>
      </c>
      <c r="G2648" s="169">
        <v>9</v>
      </c>
    </row>
    <row r="2649" spans="1:7" ht="38.25" x14ac:dyDescent="0.2">
      <c r="A2649" s="173" t="s">
        <v>17444</v>
      </c>
      <c r="B2649" s="174" t="s">
        <v>20668</v>
      </c>
      <c r="C2649" s="175" t="s">
        <v>12389</v>
      </c>
      <c r="D2649" s="176">
        <v>152.18</v>
      </c>
      <c r="E2649" s="176">
        <v>21.07</v>
      </c>
      <c r="F2649" s="176">
        <v>173.25</v>
      </c>
      <c r="G2649" s="169">
        <v>9</v>
      </c>
    </row>
    <row r="2650" spans="1:7" ht="25.5" x14ac:dyDescent="0.2">
      <c r="A2650" s="173" t="s">
        <v>20414</v>
      </c>
      <c r="B2650" s="174" t="s">
        <v>20493</v>
      </c>
      <c r="C2650" s="175" t="s">
        <v>12389</v>
      </c>
      <c r="D2650" s="176">
        <v>125.94</v>
      </c>
      <c r="E2650" s="176">
        <v>21.07</v>
      </c>
      <c r="F2650" s="176">
        <v>147.01</v>
      </c>
      <c r="G2650" s="169">
        <v>9</v>
      </c>
    </row>
    <row r="2651" spans="1:7" x14ac:dyDescent="0.2">
      <c r="A2651" s="173" t="s">
        <v>17445</v>
      </c>
      <c r="B2651" s="174" t="s">
        <v>17446</v>
      </c>
      <c r="C2651" s="175"/>
      <c r="D2651" s="176"/>
      <c r="E2651" s="176"/>
      <c r="F2651" s="176"/>
      <c r="G2651" s="169">
        <v>5</v>
      </c>
    </row>
    <row r="2652" spans="1:7" ht="25.5" x14ac:dyDescent="0.2">
      <c r="A2652" s="173" t="s">
        <v>17447</v>
      </c>
      <c r="B2652" s="174" t="s">
        <v>17448</v>
      </c>
      <c r="C2652" s="175" t="s">
        <v>12389</v>
      </c>
      <c r="D2652" s="176">
        <v>40.1</v>
      </c>
      <c r="E2652" s="176">
        <v>15.8</v>
      </c>
      <c r="F2652" s="176">
        <v>55.9</v>
      </c>
      <c r="G2652" s="169">
        <v>9</v>
      </c>
    </row>
    <row r="2653" spans="1:7" x14ac:dyDescent="0.2">
      <c r="A2653" s="173" t="s">
        <v>17449</v>
      </c>
      <c r="B2653" s="174" t="s">
        <v>17450</v>
      </c>
      <c r="C2653" s="175"/>
      <c r="D2653" s="176"/>
      <c r="E2653" s="176"/>
      <c r="F2653" s="176"/>
      <c r="G2653" s="169">
        <v>5</v>
      </c>
    </row>
    <row r="2654" spans="1:7" ht="25.5" x14ac:dyDescent="0.2">
      <c r="A2654" s="173" t="s">
        <v>17451</v>
      </c>
      <c r="B2654" s="174" t="s">
        <v>17452</v>
      </c>
      <c r="C2654" s="175" t="s">
        <v>12389</v>
      </c>
      <c r="D2654" s="176">
        <v>0.46</v>
      </c>
      <c r="E2654" s="176">
        <v>21.07</v>
      </c>
      <c r="F2654" s="176">
        <v>21.53</v>
      </c>
      <c r="G2654" s="169">
        <v>9</v>
      </c>
    </row>
    <row r="2655" spans="1:7" ht="25.5" x14ac:dyDescent="0.2">
      <c r="A2655" s="173" t="s">
        <v>17453</v>
      </c>
      <c r="B2655" s="174" t="s">
        <v>17454</v>
      </c>
      <c r="C2655" s="175" t="s">
        <v>12389</v>
      </c>
      <c r="D2655" s="176">
        <v>7.5</v>
      </c>
      <c r="E2655" s="176">
        <v>4.29</v>
      </c>
      <c r="F2655" s="176">
        <v>11.79</v>
      </c>
      <c r="G2655" s="169">
        <v>9</v>
      </c>
    </row>
    <row r="2656" spans="1:7" x14ac:dyDescent="0.2">
      <c r="A2656" s="173" t="s">
        <v>17455</v>
      </c>
      <c r="B2656" s="174" t="s">
        <v>17456</v>
      </c>
      <c r="C2656" s="175" t="s">
        <v>12389</v>
      </c>
      <c r="D2656" s="176"/>
      <c r="E2656" s="176">
        <v>21.07</v>
      </c>
      <c r="F2656" s="176">
        <v>21.07</v>
      </c>
      <c r="G2656" s="169">
        <v>9</v>
      </c>
    </row>
    <row r="2657" spans="1:7" x14ac:dyDescent="0.2">
      <c r="A2657" s="173" t="s">
        <v>17457</v>
      </c>
      <c r="B2657" s="174" t="s">
        <v>17458</v>
      </c>
      <c r="C2657" s="175" t="s">
        <v>12389</v>
      </c>
      <c r="D2657" s="176"/>
      <c r="E2657" s="176">
        <v>4.29</v>
      </c>
      <c r="F2657" s="176">
        <v>4.29</v>
      </c>
      <c r="G2657" s="169">
        <v>9</v>
      </c>
    </row>
    <row r="2658" spans="1:7" x14ac:dyDescent="0.2">
      <c r="A2658" s="173" t="s">
        <v>17459</v>
      </c>
      <c r="B2658" s="174" t="s">
        <v>20291</v>
      </c>
      <c r="C2658" s="175"/>
      <c r="D2658" s="176"/>
      <c r="E2658" s="176"/>
      <c r="F2658" s="176"/>
      <c r="G2658" s="169">
        <v>5</v>
      </c>
    </row>
    <row r="2659" spans="1:7" ht="38.25" x14ac:dyDescent="0.2">
      <c r="A2659" s="173" t="s">
        <v>17460</v>
      </c>
      <c r="B2659" s="174" t="s">
        <v>20494</v>
      </c>
      <c r="C2659" s="175" t="s">
        <v>12389</v>
      </c>
      <c r="D2659" s="176">
        <v>311.85000000000002</v>
      </c>
      <c r="E2659" s="176">
        <v>21.07</v>
      </c>
      <c r="F2659" s="176">
        <v>332.92</v>
      </c>
      <c r="G2659" s="169">
        <v>9</v>
      </c>
    </row>
    <row r="2660" spans="1:7" ht="38.25" x14ac:dyDescent="0.2">
      <c r="A2660" s="173" t="s">
        <v>17461</v>
      </c>
      <c r="B2660" s="174" t="s">
        <v>20292</v>
      </c>
      <c r="C2660" s="175" t="s">
        <v>12389</v>
      </c>
      <c r="D2660" s="176">
        <v>274.89999999999998</v>
      </c>
      <c r="E2660" s="176">
        <v>15.8</v>
      </c>
      <c r="F2660" s="176">
        <v>290.7</v>
      </c>
      <c r="G2660" s="169">
        <v>9</v>
      </c>
    </row>
    <row r="2661" spans="1:7" ht="25.5" x14ac:dyDescent="0.2">
      <c r="A2661" s="173" t="s">
        <v>17462</v>
      </c>
      <c r="B2661" s="174" t="s">
        <v>20293</v>
      </c>
      <c r="C2661" s="175" t="s">
        <v>12389</v>
      </c>
      <c r="D2661" s="176">
        <v>141.44</v>
      </c>
      <c r="E2661" s="176">
        <v>21.07</v>
      </c>
      <c r="F2661" s="176">
        <v>162.51</v>
      </c>
      <c r="G2661" s="169">
        <v>9</v>
      </c>
    </row>
    <row r="2662" spans="1:7" ht="25.5" x14ac:dyDescent="0.2">
      <c r="A2662" s="173" t="s">
        <v>17463</v>
      </c>
      <c r="B2662" s="174" t="s">
        <v>20985</v>
      </c>
      <c r="C2662" s="175" t="s">
        <v>12389</v>
      </c>
      <c r="D2662" s="176">
        <v>260.37</v>
      </c>
      <c r="E2662" s="176">
        <v>15.8</v>
      </c>
      <c r="F2662" s="176">
        <v>276.17</v>
      </c>
      <c r="G2662" s="169">
        <v>9</v>
      </c>
    </row>
    <row r="2663" spans="1:7" ht="25.5" x14ac:dyDescent="0.2">
      <c r="A2663" s="173" t="s">
        <v>20295</v>
      </c>
      <c r="B2663" s="174" t="s">
        <v>20296</v>
      </c>
      <c r="C2663" s="175" t="s">
        <v>12389</v>
      </c>
      <c r="D2663" s="176">
        <v>72.760000000000005</v>
      </c>
      <c r="E2663" s="176">
        <v>26.34</v>
      </c>
      <c r="F2663" s="176">
        <v>99.1</v>
      </c>
      <c r="G2663" s="169">
        <v>9</v>
      </c>
    </row>
    <row r="2664" spans="1:7" x14ac:dyDescent="0.2">
      <c r="A2664" s="173" t="s">
        <v>17465</v>
      </c>
      <c r="B2664" s="174" t="s">
        <v>17466</v>
      </c>
      <c r="C2664" s="175"/>
      <c r="D2664" s="176"/>
      <c r="E2664" s="176"/>
      <c r="F2664" s="176"/>
      <c r="G2664" s="169">
        <v>2</v>
      </c>
    </row>
    <row r="2665" spans="1:7" x14ac:dyDescent="0.2">
      <c r="A2665" s="173" t="s">
        <v>17467</v>
      </c>
      <c r="B2665" s="174" t="s">
        <v>17468</v>
      </c>
      <c r="C2665" s="175"/>
      <c r="D2665" s="176"/>
      <c r="E2665" s="176"/>
      <c r="F2665" s="176"/>
      <c r="G2665" s="169">
        <v>5</v>
      </c>
    </row>
    <row r="2666" spans="1:7" ht="25.5" x14ac:dyDescent="0.2">
      <c r="A2666" s="173" t="s">
        <v>17469</v>
      </c>
      <c r="B2666" s="174" t="s">
        <v>17470</v>
      </c>
      <c r="C2666" s="175" t="s">
        <v>12389</v>
      </c>
      <c r="D2666" s="176">
        <v>79.84</v>
      </c>
      <c r="E2666" s="176">
        <v>13.17</v>
      </c>
      <c r="F2666" s="176">
        <v>93.01</v>
      </c>
      <c r="G2666" s="169">
        <v>9</v>
      </c>
    </row>
    <row r="2667" spans="1:7" ht="25.5" x14ac:dyDescent="0.2">
      <c r="A2667" s="173" t="s">
        <v>17471</v>
      </c>
      <c r="B2667" s="174" t="s">
        <v>17472</v>
      </c>
      <c r="C2667" s="175" t="s">
        <v>12389</v>
      </c>
      <c r="D2667" s="176">
        <v>121.27</v>
      </c>
      <c r="E2667" s="176">
        <v>13.17</v>
      </c>
      <c r="F2667" s="176">
        <v>134.44</v>
      </c>
      <c r="G2667" s="169">
        <v>9</v>
      </c>
    </row>
    <row r="2668" spans="1:7" x14ac:dyDescent="0.2">
      <c r="A2668" s="173" t="s">
        <v>17473</v>
      </c>
      <c r="B2668" s="174" t="s">
        <v>17474</v>
      </c>
      <c r="C2668" s="175" t="s">
        <v>12389</v>
      </c>
      <c r="D2668" s="176">
        <v>72.040000000000006</v>
      </c>
      <c r="E2668" s="176">
        <v>13.17</v>
      </c>
      <c r="F2668" s="176">
        <v>85.21</v>
      </c>
      <c r="G2668" s="169">
        <v>9</v>
      </c>
    </row>
    <row r="2669" spans="1:7" x14ac:dyDescent="0.2">
      <c r="A2669" s="173" t="s">
        <v>17475</v>
      </c>
      <c r="B2669" s="174" t="s">
        <v>17476</v>
      </c>
      <c r="C2669" s="175" t="s">
        <v>12389</v>
      </c>
      <c r="D2669" s="176">
        <v>51.08</v>
      </c>
      <c r="E2669" s="176">
        <v>13.17</v>
      </c>
      <c r="F2669" s="176">
        <v>64.25</v>
      </c>
      <c r="G2669" s="169">
        <v>9</v>
      </c>
    </row>
    <row r="2670" spans="1:7" x14ac:dyDescent="0.2">
      <c r="A2670" s="173" t="s">
        <v>17477</v>
      </c>
      <c r="B2670" s="174" t="s">
        <v>17478</v>
      </c>
      <c r="C2670" s="175" t="s">
        <v>12389</v>
      </c>
      <c r="D2670" s="176">
        <v>4.18</v>
      </c>
      <c r="E2670" s="176">
        <v>13.17</v>
      </c>
      <c r="F2670" s="176">
        <v>17.350000000000001</v>
      </c>
      <c r="G2670" s="169">
        <v>9</v>
      </c>
    </row>
    <row r="2671" spans="1:7" x14ac:dyDescent="0.2">
      <c r="A2671" s="173" t="s">
        <v>17479</v>
      </c>
      <c r="B2671" s="174" t="s">
        <v>17480</v>
      </c>
      <c r="C2671" s="175" t="s">
        <v>12389</v>
      </c>
      <c r="D2671" s="176">
        <v>28.92</v>
      </c>
      <c r="E2671" s="176">
        <v>13.17</v>
      </c>
      <c r="F2671" s="176">
        <v>42.09</v>
      </c>
      <c r="G2671" s="169">
        <v>9</v>
      </c>
    </row>
    <row r="2672" spans="1:7" ht="25.5" x14ac:dyDescent="0.2">
      <c r="A2672" s="173" t="s">
        <v>17481</v>
      </c>
      <c r="B2672" s="174" t="s">
        <v>17482</v>
      </c>
      <c r="C2672" s="175" t="s">
        <v>12389</v>
      </c>
      <c r="D2672" s="176">
        <v>11.25</v>
      </c>
      <c r="E2672" s="176">
        <v>13.17</v>
      </c>
      <c r="F2672" s="176">
        <v>24.42</v>
      </c>
      <c r="G2672" s="169">
        <v>9</v>
      </c>
    </row>
    <row r="2673" spans="1:7" ht="25.5" x14ac:dyDescent="0.2">
      <c r="A2673" s="173" t="s">
        <v>17483</v>
      </c>
      <c r="B2673" s="174" t="s">
        <v>17484</v>
      </c>
      <c r="C2673" s="175" t="s">
        <v>12389</v>
      </c>
      <c r="D2673" s="176">
        <v>13.51</v>
      </c>
      <c r="E2673" s="176">
        <v>13.17</v>
      </c>
      <c r="F2673" s="176">
        <v>26.68</v>
      </c>
      <c r="G2673" s="169">
        <v>9</v>
      </c>
    </row>
    <row r="2674" spans="1:7" x14ac:dyDescent="0.2">
      <c r="A2674" s="173" t="s">
        <v>17485</v>
      </c>
      <c r="B2674" s="174" t="s">
        <v>17486</v>
      </c>
      <c r="C2674" s="175"/>
      <c r="D2674" s="176"/>
      <c r="E2674" s="176"/>
      <c r="F2674" s="176"/>
      <c r="G2674" s="169">
        <v>5</v>
      </c>
    </row>
    <row r="2675" spans="1:7" x14ac:dyDescent="0.2">
      <c r="A2675" s="173" t="s">
        <v>17487</v>
      </c>
      <c r="B2675" s="174" t="s">
        <v>17488</v>
      </c>
      <c r="C2675" s="175" t="s">
        <v>12389</v>
      </c>
      <c r="D2675" s="176">
        <v>5.49</v>
      </c>
      <c r="E2675" s="176">
        <v>13.17</v>
      </c>
      <c r="F2675" s="176">
        <v>18.66</v>
      </c>
      <c r="G2675" s="169">
        <v>9</v>
      </c>
    </row>
    <row r="2676" spans="1:7" x14ac:dyDescent="0.2">
      <c r="A2676" s="173" t="s">
        <v>17489</v>
      </c>
      <c r="B2676" s="174" t="s">
        <v>17490</v>
      </c>
      <c r="C2676" s="175" t="s">
        <v>12389</v>
      </c>
      <c r="D2676" s="176">
        <v>17.88</v>
      </c>
      <c r="E2676" s="176">
        <v>13.17</v>
      </c>
      <c r="F2676" s="176">
        <v>31.05</v>
      </c>
      <c r="G2676" s="169">
        <v>9</v>
      </c>
    </row>
    <row r="2677" spans="1:7" x14ac:dyDescent="0.2">
      <c r="A2677" s="173" t="s">
        <v>17491</v>
      </c>
      <c r="B2677" s="174" t="s">
        <v>17492</v>
      </c>
      <c r="C2677" s="175" t="s">
        <v>12389</v>
      </c>
      <c r="D2677" s="176">
        <v>6.06</v>
      </c>
      <c r="E2677" s="176">
        <v>13.17</v>
      </c>
      <c r="F2677" s="176">
        <v>19.23</v>
      </c>
      <c r="G2677" s="169">
        <v>9</v>
      </c>
    </row>
    <row r="2678" spans="1:7" x14ac:dyDescent="0.2">
      <c r="A2678" s="173" t="s">
        <v>17493</v>
      </c>
      <c r="B2678" s="174" t="s">
        <v>17494</v>
      </c>
      <c r="C2678" s="175" t="s">
        <v>12389</v>
      </c>
      <c r="D2678" s="176">
        <v>8</v>
      </c>
      <c r="E2678" s="176">
        <v>13.17</v>
      </c>
      <c r="F2678" s="176">
        <v>21.17</v>
      </c>
      <c r="G2678" s="169">
        <v>9</v>
      </c>
    </row>
    <row r="2679" spans="1:7" ht="25.5" x14ac:dyDescent="0.2">
      <c r="A2679" s="173" t="s">
        <v>17495</v>
      </c>
      <c r="B2679" s="174" t="s">
        <v>17496</v>
      </c>
      <c r="C2679" s="175" t="s">
        <v>12389</v>
      </c>
      <c r="D2679" s="176">
        <v>13.29</v>
      </c>
      <c r="E2679" s="176">
        <v>13.17</v>
      </c>
      <c r="F2679" s="176">
        <v>26.46</v>
      </c>
      <c r="G2679" s="169">
        <v>9</v>
      </c>
    </row>
    <row r="2680" spans="1:7" ht="25.5" x14ac:dyDescent="0.2">
      <c r="A2680" s="173" t="s">
        <v>17497</v>
      </c>
      <c r="B2680" s="174" t="s">
        <v>17498</v>
      </c>
      <c r="C2680" s="175" t="s">
        <v>12389</v>
      </c>
      <c r="D2680" s="176">
        <v>17.079999999999998</v>
      </c>
      <c r="E2680" s="176">
        <v>13.17</v>
      </c>
      <c r="F2680" s="176">
        <v>30.25</v>
      </c>
      <c r="G2680" s="169">
        <v>9</v>
      </c>
    </row>
    <row r="2681" spans="1:7" x14ac:dyDescent="0.2">
      <c r="A2681" s="173" t="s">
        <v>17499</v>
      </c>
      <c r="B2681" s="174" t="s">
        <v>17500</v>
      </c>
      <c r="C2681" s="175"/>
      <c r="D2681" s="176"/>
      <c r="E2681" s="176"/>
      <c r="F2681" s="176"/>
      <c r="G2681" s="169">
        <v>5</v>
      </c>
    </row>
    <row r="2682" spans="1:7" ht="25.5" x14ac:dyDescent="0.2">
      <c r="A2682" s="173" t="s">
        <v>17501</v>
      </c>
      <c r="B2682" s="174" t="s">
        <v>17502</v>
      </c>
      <c r="C2682" s="175" t="s">
        <v>12389</v>
      </c>
      <c r="D2682" s="176">
        <v>11.09</v>
      </c>
      <c r="E2682" s="176">
        <v>13.17</v>
      </c>
      <c r="F2682" s="176">
        <v>24.26</v>
      </c>
      <c r="G2682" s="169">
        <v>9</v>
      </c>
    </row>
    <row r="2683" spans="1:7" ht="25.5" x14ac:dyDescent="0.2">
      <c r="A2683" s="173" t="s">
        <v>17503</v>
      </c>
      <c r="B2683" s="174" t="s">
        <v>17504</v>
      </c>
      <c r="C2683" s="175" t="s">
        <v>12389</v>
      </c>
      <c r="D2683" s="176">
        <v>15.39</v>
      </c>
      <c r="E2683" s="176">
        <v>13.17</v>
      </c>
      <c r="F2683" s="176">
        <v>28.56</v>
      </c>
      <c r="G2683" s="169">
        <v>9</v>
      </c>
    </row>
    <row r="2684" spans="1:7" ht="25.5" x14ac:dyDescent="0.2">
      <c r="A2684" s="173" t="s">
        <v>17505</v>
      </c>
      <c r="B2684" s="174" t="s">
        <v>17506</v>
      </c>
      <c r="C2684" s="175" t="s">
        <v>12389</v>
      </c>
      <c r="D2684" s="176">
        <v>13.52</v>
      </c>
      <c r="E2684" s="176">
        <v>13.17</v>
      </c>
      <c r="F2684" s="176">
        <v>26.69</v>
      </c>
      <c r="G2684" s="169">
        <v>9</v>
      </c>
    </row>
    <row r="2685" spans="1:7" ht="25.5" x14ac:dyDescent="0.2">
      <c r="A2685" s="173" t="s">
        <v>17507</v>
      </c>
      <c r="B2685" s="174" t="s">
        <v>17508</v>
      </c>
      <c r="C2685" s="175" t="s">
        <v>12389</v>
      </c>
      <c r="D2685" s="176">
        <v>19.05</v>
      </c>
      <c r="E2685" s="176">
        <v>13.17</v>
      </c>
      <c r="F2685" s="176">
        <v>32.22</v>
      </c>
      <c r="G2685" s="169">
        <v>9</v>
      </c>
    </row>
    <row r="2686" spans="1:7" x14ac:dyDescent="0.2">
      <c r="A2686" s="173" t="s">
        <v>17509</v>
      </c>
      <c r="B2686" s="174" t="s">
        <v>17510</v>
      </c>
      <c r="C2686" s="175"/>
      <c r="D2686" s="176"/>
      <c r="E2686" s="176"/>
      <c r="F2686" s="176"/>
      <c r="G2686" s="169">
        <v>5</v>
      </c>
    </row>
    <row r="2687" spans="1:7" x14ac:dyDescent="0.2">
      <c r="A2687" s="173" t="s">
        <v>17511</v>
      </c>
      <c r="B2687" s="174" t="s">
        <v>17512</v>
      </c>
      <c r="C2687" s="175" t="s">
        <v>12389</v>
      </c>
      <c r="D2687" s="176">
        <v>13.12</v>
      </c>
      <c r="E2687" s="176">
        <v>13.17</v>
      </c>
      <c r="F2687" s="176">
        <v>26.29</v>
      </c>
      <c r="G2687" s="169">
        <v>9</v>
      </c>
    </row>
    <row r="2688" spans="1:7" x14ac:dyDescent="0.2">
      <c r="A2688" s="173" t="s">
        <v>17513</v>
      </c>
      <c r="B2688" s="174" t="s">
        <v>17514</v>
      </c>
      <c r="C2688" s="175" t="s">
        <v>12389</v>
      </c>
      <c r="D2688" s="176">
        <v>10.89</v>
      </c>
      <c r="E2688" s="176">
        <v>13.17</v>
      </c>
      <c r="F2688" s="176">
        <v>24.06</v>
      </c>
      <c r="G2688" s="169">
        <v>9</v>
      </c>
    </row>
    <row r="2689" spans="1:7" x14ac:dyDescent="0.2">
      <c r="A2689" s="173" t="s">
        <v>17515</v>
      </c>
      <c r="B2689" s="174" t="s">
        <v>17516</v>
      </c>
      <c r="C2689" s="175" t="s">
        <v>12389</v>
      </c>
      <c r="D2689" s="176">
        <v>57.91</v>
      </c>
      <c r="E2689" s="176">
        <v>13.17</v>
      </c>
      <c r="F2689" s="176">
        <v>71.08</v>
      </c>
      <c r="G2689" s="169">
        <v>9</v>
      </c>
    </row>
    <row r="2690" spans="1:7" x14ac:dyDescent="0.2">
      <c r="A2690" s="173" t="s">
        <v>17517</v>
      </c>
      <c r="B2690" s="174" t="s">
        <v>17518</v>
      </c>
      <c r="C2690" s="175" t="s">
        <v>12389</v>
      </c>
      <c r="D2690" s="176">
        <v>145.69</v>
      </c>
      <c r="E2690" s="176">
        <v>15.8</v>
      </c>
      <c r="F2690" s="176">
        <v>161.49</v>
      </c>
      <c r="G2690" s="169">
        <v>9</v>
      </c>
    </row>
    <row r="2691" spans="1:7" x14ac:dyDescent="0.2">
      <c r="A2691" s="173" t="s">
        <v>17519</v>
      </c>
      <c r="B2691" s="174" t="s">
        <v>17520</v>
      </c>
      <c r="C2691" s="175" t="s">
        <v>12497</v>
      </c>
      <c r="D2691" s="176">
        <v>81.13</v>
      </c>
      <c r="E2691" s="176">
        <v>15.8</v>
      </c>
      <c r="F2691" s="176">
        <v>96.93</v>
      </c>
      <c r="G2691" s="169">
        <v>9</v>
      </c>
    </row>
    <row r="2692" spans="1:7" x14ac:dyDescent="0.2">
      <c r="A2692" s="173" t="s">
        <v>17521</v>
      </c>
      <c r="B2692" s="174" t="s">
        <v>17522</v>
      </c>
      <c r="C2692" s="175" t="s">
        <v>12389</v>
      </c>
      <c r="D2692" s="176">
        <v>16.27</v>
      </c>
      <c r="E2692" s="176">
        <v>13.17</v>
      </c>
      <c r="F2692" s="176">
        <v>29.44</v>
      </c>
      <c r="G2692" s="169">
        <v>9</v>
      </c>
    </row>
    <row r="2693" spans="1:7" x14ac:dyDescent="0.2">
      <c r="A2693" s="173" t="s">
        <v>17523</v>
      </c>
      <c r="B2693" s="174" t="s">
        <v>17524</v>
      </c>
      <c r="C2693" s="175" t="s">
        <v>12389</v>
      </c>
      <c r="D2693" s="176">
        <v>35.020000000000003</v>
      </c>
      <c r="E2693" s="176">
        <v>13.17</v>
      </c>
      <c r="F2693" s="176">
        <v>48.19</v>
      </c>
      <c r="G2693" s="169">
        <v>9</v>
      </c>
    </row>
    <row r="2694" spans="1:7" x14ac:dyDescent="0.2">
      <c r="A2694" s="173" t="s">
        <v>17525</v>
      </c>
      <c r="B2694" s="174" t="s">
        <v>17526</v>
      </c>
      <c r="C2694" s="175"/>
      <c r="D2694" s="176"/>
      <c r="E2694" s="176"/>
      <c r="F2694" s="176"/>
      <c r="G2694" s="169">
        <v>5</v>
      </c>
    </row>
    <row r="2695" spans="1:7" x14ac:dyDescent="0.2">
      <c r="A2695" s="173" t="s">
        <v>17527</v>
      </c>
      <c r="B2695" s="174" t="s">
        <v>17528</v>
      </c>
      <c r="C2695" s="175" t="s">
        <v>12389</v>
      </c>
      <c r="D2695" s="176">
        <v>33.619999999999997</v>
      </c>
      <c r="E2695" s="176">
        <v>13.17</v>
      </c>
      <c r="F2695" s="176">
        <v>46.79</v>
      </c>
      <c r="G2695" s="169">
        <v>9</v>
      </c>
    </row>
    <row r="2696" spans="1:7" ht="25.5" x14ac:dyDescent="0.2">
      <c r="A2696" s="173" t="s">
        <v>17529</v>
      </c>
      <c r="B2696" s="174" t="s">
        <v>17530</v>
      </c>
      <c r="C2696" s="175" t="s">
        <v>12389</v>
      </c>
      <c r="D2696" s="176">
        <v>15.65</v>
      </c>
      <c r="E2696" s="176">
        <v>13.17</v>
      </c>
      <c r="F2696" s="176">
        <v>28.82</v>
      </c>
      <c r="G2696" s="169">
        <v>9</v>
      </c>
    </row>
    <row r="2697" spans="1:7" x14ac:dyDescent="0.2">
      <c r="A2697" s="173" t="s">
        <v>17531</v>
      </c>
      <c r="B2697" s="174" t="s">
        <v>17532</v>
      </c>
      <c r="C2697" s="175" t="s">
        <v>12389</v>
      </c>
      <c r="D2697" s="176">
        <v>90.83</v>
      </c>
      <c r="E2697" s="176">
        <v>13.17</v>
      </c>
      <c r="F2697" s="176">
        <v>104</v>
      </c>
      <c r="G2697" s="169">
        <v>9</v>
      </c>
    </row>
    <row r="2698" spans="1:7" x14ac:dyDescent="0.2">
      <c r="A2698" s="173" t="s">
        <v>17533</v>
      </c>
      <c r="B2698" s="174" t="s">
        <v>17534</v>
      </c>
      <c r="C2698" s="175" t="s">
        <v>12389</v>
      </c>
      <c r="D2698" s="176">
        <v>60.99</v>
      </c>
      <c r="E2698" s="176">
        <v>13.17</v>
      </c>
      <c r="F2698" s="176">
        <v>74.16</v>
      </c>
      <c r="G2698" s="169">
        <v>9</v>
      </c>
    </row>
    <row r="2699" spans="1:7" x14ac:dyDescent="0.2">
      <c r="A2699" s="173" t="s">
        <v>17535</v>
      </c>
      <c r="B2699" s="174" t="s">
        <v>17536</v>
      </c>
      <c r="C2699" s="175" t="s">
        <v>12389</v>
      </c>
      <c r="D2699" s="176">
        <v>141.44999999999999</v>
      </c>
      <c r="E2699" s="176">
        <v>13.17</v>
      </c>
      <c r="F2699" s="176">
        <v>154.62</v>
      </c>
      <c r="G2699" s="169">
        <v>9</v>
      </c>
    </row>
    <row r="2700" spans="1:7" x14ac:dyDescent="0.2">
      <c r="A2700" s="173" t="s">
        <v>17537</v>
      </c>
      <c r="B2700" s="174" t="s">
        <v>17538</v>
      </c>
      <c r="C2700" s="175" t="s">
        <v>12389</v>
      </c>
      <c r="D2700" s="176">
        <v>17.07</v>
      </c>
      <c r="E2700" s="176">
        <v>52.67</v>
      </c>
      <c r="F2700" s="176">
        <v>69.739999999999995</v>
      </c>
      <c r="G2700" s="169">
        <v>9</v>
      </c>
    </row>
    <row r="2701" spans="1:7" x14ac:dyDescent="0.2">
      <c r="A2701" s="173" t="s">
        <v>17539</v>
      </c>
      <c r="B2701" s="174" t="s">
        <v>17540</v>
      </c>
      <c r="C2701" s="175" t="s">
        <v>12389</v>
      </c>
      <c r="D2701" s="176">
        <v>18.55</v>
      </c>
      <c r="E2701" s="176">
        <v>5.26</v>
      </c>
      <c r="F2701" s="176">
        <v>23.81</v>
      </c>
      <c r="G2701" s="169">
        <v>9</v>
      </c>
    </row>
    <row r="2702" spans="1:7" ht="25.5" x14ac:dyDescent="0.2">
      <c r="A2702" s="173" t="s">
        <v>17541</v>
      </c>
      <c r="B2702" s="174" t="s">
        <v>17542</v>
      </c>
      <c r="C2702" s="175" t="s">
        <v>12389</v>
      </c>
      <c r="D2702" s="176">
        <v>23.85</v>
      </c>
      <c r="E2702" s="176">
        <v>5.26</v>
      </c>
      <c r="F2702" s="176">
        <v>29.11</v>
      </c>
      <c r="G2702" s="169">
        <v>9</v>
      </c>
    </row>
    <row r="2703" spans="1:7" x14ac:dyDescent="0.2">
      <c r="A2703" s="173" t="s">
        <v>17543</v>
      </c>
      <c r="B2703" s="174" t="s">
        <v>17544</v>
      </c>
      <c r="C2703" s="175" t="s">
        <v>12389</v>
      </c>
      <c r="D2703" s="176">
        <v>18.03</v>
      </c>
      <c r="E2703" s="176">
        <v>5.26</v>
      </c>
      <c r="F2703" s="176">
        <v>23.29</v>
      </c>
      <c r="G2703" s="169">
        <v>9</v>
      </c>
    </row>
    <row r="2704" spans="1:7" x14ac:dyDescent="0.2">
      <c r="A2704" s="173" t="s">
        <v>17545</v>
      </c>
      <c r="B2704" s="174" t="s">
        <v>17546</v>
      </c>
      <c r="C2704" s="175" t="s">
        <v>12389</v>
      </c>
      <c r="D2704" s="176">
        <v>3.76</v>
      </c>
      <c r="E2704" s="176">
        <v>5.26</v>
      </c>
      <c r="F2704" s="176">
        <v>9.02</v>
      </c>
      <c r="G2704" s="169">
        <v>9</v>
      </c>
    </row>
    <row r="2705" spans="1:7" x14ac:dyDescent="0.2">
      <c r="A2705" s="173" t="s">
        <v>17547</v>
      </c>
      <c r="B2705" s="174" t="s">
        <v>17548</v>
      </c>
      <c r="C2705" s="175" t="s">
        <v>12497</v>
      </c>
      <c r="D2705" s="176">
        <v>14.23</v>
      </c>
      <c r="E2705" s="176">
        <v>21.07</v>
      </c>
      <c r="F2705" s="176">
        <v>35.299999999999997</v>
      </c>
      <c r="G2705" s="169">
        <v>9</v>
      </c>
    </row>
    <row r="2706" spans="1:7" x14ac:dyDescent="0.2">
      <c r="A2706" s="173" t="s">
        <v>17549</v>
      </c>
      <c r="B2706" s="174" t="s">
        <v>17550</v>
      </c>
      <c r="C2706" s="175" t="s">
        <v>12389</v>
      </c>
      <c r="D2706" s="176">
        <v>20.49</v>
      </c>
      <c r="E2706" s="176">
        <v>13.17</v>
      </c>
      <c r="F2706" s="176">
        <v>33.659999999999997</v>
      </c>
      <c r="G2706" s="169">
        <v>9</v>
      </c>
    </row>
    <row r="2707" spans="1:7" x14ac:dyDescent="0.2">
      <c r="A2707" s="173" t="s">
        <v>17551</v>
      </c>
      <c r="B2707" s="174" t="s">
        <v>20415</v>
      </c>
      <c r="C2707" s="175" t="s">
        <v>12389</v>
      </c>
      <c r="D2707" s="176">
        <v>258.05</v>
      </c>
      <c r="E2707" s="176">
        <v>26.34</v>
      </c>
      <c r="F2707" s="176">
        <v>284.39</v>
      </c>
      <c r="G2707" s="169">
        <v>9</v>
      </c>
    </row>
    <row r="2708" spans="1:7" x14ac:dyDescent="0.2">
      <c r="A2708" s="173" t="s">
        <v>17552</v>
      </c>
      <c r="B2708" s="174" t="s">
        <v>20495</v>
      </c>
      <c r="C2708" s="175" t="s">
        <v>12389</v>
      </c>
      <c r="D2708" s="176">
        <v>178</v>
      </c>
      <c r="E2708" s="176">
        <v>26.34</v>
      </c>
      <c r="F2708" s="176">
        <v>204.34</v>
      </c>
      <c r="G2708" s="169">
        <v>9</v>
      </c>
    </row>
    <row r="2709" spans="1:7" x14ac:dyDescent="0.2">
      <c r="A2709" s="173" t="s">
        <v>17553</v>
      </c>
      <c r="B2709" s="174" t="s">
        <v>20416</v>
      </c>
      <c r="C2709" s="175" t="s">
        <v>12389</v>
      </c>
      <c r="D2709" s="176">
        <v>165.02</v>
      </c>
      <c r="E2709" s="176">
        <v>26.34</v>
      </c>
      <c r="F2709" s="176">
        <v>191.36</v>
      </c>
      <c r="G2709" s="169">
        <v>9</v>
      </c>
    </row>
    <row r="2710" spans="1:7" x14ac:dyDescent="0.2">
      <c r="A2710" s="173" t="s">
        <v>17554</v>
      </c>
      <c r="B2710" s="174" t="s">
        <v>20417</v>
      </c>
      <c r="C2710" s="175" t="s">
        <v>12389</v>
      </c>
      <c r="D2710" s="176">
        <v>46.63</v>
      </c>
      <c r="E2710" s="176">
        <v>13.17</v>
      </c>
      <c r="F2710" s="176">
        <v>59.8</v>
      </c>
      <c r="G2710" s="169">
        <v>9</v>
      </c>
    </row>
    <row r="2711" spans="1:7" x14ac:dyDescent="0.2">
      <c r="A2711" s="173" t="s">
        <v>17555</v>
      </c>
      <c r="B2711" s="174" t="s">
        <v>17556</v>
      </c>
      <c r="C2711" s="175" t="s">
        <v>12389</v>
      </c>
      <c r="D2711" s="176">
        <v>3.05</v>
      </c>
      <c r="E2711" s="176">
        <v>10.54</v>
      </c>
      <c r="F2711" s="176">
        <v>13.59</v>
      </c>
      <c r="G2711" s="169">
        <v>9</v>
      </c>
    </row>
    <row r="2712" spans="1:7" x14ac:dyDescent="0.2">
      <c r="A2712" s="173" t="s">
        <v>17557</v>
      </c>
      <c r="B2712" s="174" t="s">
        <v>17558</v>
      </c>
      <c r="C2712" s="175" t="s">
        <v>12389</v>
      </c>
      <c r="D2712" s="176">
        <v>10.5</v>
      </c>
      <c r="E2712" s="176">
        <v>13.17</v>
      </c>
      <c r="F2712" s="176">
        <v>23.67</v>
      </c>
      <c r="G2712" s="169">
        <v>9</v>
      </c>
    </row>
    <row r="2713" spans="1:7" ht="25.5" x14ac:dyDescent="0.2">
      <c r="A2713" s="173" t="s">
        <v>17559</v>
      </c>
      <c r="B2713" s="174" t="s">
        <v>17560</v>
      </c>
      <c r="C2713" s="175" t="s">
        <v>12497</v>
      </c>
      <c r="D2713" s="176">
        <v>16.91</v>
      </c>
      <c r="E2713" s="176">
        <v>26.34</v>
      </c>
      <c r="F2713" s="176">
        <v>43.25</v>
      </c>
      <c r="G2713" s="169">
        <v>9</v>
      </c>
    </row>
    <row r="2714" spans="1:7" ht="25.5" x14ac:dyDescent="0.2">
      <c r="A2714" s="173" t="s">
        <v>17561</v>
      </c>
      <c r="B2714" s="174" t="s">
        <v>17562</v>
      </c>
      <c r="C2714" s="175" t="s">
        <v>12389</v>
      </c>
      <c r="D2714" s="176">
        <v>11.04</v>
      </c>
      <c r="E2714" s="176">
        <v>13.17</v>
      </c>
      <c r="F2714" s="176">
        <v>24.21</v>
      </c>
      <c r="G2714" s="169">
        <v>9</v>
      </c>
    </row>
    <row r="2715" spans="1:7" ht="25.5" x14ac:dyDescent="0.2">
      <c r="A2715" s="173" t="s">
        <v>17563</v>
      </c>
      <c r="B2715" s="174" t="s">
        <v>20418</v>
      </c>
      <c r="C2715" s="175" t="s">
        <v>12389</v>
      </c>
      <c r="D2715" s="176">
        <v>47.97</v>
      </c>
      <c r="E2715" s="176">
        <v>10.54</v>
      </c>
      <c r="F2715" s="176">
        <v>58.51</v>
      </c>
      <c r="G2715" s="169">
        <v>9</v>
      </c>
    </row>
    <row r="2716" spans="1:7" ht="25.5" x14ac:dyDescent="0.2">
      <c r="A2716" s="173" t="s">
        <v>17564</v>
      </c>
      <c r="B2716" s="174" t="s">
        <v>17565</v>
      </c>
      <c r="C2716" s="175" t="s">
        <v>12389</v>
      </c>
      <c r="D2716" s="176">
        <v>5.32</v>
      </c>
      <c r="E2716" s="176">
        <v>13.17</v>
      </c>
      <c r="F2716" s="176">
        <v>18.489999999999998</v>
      </c>
      <c r="G2716" s="169">
        <v>9</v>
      </c>
    </row>
    <row r="2717" spans="1:7" x14ac:dyDescent="0.2">
      <c r="A2717" s="173" t="s">
        <v>17566</v>
      </c>
      <c r="B2717" s="174" t="s">
        <v>17567</v>
      </c>
      <c r="C2717" s="175" t="s">
        <v>12389</v>
      </c>
      <c r="D2717" s="176">
        <v>46.39</v>
      </c>
      <c r="E2717" s="176">
        <v>2.63</v>
      </c>
      <c r="F2717" s="176">
        <v>49.02</v>
      </c>
      <c r="G2717" s="169">
        <v>9</v>
      </c>
    </row>
    <row r="2718" spans="1:7" ht="25.5" x14ac:dyDescent="0.2">
      <c r="A2718" s="173" t="s">
        <v>17568</v>
      </c>
      <c r="B2718" s="174" t="s">
        <v>17569</v>
      </c>
      <c r="C2718" s="175" t="s">
        <v>12389</v>
      </c>
      <c r="D2718" s="176">
        <v>17.7</v>
      </c>
      <c r="E2718" s="176">
        <v>13.17</v>
      </c>
      <c r="F2718" s="176">
        <v>30.87</v>
      </c>
      <c r="G2718" s="169">
        <v>9</v>
      </c>
    </row>
    <row r="2719" spans="1:7" ht="25.5" x14ac:dyDescent="0.2">
      <c r="A2719" s="173" t="s">
        <v>17570</v>
      </c>
      <c r="B2719" s="174" t="s">
        <v>17571</v>
      </c>
      <c r="C2719" s="175" t="s">
        <v>12389</v>
      </c>
      <c r="D2719" s="176">
        <v>30.83</v>
      </c>
      <c r="E2719" s="176">
        <v>13.17</v>
      </c>
      <c r="F2719" s="176">
        <v>44</v>
      </c>
      <c r="G2719" s="169">
        <v>9</v>
      </c>
    </row>
    <row r="2720" spans="1:7" ht="25.5" x14ac:dyDescent="0.2">
      <c r="A2720" s="173" t="s">
        <v>17572</v>
      </c>
      <c r="B2720" s="174" t="s">
        <v>17573</v>
      </c>
      <c r="C2720" s="175" t="s">
        <v>12389</v>
      </c>
      <c r="D2720" s="176">
        <v>53.12</v>
      </c>
      <c r="E2720" s="176">
        <v>13.17</v>
      </c>
      <c r="F2720" s="176">
        <v>66.290000000000006</v>
      </c>
      <c r="G2720" s="169">
        <v>9</v>
      </c>
    </row>
    <row r="2721" spans="1:7" ht="25.5" x14ac:dyDescent="0.2">
      <c r="A2721" s="173" t="s">
        <v>17574</v>
      </c>
      <c r="B2721" s="174" t="s">
        <v>17575</v>
      </c>
      <c r="C2721" s="175" t="s">
        <v>12497</v>
      </c>
      <c r="D2721" s="176">
        <v>190.84</v>
      </c>
      <c r="E2721" s="176">
        <v>26.34</v>
      </c>
      <c r="F2721" s="176">
        <v>217.18</v>
      </c>
      <c r="G2721" s="169">
        <v>9</v>
      </c>
    </row>
    <row r="2722" spans="1:7" ht="25.5" x14ac:dyDescent="0.2">
      <c r="A2722" s="173" t="s">
        <v>17576</v>
      </c>
      <c r="B2722" s="174" t="s">
        <v>17577</v>
      </c>
      <c r="C2722" s="175" t="s">
        <v>12389</v>
      </c>
      <c r="D2722" s="176">
        <v>497.58</v>
      </c>
      <c r="E2722" s="176">
        <v>52.67</v>
      </c>
      <c r="F2722" s="176">
        <v>550.25</v>
      </c>
      <c r="G2722" s="169">
        <v>9</v>
      </c>
    </row>
    <row r="2723" spans="1:7" ht="25.5" x14ac:dyDescent="0.2">
      <c r="A2723" s="173" t="s">
        <v>17578</v>
      </c>
      <c r="B2723" s="174" t="s">
        <v>17579</v>
      </c>
      <c r="C2723" s="175" t="s">
        <v>12389</v>
      </c>
      <c r="D2723" s="176">
        <v>327.7</v>
      </c>
      <c r="E2723" s="176">
        <v>52.67</v>
      </c>
      <c r="F2723" s="176">
        <v>380.37</v>
      </c>
      <c r="G2723" s="169">
        <v>9</v>
      </c>
    </row>
    <row r="2724" spans="1:7" x14ac:dyDescent="0.2">
      <c r="A2724" s="173" t="s">
        <v>17580</v>
      </c>
      <c r="B2724" s="174" t="s">
        <v>17581</v>
      </c>
      <c r="C2724" s="175" t="s">
        <v>12389</v>
      </c>
      <c r="D2724" s="176">
        <v>1.04</v>
      </c>
      <c r="E2724" s="176">
        <v>2.14</v>
      </c>
      <c r="F2724" s="176">
        <v>3.18</v>
      </c>
      <c r="G2724" s="169">
        <v>9</v>
      </c>
    </row>
    <row r="2725" spans="1:7" ht="25.5" x14ac:dyDescent="0.2">
      <c r="A2725" s="173" t="s">
        <v>17582</v>
      </c>
      <c r="B2725" s="174" t="s">
        <v>17583</v>
      </c>
      <c r="C2725" s="175" t="s">
        <v>12389</v>
      </c>
      <c r="D2725" s="176">
        <v>7.75</v>
      </c>
      <c r="E2725" s="176">
        <v>13.17</v>
      </c>
      <c r="F2725" s="176">
        <v>20.92</v>
      </c>
      <c r="G2725" s="169">
        <v>9</v>
      </c>
    </row>
    <row r="2726" spans="1:7" ht="25.5" x14ac:dyDescent="0.2">
      <c r="A2726" s="173" t="s">
        <v>17584</v>
      </c>
      <c r="B2726" s="174" t="s">
        <v>17585</v>
      </c>
      <c r="C2726" s="175" t="s">
        <v>12497</v>
      </c>
      <c r="D2726" s="176">
        <v>8.36</v>
      </c>
      <c r="E2726" s="176">
        <v>26.34</v>
      </c>
      <c r="F2726" s="176">
        <v>34.700000000000003</v>
      </c>
      <c r="G2726" s="169">
        <v>9</v>
      </c>
    </row>
    <row r="2727" spans="1:7" x14ac:dyDescent="0.2">
      <c r="A2727" s="173" t="s">
        <v>17586</v>
      </c>
      <c r="B2727" s="174" t="s">
        <v>17587</v>
      </c>
      <c r="C2727" s="175" t="s">
        <v>12389</v>
      </c>
      <c r="D2727" s="176">
        <v>16.170000000000002</v>
      </c>
      <c r="E2727" s="176">
        <v>5.26</v>
      </c>
      <c r="F2727" s="176">
        <v>21.43</v>
      </c>
      <c r="G2727" s="169">
        <v>9</v>
      </c>
    </row>
    <row r="2728" spans="1:7" ht="25.5" x14ac:dyDescent="0.2">
      <c r="A2728" s="173" t="s">
        <v>17588</v>
      </c>
      <c r="B2728" s="174" t="s">
        <v>20419</v>
      </c>
      <c r="C2728" s="175" t="s">
        <v>12389</v>
      </c>
      <c r="D2728" s="176">
        <v>8.27</v>
      </c>
      <c r="E2728" s="176">
        <v>13.17</v>
      </c>
      <c r="F2728" s="176">
        <v>21.44</v>
      </c>
      <c r="G2728" s="169">
        <v>9</v>
      </c>
    </row>
    <row r="2729" spans="1:7" ht="25.5" x14ac:dyDescent="0.2">
      <c r="A2729" s="173" t="s">
        <v>17589</v>
      </c>
      <c r="B2729" s="174" t="s">
        <v>20420</v>
      </c>
      <c r="C2729" s="175" t="s">
        <v>12389</v>
      </c>
      <c r="D2729" s="176">
        <v>7.27</v>
      </c>
      <c r="E2729" s="176">
        <v>13.17</v>
      </c>
      <c r="F2729" s="176">
        <v>20.440000000000001</v>
      </c>
      <c r="G2729" s="169">
        <v>9</v>
      </c>
    </row>
    <row r="2730" spans="1:7" ht="25.5" x14ac:dyDescent="0.2">
      <c r="A2730" s="173" t="s">
        <v>17590</v>
      </c>
      <c r="B2730" s="174" t="s">
        <v>17591</v>
      </c>
      <c r="C2730" s="175" t="s">
        <v>12497</v>
      </c>
      <c r="D2730" s="176">
        <v>64.97</v>
      </c>
      <c r="E2730" s="176">
        <v>13.17</v>
      </c>
      <c r="F2730" s="176">
        <v>78.14</v>
      </c>
      <c r="G2730" s="169">
        <v>9</v>
      </c>
    </row>
    <row r="2731" spans="1:7" ht="25.5" x14ac:dyDescent="0.2">
      <c r="A2731" s="173" t="s">
        <v>17592</v>
      </c>
      <c r="B2731" s="174" t="s">
        <v>17593</v>
      </c>
      <c r="C2731" s="175" t="s">
        <v>12389</v>
      </c>
      <c r="D2731" s="176">
        <v>47.39</v>
      </c>
      <c r="E2731" s="176">
        <v>13.17</v>
      </c>
      <c r="F2731" s="176">
        <v>60.56</v>
      </c>
      <c r="G2731" s="169">
        <v>9</v>
      </c>
    </row>
    <row r="2732" spans="1:7" ht="25.5" x14ac:dyDescent="0.2">
      <c r="A2732" s="173" t="s">
        <v>17594</v>
      </c>
      <c r="B2732" s="174" t="s">
        <v>17595</v>
      </c>
      <c r="C2732" s="175" t="s">
        <v>12389</v>
      </c>
      <c r="D2732" s="176">
        <v>55.52</v>
      </c>
      <c r="E2732" s="176">
        <v>13.17</v>
      </c>
      <c r="F2732" s="176">
        <v>68.69</v>
      </c>
      <c r="G2732" s="169">
        <v>9</v>
      </c>
    </row>
    <row r="2733" spans="1:7" x14ac:dyDescent="0.2">
      <c r="A2733" s="173" t="s">
        <v>17596</v>
      </c>
      <c r="B2733" s="174" t="s">
        <v>17597</v>
      </c>
      <c r="C2733" s="175" t="s">
        <v>12389</v>
      </c>
      <c r="D2733" s="176">
        <v>4.7</v>
      </c>
      <c r="E2733" s="176">
        <v>13.17</v>
      </c>
      <c r="F2733" s="176">
        <v>17.87</v>
      </c>
      <c r="G2733" s="169">
        <v>9</v>
      </c>
    </row>
    <row r="2734" spans="1:7" x14ac:dyDescent="0.2">
      <c r="A2734" s="173" t="s">
        <v>17598</v>
      </c>
      <c r="B2734" s="174" t="s">
        <v>17599</v>
      </c>
      <c r="C2734" s="175" t="s">
        <v>12389</v>
      </c>
      <c r="D2734" s="176">
        <v>7.16</v>
      </c>
      <c r="E2734" s="176">
        <v>13.17</v>
      </c>
      <c r="F2734" s="176">
        <v>20.329999999999998</v>
      </c>
      <c r="G2734" s="169">
        <v>9</v>
      </c>
    </row>
    <row r="2735" spans="1:7" x14ac:dyDescent="0.2">
      <c r="A2735" s="173" t="s">
        <v>17600</v>
      </c>
      <c r="B2735" s="174" t="s">
        <v>17601</v>
      </c>
      <c r="C2735" s="175" t="s">
        <v>12389</v>
      </c>
      <c r="D2735" s="176">
        <v>9.85</v>
      </c>
      <c r="E2735" s="176">
        <v>13.17</v>
      </c>
      <c r="F2735" s="176">
        <v>23.02</v>
      </c>
      <c r="G2735" s="169">
        <v>9</v>
      </c>
    </row>
    <row r="2736" spans="1:7" x14ac:dyDescent="0.2">
      <c r="A2736" s="173" t="s">
        <v>17602</v>
      </c>
      <c r="B2736" s="174" t="s">
        <v>17603</v>
      </c>
      <c r="C2736" s="175" t="s">
        <v>12389</v>
      </c>
      <c r="D2736" s="176">
        <v>12.45</v>
      </c>
      <c r="E2736" s="176">
        <v>13.17</v>
      </c>
      <c r="F2736" s="176">
        <v>25.62</v>
      </c>
      <c r="G2736" s="169">
        <v>9</v>
      </c>
    </row>
    <row r="2737" spans="1:7" ht="25.5" x14ac:dyDescent="0.2">
      <c r="A2737" s="173" t="s">
        <v>17604</v>
      </c>
      <c r="B2737" s="174" t="s">
        <v>17605</v>
      </c>
      <c r="C2737" s="175" t="s">
        <v>12389</v>
      </c>
      <c r="D2737" s="176">
        <v>116.64</v>
      </c>
      <c r="E2737" s="176">
        <v>13.17</v>
      </c>
      <c r="F2737" s="176">
        <v>129.81</v>
      </c>
      <c r="G2737" s="169">
        <v>9</v>
      </c>
    </row>
    <row r="2738" spans="1:7" ht="25.5" x14ac:dyDescent="0.2">
      <c r="A2738" s="173" t="s">
        <v>17606</v>
      </c>
      <c r="B2738" s="174" t="s">
        <v>17607</v>
      </c>
      <c r="C2738" s="175" t="s">
        <v>12441</v>
      </c>
      <c r="D2738" s="176">
        <v>208.25</v>
      </c>
      <c r="E2738" s="176">
        <v>5.36</v>
      </c>
      <c r="F2738" s="176">
        <v>213.61</v>
      </c>
      <c r="G2738" s="169">
        <v>9</v>
      </c>
    </row>
    <row r="2739" spans="1:7" x14ac:dyDescent="0.2">
      <c r="A2739" s="173" t="s">
        <v>17608</v>
      </c>
      <c r="B2739" s="174" t="s">
        <v>17609</v>
      </c>
      <c r="C2739" s="175"/>
      <c r="D2739" s="176"/>
      <c r="E2739" s="176"/>
      <c r="F2739" s="176"/>
      <c r="G2739" s="169">
        <v>5</v>
      </c>
    </row>
    <row r="2740" spans="1:7" ht="25.5" x14ac:dyDescent="0.2">
      <c r="A2740" s="173" t="s">
        <v>17610</v>
      </c>
      <c r="B2740" s="174" t="s">
        <v>17611</v>
      </c>
      <c r="C2740" s="175" t="s">
        <v>12389</v>
      </c>
      <c r="D2740" s="176">
        <v>10.53</v>
      </c>
      <c r="E2740" s="176">
        <v>26.34</v>
      </c>
      <c r="F2740" s="176">
        <v>36.869999999999997</v>
      </c>
      <c r="G2740" s="169">
        <v>9</v>
      </c>
    </row>
    <row r="2741" spans="1:7" ht="25.5" x14ac:dyDescent="0.2">
      <c r="A2741" s="173" t="s">
        <v>17612</v>
      </c>
      <c r="B2741" s="174" t="s">
        <v>17613</v>
      </c>
      <c r="C2741" s="175" t="s">
        <v>12389</v>
      </c>
      <c r="D2741" s="176">
        <v>20.059999999999999</v>
      </c>
      <c r="E2741" s="176">
        <v>26.34</v>
      </c>
      <c r="F2741" s="176">
        <v>46.4</v>
      </c>
      <c r="G2741" s="169">
        <v>9</v>
      </c>
    </row>
    <row r="2742" spans="1:7" ht="25.5" x14ac:dyDescent="0.2">
      <c r="A2742" s="173" t="s">
        <v>17614</v>
      </c>
      <c r="B2742" s="174" t="s">
        <v>17615</v>
      </c>
      <c r="C2742" s="175" t="s">
        <v>12389</v>
      </c>
      <c r="D2742" s="176">
        <v>20.260000000000002</v>
      </c>
      <c r="E2742" s="176">
        <v>26.34</v>
      </c>
      <c r="F2742" s="176">
        <v>46.6</v>
      </c>
      <c r="G2742" s="169">
        <v>9</v>
      </c>
    </row>
    <row r="2743" spans="1:7" ht="25.5" x14ac:dyDescent="0.2">
      <c r="A2743" s="173" t="s">
        <v>17616</v>
      </c>
      <c r="B2743" s="174" t="s">
        <v>17617</v>
      </c>
      <c r="C2743" s="175" t="s">
        <v>12389</v>
      </c>
      <c r="D2743" s="176">
        <v>39.69</v>
      </c>
      <c r="E2743" s="176">
        <v>26.34</v>
      </c>
      <c r="F2743" s="176">
        <v>66.03</v>
      </c>
      <c r="G2743" s="169">
        <v>9</v>
      </c>
    </row>
    <row r="2744" spans="1:7" ht="25.5" x14ac:dyDescent="0.2">
      <c r="A2744" s="173" t="s">
        <v>17618</v>
      </c>
      <c r="B2744" s="174" t="s">
        <v>17619</v>
      </c>
      <c r="C2744" s="175" t="s">
        <v>12389</v>
      </c>
      <c r="D2744" s="176">
        <v>10.6</v>
      </c>
      <c r="E2744" s="176">
        <v>26.34</v>
      </c>
      <c r="F2744" s="176">
        <v>36.94</v>
      </c>
      <c r="G2744" s="169">
        <v>9</v>
      </c>
    </row>
    <row r="2745" spans="1:7" ht="25.5" x14ac:dyDescent="0.2">
      <c r="A2745" s="173" t="s">
        <v>17620</v>
      </c>
      <c r="B2745" s="174" t="s">
        <v>17621</v>
      </c>
      <c r="C2745" s="175" t="s">
        <v>12389</v>
      </c>
      <c r="D2745" s="176">
        <v>19.760000000000002</v>
      </c>
      <c r="E2745" s="176">
        <v>26.34</v>
      </c>
      <c r="F2745" s="176">
        <v>46.1</v>
      </c>
      <c r="G2745" s="169">
        <v>9</v>
      </c>
    </row>
    <row r="2746" spans="1:7" ht="25.5" x14ac:dyDescent="0.2">
      <c r="A2746" s="173" t="s">
        <v>17622</v>
      </c>
      <c r="B2746" s="174" t="s">
        <v>17623</v>
      </c>
      <c r="C2746" s="175" t="s">
        <v>12389</v>
      </c>
      <c r="D2746" s="176">
        <v>10.53</v>
      </c>
      <c r="E2746" s="176">
        <v>26.34</v>
      </c>
      <c r="F2746" s="176">
        <v>36.869999999999997</v>
      </c>
      <c r="G2746" s="169">
        <v>9</v>
      </c>
    </row>
    <row r="2747" spans="1:7" ht="25.5" x14ac:dyDescent="0.2">
      <c r="A2747" s="173" t="s">
        <v>17624</v>
      </c>
      <c r="B2747" s="174" t="s">
        <v>17625</v>
      </c>
      <c r="C2747" s="175" t="s">
        <v>12389</v>
      </c>
      <c r="D2747" s="176">
        <v>40.15</v>
      </c>
      <c r="E2747" s="176">
        <v>26.34</v>
      </c>
      <c r="F2747" s="176">
        <v>66.489999999999995</v>
      </c>
      <c r="G2747" s="169">
        <v>9</v>
      </c>
    </row>
    <row r="2748" spans="1:7" ht="25.5" x14ac:dyDescent="0.2">
      <c r="A2748" s="173" t="s">
        <v>17626</v>
      </c>
      <c r="B2748" s="174" t="s">
        <v>17627</v>
      </c>
      <c r="C2748" s="175" t="s">
        <v>12389</v>
      </c>
      <c r="D2748" s="176">
        <v>20.76</v>
      </c>
      <c r="E2748" s="176">
        <v>26.34</v>
      </c>
      <c r="F2748" s="176">
        <v>47.1</v>
      </c>
      <c r="G2748" s="169">
        <v>9</v>
      </c>
    </row>
    <row r="2749" spans="1:7" ht="25.5" x14ac:dyDescent="0.2">
      <c r="A2749" s="173" t="s">
        <v>17628</v>
      </c>
      <c r="B2749" s="174" t="s">
        <v>17629</v>
      </c>
      <c r="C2749" s="175" t="s">
        <v>12389</v>
      </c>
      <c r="D2749" s="176">
        <v>40.19</v>
      </c>
      <c r="E2749" s="176">
        <v>26.34</v>
      </c>
      <c r="F2749" s="176">
        <v>66.53</v>
      </c>
      <c r="G2749" s="169">
        <v>9</v>
      </c>
    </row>
    <row r="2750" spans="1:7" ht="25.5" x14ac:dyDescent="0.2">
      <c r="A2750" s="173" t="s">
        <v>17630</v>
      </c>
      <c r="B2750" s="174" t="s">
        <v>17631</v>
      </c>
      <c r="C2750" s="175" t="s">
        <v>12389</v>
      </c>
      <c r="D2750" s="176">
        <v>20.88</v>
      </c>
      <c r="E2750" s="176">
        <v>26.34</v>
      </c>
      <c r="F2750" s="176">
        <v>47.22</v>
      </c>
      <c r="G2750" s="169">
        <v>9</v>
      </c>
    </row>
    <row r="2751" spans="1:7" ht="25.5" x14ac:dyDescent="0.2">
      <c r="A2751" s="173" t="s">
        <v>17632</v>
      </c>
      <c r="B2751" s="174" t="s">
        <v>17633</v>
      </c>
      <c r="C2751" s="175" t="s">
        <v>12389</v>
      </c>
      <c r="D2751" s="176">
        <v>19.87</v>
      </c>
      <c r="E2751" s="176">
        <v>26.34</v>
      </c>
      <c r="F2751" s="176">
        <v>46.21</v>
      </c>
      <c r="G2751" s="169">
        <v>9</v>
      </c>
    </row>
    <row r="2752" spans="1:7" ht="25.5" x14ac:dyDescent="0.2">
      <c r="A2752" s="173" t="s">
        <v>17634</v>
      </c>
      <c r="B2752" s="174" t="s">
        <v>17635</v>
      </c>
      <c r="C2752" s="175" t="s">
        <v>12389</v>
      </c>
      <c r="D2752" s="176">
        <v>19.86</v>
      </c>
      <c r="E2752" s="176">
        <v>26.34</v>
      </c>
      <c r="F2752" s="176">
        <v>46.2</v>
      </c>
      <c r="G2752" s="169">
        <v>9</v>
      </c>
    </row>
    <row r="2753" spans="1:7" ht="25.5" x14ac:dyDescent="0.2">
      <c r="A2753" s="173" t="s">
        <v>17636</v>
      </c>
      <c r="B2753" s="174" t="s">
        <v>17637</v>
      </c>
      <c r="C2753" s="175" t="s">
        <v>12389</v>
      </c>
      <c r="D2753" s="176">
        <v>10.32</v>
      </c>
      <c r="E2753" s="176">
        <v>26.34</v>
      </c>
      <c r="F2753" s="176">
        <v>36.659999999999997</v>
      </c>
      <c r="G2753" s="169">
        <v>9</v>
      </c>
    </row>
    <row r="2754" spans="1:7" ht="38.25" x14ac:dyDescent="0.2">
      <c r="A2754" s="173" t="s">
        <v>17638</v>
      </c>
      <c r="B2754" s="174" t="s">
        <v>17639</v>
      </c>
      <c r="C2754" s="175" t="s">
        <v>12389</v>
      </c>
      <c r="D2754" s="176">
        <v>22.19</v>
      </c>
      <c r="E2754" s="176">
        <v>26.34</v>
      </c>
      <c r="F2754" s="176">
        <v>48.53</v>
      </c>
      <c r="G2754" s="169">
        <v>9</v>
      </c>
    </row>
    <row r="2755" spans="1:7" ht="38.25" x14ac:dyDescent="0.2">
      <c r="A2755" s="173" t="s">
        <v>17640</v>
      </c>
      <c r="B2755" s="174" t="s">
        <v>17641</v>
      </c>
      <c r="C2755" s="175" t="s">
        <v>12389</v>
      </c>
      <c r="D2755" s="176">
        <v>20.23</v>
      </c>
      <c r="E2755" s="176">
        <v>26.34</v>
      </c>
      <c r="F2755" s="176">
        <v>46.57</v>
      </c>
      <c r="G2755" s="169">
        <v>9</v>
      </c>
    </row>
    <row r="2756" spans="1:7" ht="38.25" x14ac:dyDescent="0.2">
      <c r="A2756" s="173" t="s">
        <v>17642</v>
      </c>
      <c r="B2756" s="174" t="s">
        <v>17643</v>
      </c>
      <c r="C2756" s="175" t="s">
        <v>12389</v>
      </c>
      <c r="D2756" s="176">
        <v>20.170000000000002</v>
      </c>
      <c r="E2756" s="176">
        <v>26.34</v>
      </c>
      <c r="F2756" s="176">
        <v>46.51</v>
      </c>
      <c r="G2756" s="169">
        <v>9</v>
      </c>
    </row>
    <row r="2757" spans="1:7" ht="25.5" x14ac:dyDescent="0.2">
      <c r="A2757" s="173" t="s">
        <v>17644</v>
      </c>
      <c r="B2757" s="174" t="s">
        <v>17645</v>
      </c>
      <c r="C2757" s="175" t="s">
        <v>12389</v>
      </c>
      <c r="D2757" s="176">
        <v>10.56</v>
      </c>
      <c r="E2757" s="176">
        <v>26.34</v>
      </c>
      <c r="F2757" s="176">
        <v>36.9</v>
      </c>
      <c r="G2757" s="169">
        <v>9</v>
      </c>
    </row>
    <row r="2758" spans="1:7" ht="25.5" x14ac:dyDescent="0.2">
      <c r="A2758" s="173" t="s">
        <v>17646</v>
      </c>
      <c r="B2758" s="174" t="s">
        <v>17647</v>
      </c>
      <c r="C2758" s="175" t="s">
        <v>12389</v>
      </c>
      <c r="D2758" s="176">
        <v>10.210000000000001</v>
      </c>
      <c r="E2758" s="176">
        <v>26.34</v>
      </c>
      <c r="F2758" s="176">
        <v>36.549999999999997</v>
      </c>
      <c r="G2758" s="169">
        <v>9</v>
      </c>
    </row>
    <row r="2759" spans="1:7" ht="25.5" x14ac:dyDescent="0.2">
      <c r="A2759" s="173" t="s">
        <v>17648</v>
      </c>
      <c r="B2759" s="174" t="s">
        <v>17649</v>
      </c>
      <c r="C2759" s="175" t="s">
        <v>12389</v>
      </c>
      <c r="D2759" s="176">
        <v>19.87</v>
      </c>
      <c r="E2759" s="176">
        <v>26.34</v>
      </c>
      <c r="F2759" s="176">
        <v>46.21</v>
      </c>
      <c r="G2759" s="169">
        <v>9</v>
      </c>
    </row>
    <row r="2760" spans="1:7" x14ac:dyDescent="0.2">
      <c r="A2760" s="173" t="s">
        <v>17650</v>
      </c>
      <c r="B2760" s="174" t="s">
        <v>17651</v>
      </c>
      <c r="C2760" s="175"/>
      <c r="D2760" s="176"/>
      <c r="E2760" s="176"/>
      <c r="F2760" s="176"/>
      <c r="G2760" s="169">
        <v>2</v>
      </c>
    </row>
    <row r="2761" spans="1:7" x14ac:dyDescent="0.2">
      <c r="A2761" s="173" t="s">
        <v>17652</v>
      </c>
      <c r="B2761" s="174" t="s">
        <v>17653</v>
      </c>
      <c r="C2761" s="175"/>
      <c r="D2761" s="176"/>
      <c r="E2761" s="176"/>
      <c r="F2761" s="176"/>
      <c r="G2761" s="169">
        <v>5</v>
      </c>
    </row>
    <row r="2762" spans="1:7" ht="38.25" x14ac:dyDescent="0.2">
      <c r="A2762" s="173" t="s">
        <v>17654</v>
      </c>
      <c r="B2762" s="174" t="s">
        <v>17655</v>
      </c>
      <c r="C2762" s="175" t="s">
        <v>12389</v>
      </c>
      <c r="D2762" s="176">
        <v>1374.04</v>
      </c>
      <c r="E2762" s="176">
        <v>74.099999999999994</v>
      </c>
      <c r="F2762" s="176">
        <v>1448.14</v>
      </c>
      <c r="G2762" s="169">
        <v>9</v>
      </c>
    </row>
    <row r="2763" spans="1:7" ht="38.25" x14ac:dyDescent="0.2">
      <c r="A2763" s="173" t="s">
        <v>17656</v>
      </c>
      <c r="B2763" s="174" t="s">
        <v>17657</v>
      </c>
      <c r="C2763" s="175" t="s">
        <v>12389</v>
      </c>
      <c r="D2763" s="176">
        <v>1703.35</v>
      </c>
      <c r="E2763" s="176">
        <v>74.099999999999994</v>
      </c>
      <c r="F2763" s="176">
        <v>1777.45</v>
      </c>
      <c r="G2763" s="169">
        <v>9</v>
      </c>
    </row>
    <row r="2764" spans="1:7" x14ac:dyDescent="0.2">
      <c r="A2764" s="173" t="s">
        <v>17658</v>
      </c>
      <c r="B2764" s="174" t="s">
        <v>17659</v>
      </c>
      <c r="C2764" s="175"/>
      <c r="D2764" s="176"/>
      <c r="E2764" s="176"/>
      <c r="F2764" s="176"/>
      <c r="G2764" s="169">
        <v>5</v>
      </c>
    </row>
    <row r="2765" spans="1:7" x14ac:dyDescent="0.2">
      <c r="A2765" s="173" t="s">
        <v>17660</v>
      </c>
      <c r="B2765" s="174" t="s">
        <v>17661</v>
      </c>
      <c r="C2765" s="175" t="s">
        <v>12389</v>
      </c>
      <c r="D2765" s="176">
        <v>18.63</v>
      </c>
      <c r="E2765" s="176">
        <v>26.34</v>
      </c>
      <c r="F2765" s="176">
        <v>44.97</v>
      </c>
      <c r="G2765" s="169">
        <v>9</v>
      </c>
    </row>
    <row r="2766" spans="1:7" x14ac:dyDescent="0.2">
      <c r="A2766" s="173" t="s">
        <v>17662</v>
      </c>
      <c r="B2766" s="174" t="s">
        <v>17663</v>
      </c>
      <c r="C2766" s="175" t="s">
        <v>12389</v>
      </c>
      <c r="D2766" s="176">
        <v>1158.8900000000001</v>
      </c>
      <c r="E2766" s="176">
        <v>50.04</v>
      </c>
      <c r="F2766" s="176">
        <v>1208.93</v>
      </c>
      <c r="G2766" s="169">
        <v>9</v>
      </c>
    </row>
    <row r="2767" spans="1:7" x14ac:dyDescent="0.2">
      <c r="A2767" s="173" t="s">
        <v>17664</v>
      </c>
      <c r="B2767" s="174" t="s">
        <v>17665</v>
      </c>
      <c r="C2767" s="175" t="s">
        <v>12389</v>
      </c>
      <c r="D2767" s="176">
        <v>369.45</v>
      </c>
      <c r="E2767" s="176">
        <v>41.96</v>
      </c>
      <c r="F2767" s="176">
        <v>411.41</v>
      </c>
      <c r="G2767" s="169">
        <v>9</v>
      </c>
    </row>
    <row r="2768" spans="1:7" x14ac:dyDescent="0.2">
      <c r="A2768" s="173" t="s">
        <v>17666</v>
      </c>
      <c r="B2768" s="174" t="s">
        <v>17667</v>
      </c>
      <c r="C2768" s="175" t="s">
        <v>12389</v>
      </c>
      <c r="D2768" s="176">
        <v>165.51</v>
      </c>
      <c r="E2768" s="176">
        <v>26.34</v>
      </c>
      <c r="F2768" s="176">
        <v>191.85</v>
      </c>
      <c r="G2768" s="169">
        <v>9</v>
      </c>
    </row>
    <row r="2769" spans="1:7" x14ac:dyDescent="0.2">
      <c r="A2769" s="173" t="s">
        <v>17668</v>
      </c>
      <c r="B2769" s="174" t="s">
        <v>17669</v>
      </c>
      <c r="C2769" s="175" t="s">
        <v>12389</v>
      </c>
      <c r="D2769" s="176">
        <v>14.65</v>
      </c>
      <c r="E2769" s="176">
        <v>31.69</v>
      </c>
      <c r="F2769" s="176">
        <v>46.34</v>
      </c>
      <c r="G2769" s="169">
        <v>9</v>
      </c>
    </row>
    <row r="2770" spans="1:7" x14ac:dyDescent="0.2">
      <c r="A2770" s="173" t="s">
        <v>17670</v>
      </c>
      <c r="B2770" s="174" t="s">
        <v>17671</v>
      </c>
      <c r="C2770" s="175" t="s">
        <v>12389</v>
      </c>
      <c r="D2770" s="176">
        <v>89.17</v>
      </c>
      <c r="E2770" s="176">
        <v>41.96</v>
      </c>
      <c r="F2770" s="176">
        <v>131.13</v>
      </c>
      <c r="G2770" s="169">
        <v>9</v>
      </c>
    </row>
    <row r="2771" spans="1:7" ht="25.5" x14ac:dyDescent="0.2">
      <c r="A2771" s="173" t="s">
        <v>17672</v>
      </c>
      <c r="B2771" s="174" t="s">
        <v>17673</v>
      </c>
      <c r="C2771" s="175" t="s">
        <v>12389</v>
      </c>
      <c r="D2771" s="176">
        <v>2027.66</v>
      </c>
      <c r="E2771" s="176">
        <v>105.34</v>
      </c>
      <c r="F2771" s="176">
        <v>2133</v>
      </c>
      <c r="G2771" s="169">
        <v>9</v>
      </c>
    </row>
    <row r="2772" spans="1:7" x14ac:dyDescent="0.2">
      <c r="A2772" s="173" t="s">
        <v>17674</v>
      </c>
      <c r="B2772" s="174" t="s">
        <v>17675</v>
      </c>
      <c r="C2772" s="175" t="s">
        <v>12389</v>
      </c>
      <c r="D2772" s="176">
        <v>486.86</v>
      </c>
      <c r="E2772" s="176">
        <v>41.96</v>
      </c>
      <c r="F2772" s="176">
        <v>528.82000000000005</v>
      </c>
      <c r="G2772" s="169">
        <v>9</v>
      </c>
    </row>
    <row r="2773" spans="1:7" x14ac:dyDescent="0.2">
      <c r="A2773" s="173" t="s">
        <v>17676</v>
      </c>
      <c r="B2773" s="174" t="s">
        <v>17677</v>
      </c>
      <c r="C2773" s="175" t="s">
        <v>12389</v>
      </c>
      <c r="D2773" s="176">
        <v>153.54</v>
      </c>
      <c r="E2773" s="176">
        <v>41.96</v>
      </c>
      <c r="F2773" s="176">
        <v>195.5</v>
      </c>
      <c r="G2773" s="169">
        <v>9</v>
      </c>
    </row>
    <row r="2774" spans="1:7" x14ac:dyDescent="0.2">
      <c r="A2774" s="173" t="s">
        <v>17678</v>
      </c>
      <c r="B2774" s="174" t="s">
        <v>17679</v>
      </c>
      <c r="C2774" s="175"/>
      <c r="D2774" s="176"/>
      <c r="E2774" s="176"/>
      <c r="F2774" s="176"/>
      <c r="G2774" s="169">
        <v>5</v>
      </c>
    </row>
    <row r="2775" spans="1:7" x14ac:dyDescent="0.2">
      <c r="A2775" s="173" t="s">
        <v>17680</v>
      </c>
      <c r="B2775" s="174" t="s">
        <v>17681</v>
      </c>
      <c r="C2775" s="175" t="s">
        <v>12389</v>
      </c>
      <c r="D2775" s="176">
        <v>33750.519999999997</v>
      </c>
      <c r="E2775" s="176">
        <v>210.68</v>
      </c>
      <c r="F2775" s="176">
        <v>33961.199999999997</v>
      </c>
      <c r="G2775" s="169">
        <v>9</v>
      </c>
    </row>
    <row r="2776" spans="1:7" x14ac:dyDescent="0.2">
      <c r="A2776" s="173" t="s">
        <v>17682</v>
      </c>
      <c r="B2776" s="174" t="s">
        <v>17683</v>
      </c>
      <c r="C2776" s="175" t="s">
        <v>12389</v>
      </c>
      <c r="D2776" s="176">
        <v>39664.43</v>
      </c>
      <c r="E2776" s="176">
        <v>237.02</v>
      </c>
      <c r="F2776" s="176">
        <v>39901.449999999997</v>
      </c>
      <c r="G2776" s="169">
        <v>9</v>
      </c>
    </row>
    <row r="2777" spans="1:7" ht="25.5" x14ac:dyDescent="0.2">
      <c r="A2777" s="173" t="s">
        <v>17684</v>
      </c>
      <c r="B2777" s="174" t="s">
        <v>17685</v>
      </c>
      <c r="C2777" s="175" t="s">
        <v>12389</v>
      </c>
      <c r="D2777" s="176">
        <v>565.21</v>
      </c>
      <c r="E2777" s="176">
        <v>263.35000000000002</v>
      </c>
      <c r="F2777" s="176">
        <v>828.56</v>
      </c>
      <c r="G2777" s="169">
        <v>9</v>
      </c>
    </row>
    <row r="2778" spans="1:7" ht="25.5" x14ac:dyDescent="0.2">
      <c r="A2778" s="173" t="s">
        <v>17686</v>
      </c>
      <c r="B2778" s="174" t="s">
        <v>17687</v>
      </c>
      <c r="C2778" s="175" t="s">
        <v>12690</v>
      </c>
      <c r="D2778" s="176">
        <v>20400.73</v>
      </c>
      <c r="E2778" s="176">
        <v>5585.12</v>
      </c>
      <c r="F2778" s="176">
        <v>25985.85</v>
      </c>
      <c r="G2778" s="169">
        <v>9</v>
      </c>
    </row>
    <row r="2779" spans="1:7" ht="25.5" x14ac:dyDescent="0.2">
      <c r="A2779" s="173" t="s">
        <v>17692</v>
      </c>
      <c r="B2779" s="174" t="s">
        <v>17693</v>
      </c>
      <c r="C2779" s="175" t="s">
        <v>12389</v>
      </c>
      <c r="D2779" s="176">
        <v>1233.3499999999999</v>
      </c>
      <c r="E2779" s="176">
        <v>54.63</v>
      </c>
      <c r="F2779" s="176">
        <v>1287.98</v>
      </c>
      <c r="G2779" s="169">
        <v>9</v>
      </c>
    </row>
    <row r="2780" spans="1:7" ht="25.5" x14ac:dyDescent="0.2">
      <c r="A2780" s="173" t="s">
        <v>17694</v>
      </c>
      <c r="B2780" s="174" t="s">
        <v>17695</v>
      </c>
      <c r="C2780" s="175" t="s">
        <v>12389</v>
      </c>
      <c r="D2780" s="176">
        <v>1954.79</v>
      </c>
      <c r="E2780" s="176">
        <v>68.290000000000006</v>
      </c>
      <c r="F2780" s="176">
        <v>2023.08</v>
      </c>
      <c r="G2780" s="169">
        <v>9</v>
      </c>
    </row>
    <row r="2781" spans="1:7" ht="25.5" x14ac:dyDescent="0.2">
      <c r="A2781" s="173" t="s">
        <v>17696</v>
      </c>
      <c r="B2781" s="174" t="s">
        <v>17697</v>
      </c>
      <c r="C2781" s="175" t="s">
        <v>12389</v>
      </c>
      <c r="D2781" s="176">
        <v>3669.4</v>
      </c>
      <c r="E2781" s="176">
        <v>74.099999999999994</v>
      </c>
      <c r="F2781" s="176">
        <v>3743.5</v>
      </c>
      <c r="G2781" s="169">
        <v>9</v>
      </c>
    </row>
    <row r="2782" spans="1:7" x14ac:dyDescent="0.2">
      <c r="A2782" s="173" t="s">
        <v>17698</v>
      </c>
      <c r="B2782" s="174" t="s">
        <v>17699</v>
      </c>
      <c r="C2782" s="175"/>
      <c r="D2782" s="176"/>
      <c r="E2782" s="176"/>
      <c r="F2782" s="176"/>
      <c r="G2782" s="169">
        <v>5</v>
      </c>
    </row>
    <row r="2783" spans="1:7" x14ac:dyDescent="0.2">
      <c r="A2783" s="173" t="s">
        <v>17700</v>
      </c>
      <c r="B2783" s="174" t="s">
        <v>17701</v>
      </c>
      <c r="C2783" s="175" t="s">
        <v>12389</v>
      </c>
      <c r="D2783" s="176">
        <v>224.98</v>
      </c>
      <c r="E2783" s="176">
        <v>41.96</v>
      </c>
      <c r="F2783" s="176">
        <v>266.94</v>
      </c>
      <c r="G2783" s="169">
        <v>9</v>
      </c>
    </row>
    <row r="2784" spans="1:7" x14ac:dyDescent="0.2">
      <c r="A2784" s="173" t="s">
        <v>17702</v>
      </c>
      <c r="B2784" s="174" t="s">
        <v>17703</v>
      </c>
      <c r="C2784" s="175"/>
      <c r="D2784" s="176"/>
      <c r="E2784" s="176"/>
      <c r="F2784" s="176"/>
      <c r="G2784" s="169">
        <v>5</v>
      </c>
    </row>
    <row r="2785" spans="1:7" x14ac:dyDescent="0.2">
      <c r="A2785" s="173" t="s">
        <v>17704</v>
      </c>
      <c r="B2785" s="174" t="s">
        <v>17705</v>
      </c>
      <c r="C2785" s="175" t="s">
        <v>12389</v>
      </c>
      <c r="D2785" s="176">
        <v>423.56</v>
      </c>
      <c r="E2785" s="176">
        <v>52.67</v>
      </c>
      <c r="F2785" s="176">
        <v>476.23</v>
      </c>
      <c r="G2785" s="169">
        <v>9</v>
      </c>
    </row>
    <row r="2786" spans="1:7" ht="25.5" x14ac:dyDescent="0.2">
      <c r="A2786" s="173" t="s">
        <v>17706</v>
      </c>
      <c r="B2786" s="174" t="s">
        <v>17707</v>
      </c>
      <c r="C2786" s="175" t="s">
        <v>12389</v>
      </c>
      <c r="D2786" s="176">
        <v>367.07</v>
      </c>
      <c r="E2786" s="176">
        <v>52.67</v>
      </c>
      <c r="F2786" s="176">
        <v>419.74</v>
      </c>
      <c r="G2786" s="169">
        <v>9</v>
      </c>
    </row>
    <row r="2787" spans="1:7" x14ac:dyDescent="0.2">
      <c r="A2787" s="173" t="s">
        <v>17708</v>
      </c>
      <c r="B2787" s="174" t="s">
        <v>17709</v>
      </c>
      <c r="C2787" s="175"/>
      <c r="D2787" s="176"/>
      <c r="E2787" s="176"/>
      <c r="F2787" s="176"/>
      <c r="G2787" s="169">
        <v>5</v>
      </c>
    </row>
    <row r="2788" spans="1:7" x14ac:dyDescent="0.2">
      <c r="A2788" s="173" t="s">
        <v>17710</v>
      </c>
      <c r="B2788" s="174" t="s">
        <v>17711</v>
      </c>
      <c r="C2788" s="175" t="s">
        <v>12389</v>
      </c>
      <c r="D2788" s="176">
        <v>37.840000000000003</v>
      </c>
      <c r="E2788" s="176">
        <v>26.34</v>
      </c>
      <c r="F2788" s="176">
        <v>64.180000000000007</v>
      </c>
      <c r="G2788" s="169">
        <v>9</v>
      </c>
    </row>
    <row r="2789" spans="1:7" x14ac:dyDescent="0.2">
      <c r="A2789" s="173" t="s">
        <v>17712</v>
      </c>
      <c r="B2789" s="174" t="s">
        <v>17713</v>
      </c>
      <c r="C2789" s="175"/>
      <c r="D2789" s="176"/>
      <c r="E2789" s="176"/>
      <c r="F2789" s="176"/>
      <c r="G2789" s="169">
        <v>5</v>
      </c>
    </row>
    <row r="2790" spans="1:7" ht="25.5" x14ac:dyDescent="0.2">
      <c r="A2790" s="173" t="s">
        <v>17714</v>
      </c>
      <c r="B2790" s="174" t="s">
        <v>17715</v>
      </c>
      <c r="C2790" s="175" t="s">
        <v>12690</v>
      </c>
      <c r="D2790" s="176">
        <v>16014.83</v>
      </c>
      <c r="E2790" s="176">
        <v>427.46</v>
      </c>
      <c r="F2790" s="176">
        <v>16442.29</v>
      </c>
      <c r="G2790" s="169">
        <v>9</v>
      </c>
    </row>
    <row r="2791" spans="1:7" ht="25.5" x14ac:dyDescent="0.2">
      <c r="A2791" s="173" t="s">
        <v>17716</v>
      </c>
      <c r="B2791" s="174" t="s">
        <v>17717</v>
      </c>
      <c r="C2791" s="175" t="s">
        <v>12690</v>
      </c>
      <c r="D2791" s="176">
        <v>8701.65</v>
      </c>
      <c r="E2791" s="176">
        <v>414.03</v>
      </c>
      <c r="F2791" s="176">
        <v>9115.68</v>
      </c>
      <c r="G2791" s="169">
        <v>9</v>
      </c>
    </row>
    <row r="2792" spans="1:7" ht="25.5" x14ac:dyDescent="0.2">
      <c r="A2792" s="173" t="s">
        <v>17718</v>
      </c>
      <c r="B2792" s="174" t="s">
        <v>17719</v>
      </c>
      <c r="C2792" s="175" t="s">
        <v>12690</v>
      </c>
      <c r="D2792" s="176">
        <v>10070.950000000001</v>
      </c>
      <c r="E2792" s="176">
        <v>427.46</v>
      </c>
      <c r="F2792" s="176">
        <v>10498.41</v>
      </c>
      <c r="G2792" s="169">
        <v>9</v>
      </c>
    </row>
    <row r="2793" spans="1:7" ht="25.5" x14ac:dyDescent="0.2">
      <c r="A2793" s="173" t="s">
        <v>17720</v>
      </c>
      <c r="B2793" s="174" t="s">
        <v>17721</v>
      </c>
      <c r="C2793" s="175" t="s">
        <v>12690</v>
      </c>
      <c r="D2793" s="176">
        <v>13906.68</v>
      </c>
      <c r="E2793" s="176">
        <v>427.46</v>
      </c>
      <c r="F2793" s="176">
        <v>14334.14</v>
      </c>
      <c r="G2793" s="169">
        <v>9</v>
      </c>
    </row>
    <row r="2794" spans="1:7" ht="25.5" x14ac:dyDescent="0.2">
      <c r="A2794" s="173" t="s">
        <v>17722</v>
      </c>
      <c r="B2794" s="174" t="s">
        <v>17723</v>
      </c>
      <c r="C2794" s="175" t="s">
        <v>12690</v>
      </c>
      <c r="D2794" s="176">
        <v>3564.45</v>
      </c>
      <c r="E2794" s="176">
        <v>414.03</v>
      </c>
      <c r="F2794" s="176">
        <v>3978.48</v>
      </c>
      <c r="G2794" s="169">
        <v>9</v>
      </c>
    </row>
    <row r="2795" spans="1:7" ht="25.5" x14ac:dyDescent="0.2">
      <c r="A2795" s="173" t="s">
        <v>17724</v>
      </c>
      <c r="B2795" s="174" t="s">
        <v>17725</v>
      </c>
      <c r="C2795" s="175" t="s">
        <v>12690</v>
      </c>
      <c r="D2795" s="176">
        <v>4934.96</v>
      </c>
      <c r="E2795" s="176">
        <v>414.03</v>
      </c>
      <c r="F2795" s="176">
        <v>5348.99</v>
      </c>
      <c r="G2795" s="169">
        <v>9</v>
      </c>
    </row>
    <row r="2796" spans="1:7" ht="25.5" x14ac:dyDescent="0.2">
      <c r="A2796" s="173" t="s">
        <v>17726</v>
      </c>
      <c r="B2796" s="174" t="s">
        <v>17727</v>
      </c>
      <c r="C2796" s="175" t="s">
        <v>12690</v>
      </c>
      <c r="D2796" s="176">
        <v>7405.33</v>
      </c>
      <c r="E2796" s="176">
        <v>427.46</v>
      </c>
      <c r="F2796" s="176">
        <v>7832.79</v>
      </c>
      <c r="G2796" s="169">
        <v>9</v>
      </c>
    </row>
    <row r="2797" spans="1:7" ht="25.5" x14ac:dyDescent="0.2">
      <c r="A2797" s="173" t="s">
        <v>17728</v>
      </c>
      <c r="B2797" s="174" t="s">
        <v>17729</v>
      </c>
      <c r="C2797" s="175" t="s">
        <v>12690</v>
      </c>
      <c r="D2797" s="176">
        <v>8334.9</v>
      </c>
      <c r="E2797" s="176">
        <v>427.46</v>
      </c>
      <c r="F2797" s="176">
        <v>8762.36</v>
      </c>
      <c r="G2797" s="169">
        <v>9</v>
      </c>
    </row>
    <row r="2798" spans="1:7" ht="25.5" x14ac:dyDescent="0.2">
      <c r="A2798" s="173" t="s">
        <v>17730</v>
      </c>
      <c r="B2798" s="174" t="s">
        <v>17731</v>
      </c>
      <c r="C2798" s="175" t="s">
        <v>12690</v>
      </c>
      <c r="D2798" s="176">
        <v>7218.48</v>
      </c>
      <c r="E2798" s="176">
        <v>427.46</v>
      </c>
      <c r="F2798" s="176">
        <v>7645.94</v>
      </c>
      <c r="G2798" s="169">
        <v>9</v>
      </c>
    </row>
    <row r="2799" spans="1:7" ht="25.5" x14ac:dyDescent="0.2">
      <c r="A2799" s="173" t="s">
        <v>17732</v>
      </c>
      <c r="B2799" s="174" t="s">
        <v>17733</v>
      </c>
      <c r="C2799" s="175" t="s">
        <v>12690</v>
      </c>
      <c r="D2799" s="176">
        <v>11031.17</v>
      </c>
      <c r="E2799" s="176">
        <v>427.46</v>
      </c>
      <c r="F2799" s="176">
        <v>11458.63</v>
      </c>
      <c r="G2799" s="169">
        <v>9</v>
      </c>
    </row>
    <row r="2800" spans="1:7" x14ac:dyDescent="0.2">
      <c r="A2800" s="173" t="s">
        <v>17734</v>
      </c>
      <c r="B2800" s="174" t="s">
        <v>17735</v>
      </c>
      <c r="C2800" s="175"/>
      <c r="D2800" s="176"/>
      <c r="E2800" s="176"/>
      <c r="F2800" s="176"/>
      <c r="G2800" s="169">
        <v>5</v>
      </c>
    </row>
    <row r="2801" spans="1:7" ht="25.5" x14ac:dyDescent="0.2">
      <c r="A2801" s="173" t="s">
        <v>17736</v>
      </c>
      <c r="B2801" s="174" t="s">
        <v>17737</v>
      </c>
      <c r="C2801" s="175" t="s">
        <v>12389</v>
      </c>
      <c r="D2801" s="176">
        <v>45257.52</v>
      </c>
      <c r="E2801" s="176">
        <v>966.72</v>
      </c>
      <c r="F2801" s="176">
        <v>46224.24</v>
      </c>
      <c r="G2801" s="169">
        <v>9</v>
      </c>
    </row>
    <row r="2802" spans="1:7" ht="25.5" x14ac:dyDescent="0.2">
      <c r="A2802" s="173" t="s">
        <v>17738</v>
      </c>
      <c r="B2802" s="174" t="s">
        <v>17739</v>
      </c>
      <c r="C2802" s="175" t="s">
        <v>12389</v>
      </c>
      <c r="D2802" s="176">
        <v>52315.68</v>
      </c>
      <c r="E2802" s="176">
        <v>966.72</v>
      </c>
      <c r="F2802" s="176">
        <v>53282.400000000001</v>
      </c>
      <c r="G2802" s="169">
        <v>9</v>
      </c>
    </row>
    <row r="2803" spans="1:7" ht="25.5" x14ac:dyDescent="0.2">
      <c r="A2803" s="173" t="s">
        <v>17740</v>
      </c>
      <c r="B2803" s="174" t="s">
        <v>17741</v>
      </c>
      <c r="C2803" s="175" t="s">
        <v>12389</v>
      </c>
      <c r="D2803" s="176">
        <v>60446.92</v>
      </c>
      <c r="E2803" s="176">
        <v>966.72</v>
      </c>
      <c r="F2803" s="176">
        <v>61413.64</v>
      </c>
      <c r="G2803" s="169">
        <v>9</v>
      </c>
    </row>
    <row r="2804" spans="1:7" ht="25.5" x14ac:dyDescent="0.2">
      <c r="A2804" s="173" t="s">
        <v>17742</v>
      </c>
      <c r="B2804" s="174" t="s">
        <v>17743</v>
      </c>
      <c r="C2804" s="175" t="s">
        <v>12389</v>
      </c>
      <c r="D2804" s="176">
        <v>67361.259999999995</v>
      </c>
      <c r="E2804" s="176">
        <v>966.72</v>
      </c>
      <c r="F2804" s="176">
        <v>68327.98</v>
      </c>
      <c r="G2804" s="169">
        <v>9</v>
      </c>
    </row>
    <row r="2805" spans="1:7" ht="25.5" x14ac:dyDescent="0.2">
      <c r="A2805" s="173" t="s">
        <v>17744</v>
      </c>
      <c r="B2805" s="174" t="s">
        <v>17745</v>
      </c>
      <c r="C2805" s="175" t="s">
        <v>12389</v>
      </c>
      <c r="D2805" s="176">
        <v>4351.5200000000004</v>
      </c>
      <c r="E2805" s="176">
        <v>845.88</v>
      </c>
      <c r="F2805" s="176">
        <v>5197.3999999999996</v>
      </c>
      <c r="G2805" s="169">
        <v>9</v>
      </c>
    </row>
    <row r="2806" spans="1:7" ht="25.5" x14ac:dyDescent="0.2">
      <c r="A2806" s="173" t="s">
        <v>17746</v>
      </c>
      <c r="B2806" s="174" t="s">
        <v>17747</v>
      </c>
      <c r="C2806" s="175" t="s">
        <v>12389</v>
      </c>
      <c r="D2806" s="176">
        <v>5625.77</v>
      </c>
      <c r="E2806" s="176">
        <v>845.88</v>
      </c>
      <c r="F2806" s="176">
        <v>6471.65</v>
      </c>
      <c r="G2806" s="169">
        <v>9</v>
      </c>
    </row>
    <row r="2807" spans="1:7" ht="25.5" x14ac:dyDescent="0.2">
      <c r="A2807" s="173" t="s">
        <v>17748</v>
      </c>
      <c r="B2807" s="174" t="s">
        <v>17749</v>
      </c>
      <c r="C2807" s="175" t="s">
        <v>12389</v>
      </c>
      <c r="D2807" s="176">
        <v>7564.42</v>
      </c>
      <c r="E2807" s="176">
        <v>845.88</v>
      </c>
      <c r="F2807" s="176">
        <v>8410.2999999999993</v>
      </c>
      <c r="G2807" s="169">
        <v>9</v>
      </c>
    </row>
    <row r="2808" spans="1:7" ht="25.5" x14ac:dyDescent="0.2">
      <c r="A2808" s="173" t="s">
        <v>17750</v>
      </c>
      <c r="B2808" s="174" t="s">
        <v>17751</v>
      </c>
      <c r="C2808" s="175" t="s">
        <v>12389</v>
      </c>
      <c r="D2808" s="176">
        <v>4844.25</v>
      </c>
      <c r="E2808" s="176">
        <v>845.88</v>
      </c>
      <c r="F2808" s="176">
        <v>5690.13</v>
      </c>
      <c r="G2808" s="169">
        <v>9</v>
      </c>
    </row>
    <row r="2809" spans="1:7" ht="25.5" x14ac:dyDescent="0.2">
      <c r="A2809" s="173" t="s">
        <v>17752</v>
      </c>
      <c r="B2809" s="174" t="s">
        <v>17753</v>
      </c>
      <c r="C2809" s="175" t="s">
        <v>12389</v>
      </c>
      <c r="D2809" s="176">
        <v>5577.98</v>
      </c>
      <c r="E2809" s="176">
        <v>845.88</v>
      </c>
      <c r="F2809" s="176">
        <v>6423.86</v>
      </c>
      <c r="G2809" s="169">
        <v>9</v>
      </c>
    </row>
    <row r="2810" spans="1:7" ht="25.5" x14ac:dyDescent="0.2">
      <c r="A2810" s="173" t="s">
        <v>17754</v>
      </c>
      <c r="B2810" s="174" t="s">
        <v>17755</v>
      </c>
      <c r="C2810" s="175" t="s">
        <v>12389</v>
      </c>
      <c r="D2810" s="176">
        <v>6622.44</v>
      </c>
      <c r="E2810" s="176">
        <v>845.88</v>
      </c>
      <c r="F2810" s="176">
        <v>7468.32</v>
      </c>
      <c r="G2810" s="169">
        <v>9</v>
      </c>
    </row>
    <row r="2811" spans="1:7" ht="25.5" x14ac:dyDescent="0.2">
      <c r="A2811" s="173" t="s">
        <v>17756</v>
      </c>
      <c r="B2811" s="174" t="s">
        <v>17757</v>
      </c>
      <c r="C2811" s="175" t="s">
        <v>12389</v>
      </c>
      <c r="D2811" s="176">
        <v>7670.27</v>
      </c>
      <c r="E2811" s="176">
        <v>845.88</v>
      </c>
      <c r="F2811" s="176">
        <v>8516.15</v>
      </c>
      <c r="G2811" s="169">
        <v>9</v>
      </c>
    </row>
    <row r="2812" spans="1:7" ht="25.5" x14ac:dyDescent="0.2">
      <c r="A2812" s="173" t="s">
        <v>17758</v>
      </c>
      <c r="B2812" s="174" t="s">
        <v>17759</v>
      </c>
      <c r="C2812" s="175" t="s">
        <v>12389</v>
      </c>
      <c r="D2812" s="176">
        <v>4470.8</v>
      </c>
      <c r="E2812" s="176">
        <v>845.88</v>
      </c>
      <c r="F2812" s="176">
        <v>5316.68</v>
      </c>
      <c r="G2812" s="169">
        <v>9</v>
      </c>
    </row>
    <row r="2813" spans="1:7" ht="25.5" x14ac:dyDescent="0.2">
      <c r="A2813" s="173" t="s">
        <v>17760</v>
      </c>
      <c r="B2813" s="174" t="s">
        <v>17761</v>
      </c>
      <c r="C2813" s="175" t="s">
        <v>12389</v>
      </c>
      <c r="D2813" s="176">
        <v>5079.41</v>
      </c>
      <c r="E2813" s="176">
        <v>845.88</v>
      </c>
      <c r="F2813" s="176">
        <v>5925.29</v>
      </c>
      <c r="G2813" s="169">
        <v>9</v>
      </c>
    </row>
    <row r="2814" spans="1:7" ht="25.5" x14ac:dyDescent="0.2">
      <c r="A2814" s="173" t="s">
        <v>17762</v>
      </c>
      <c r="B2814" s="174" t="s">
        <v>17763</v>
      </c>
      <c r="C2814" s="175" t="s">
        <v>12389</v>
      </c>
      <c r="D2814" s="176">
        <v>5513.14</v>
      </c>
      <c r="E2814" s="176">
        <v>845.88</v>
      </c>
      <c r="F2814" s="176">
        <v>6359.02</v>
      </c>
      <c r="G2814" s="169">
        <v>9</v>
      </c>
    </row>
    <row r="2815" spans="1:7" ht="25.5" x14ac:dyDescent="0.2">
      <c r="A2815" s="173" t="s">
        <v>17764</v>
      </c>
      <c r="B2815" s="174" t="s">
        <v>17765</v>
      </c>
      <c r="C2815" s="175" t="s">
        <v>12389</v>
      </c>
      <c r="D2815" s="176">
        <v>5693.97</v>
      </c>
      <c r="E2815" s="176">
        <v>845.88</v>
      </c>
      <c r="F2815" s="176">
        <v>6539.85</v>
      </c>
      <c r="G2815" s="169">
        <v>9</v>
      </c>
    </row>
    <row r="2816" spans="1:7" x14ac:dyDescent="0.2">
      <c r="A2816" s="173" t="s">
        <v>17766</v>
      </c>
      <c r="B2816" s="174" t="s">
        <v>17767</v>
      </c>
      <c r="C2816" s="175"/>
      <c r="D2816" s="176"/>
      <c r="E2816" s="176"/>
      <c r="F2816" s="176"/>
      <c r="G2816" s="169">
        <v>5</v>
      </c>
    </row>
    <row r="2817" spans="1:7" ht="25.5" x14ac:dyDescent="0.2">
      <c r="A2817" s="173" t="s">
        <v>17768</v>
      </c>
      <c r="B2817" s="174" t="s">
        <v>17769</v>
      </c>
      <c r="C2817" s="175" t="s">
        <v>12389</v>
      </c>
      <c r="D2817" s="176">
        <v>10493.51</v>
      </c>
      <c r="E2817" s="176">
        <v>296.39999999999998</v>
      </c>
      <c r="F2817" s="176">
        <v>10789.91</v>
      </c>
      <c r="G2817" s="169">
        <v>9</v>
      </c>
    </row>
    <row r="2818" spans="1:7" ht="25.5" x14ac:dyDescent="0.2">
      <c r="A2818" s="173" t="s">
        <v>17770</v>
      </c>
      <c r="B2818" s="174" t="s">
        <v>17771</v>
      </c>
      <c r="C2818" s="175" t="s">
        <v>12389</v>
      </c>
      <c r="D2818" s="176">
        <v>19353.34</v>
      </c>
      <c r="E2818" s="176">
        <v>296.39999999999998</v>
      </c>
      <c r="F2818" s="176">
        <v>19649.740000000002</v>
      </c>
      <c r="G2818" s="169">
        <v>9</v>
      </c>
    </row>
    <row r="2819" spans="1:7" ht="25.5" x14ac:dyDescent="0.2">
      <c r="A2819" s="173" t="s">
        <v>17772</v>
      </c>
      <c r="B2819" s="174" t="s">
        <v>17773</v>
      </c>
      <c r="C2819" s="175" t="s">
        <v>12389</v>
      </c>
      <c r="D2819" s="176">
        <v>5506.63</v>
      </c>
      <c r="E2819" s="176">
        <v>296.39999999999998</v>
      </c>
      <c r="F2819" s="176">
        <v>5803.03</v>
      </c>
      <c r="G2819" s="169">
        <v>9</v>
      </c>
    </row>
    <row r="2820" spans="1:7" ht="25.5" x14ac:dyDescent="0.2">
      <c r="A2820" s="173" t="s">
        <v>17774</v>
      </c>
      <c r="B2820" s="174" t="s">
        <v>17775</v>
      </c>
      <c r="C2820" s="175" t="s">
        <v>12389</v>
      </c>
      <c r="D2820" s="176">
        <v>2365.86</v>
      </c>
      <c r="E2820" s="176">
        <v>296.39999999999998</v>
      </c>
      <c r="F2820" s="176">
        <v>2662.26</v>
      </c>
      <c r="G2820" s="169">
        <v>9</v>
      </c>
    </row>
    <row r="2821" spans="1:7" ht="25.5" x14ac:dyDescent="0.2">
      <c r="A2821" s="173" t="s">
        <v>17776</v>
      </c>
      <c r="B2821" s="174" t="s">
        <v>17777</v>
      </c>
      <c r="C2821" s="175" t="s">
        <v>12389</v>
      </c>
      <c r="D2821" s="176">
        <v>53975.07</v>
      </c>
      <c r="E2821" s="176">
        <v>296.39999999999998</v>
      </c>
      <c r="F2821" s="176">
        <v>54271.47</v>
      </c>
      <c r="G2821" s="169">
        <v>9</v>
      </c>
    </row>
    <row r="2822" spans="1:7" ht="25.5" x14ac:dyDescent="0.2">
      <c r="A2822" s="173" t="s">
        <v>17778</v>
      </c>
      <c r="B2822" s="174" t="s">
        <v>17779</v>
      </c>
      <c r="C2822" s="175" t="s">
        <v>12389</v>
      </c>
      <c r="D2822" s="176">
        <v>3698.38</v>
      </c>
      <c r="E2822" s="176">
        <v>296.39999999999998</v>
      </c>
      <c r="F2822" s="176">
        <v>3994.78</v>
      </c>
      <c r="G2822" s="169">
        <v>9</v>
      </c>
    </row>
    <row r="2823" spans="1:7" ht="25.5" x14ac:dyDescent="0.2">
      <c r="A2823" s="173" t="s">
        <v>17780</v>
      </c>
      <c r="B2823" s="174" t="s">
        <v>17781</v>
      </c>
      <c r="C2823" s="175" t="s">
        <v>12389</v>
      </c>
      <c r="D2823" s="176">
        <v>12215.51</v>
      </c>
      <c r="E2823" s="176">
        <v>296.39999999999998</v>
      </c>
      <c r="F2823" s="176">
        <v>12511.91</v>
      </c>
      <c r="G2823" s="169">
        <v>9</v>
      </c>
    </row>
    <row r="2824" spans="1:7" ht="25.5" x14ac:dyDescent="0.2">
      <c r="A2824" s="173" t="s">
        <v>17782</v>
      </c>
      <c r="B2824" s="174" t="s">
        <v>17783</v>
      </c>
      <c r="C2824" s="175" t="s">
        <v>12389</v>
      </c>
      <c r="D2824" s="176">
        <v>5316.05</v>
      </c>
      <c r="E2824" s="176">
        <v>296.39999999999998</v>
      </c>
      <c r="F2824" s="176">
        <v>5612.45</v>
      </c>
      <c r="G2824" s="169">
        <v>9</v>
      </c>
    </row>
    <row r="2825" spans="1:7" ht="25.5" x14ac:dyDescent="0.2">
      <c r="A2825" s="173" t="s">
        <v>17784</v>
      </c>
      <c r="B2825" s="174" t="s">
        <v>17785</v>
      </c>
      <c r="C2825" s="175" t="s">
        <v>12389</v>
      </c>
      <c r="D2825" s="176">
        <v>20548.53</v>
      </c>
      <c r="E2825" s="176">
        <v>296.39999999999998</v>
      </c>
      <c r="F2825" s="176">
        <v>20844.93</v>
      </c>
      <c r="G2825" s="169">
        <v>9</v>
      </c>
    </row>
    <row r="2826" spans="1:7" ht="25.5" x14ac:dyDescent="0.2">
      <c r="A2826" s="173" t="s">
        <v>17786</v>
      </c>
      <c r="B2826" s="174" t="s">
        <v>17787</v>
      </c>
      <c r="C2826" s="175" t="s">
        <v>12389</v>
      </c>
      <c r="D2826" s="176">
        <v>3562.73</v>
      </c>
      <c r="E2826" s="176">
        <v>296.39999999999998</v>
      </c>
      <c r="F2826" s="176">
        <v>3859.13</v>
      </c>
      <c r="G2826" s="169">
        <v>9</v>
      </c>
    </row>
    <row r="2827" spans="1:7" ht="25.5" x14ac:dyDescent="0.2">
      <c r="A2827" s="173" t="s">
        <v>17788</v>
      </c>
      <c r="B2827" s="174" t="s">
        <v>17789</v>
      </c>
      <c r="C2827" s="175" t="s">
        <v>12389</v>
      </c>
      <c r="D2827" s="176">
        <v>5542.43</v>
      </c>
      <c r="E2827" s="176">
        <v>296.39999999999998</v>
      </c>
      <c r="F2827" s="176">
        <v>5838.83</v>
      </c>
      <c r="G2827" s="169">
        <v>9</v>
      </c>
    </row>
    <row r="2828" spans="1:7" ht="25.5" x14ac:dyDescent="0.2">
      <c r="A2828" s="173" t="s">
        <v>17790</v>
      </c>
      <c r="B2828" s="174" t="s">
        <v>17791</v>
      </c>
      <c r="C2828" s="175" t="s">
        <v>12389</v>
      </c>
      <c r="D2828" s="176">
        <v>5746.71</v>
      </c>
      <c r="E2828" s="176">
        <v>296.39999999999998</v>
      </c>
      <c r="F2828" s="176">
        <v>6043.11</v>
      </c>
      <c r="G2828" s="169">
        <v>9</v>
      </c>
    </row>
    <row r="2829" spans="1:7" ht="25.5" x14ac:dyDescent="0.2">
      <c r="A2829" s="173" t="s">
        <v>17792</v>
      </c>
      <c r="B2829" s="174" t="s">
        <v>17793</v>
      </c>
      <c r="C2829" s="175" t="s">
        <v>12389</v>
      </c>
      <c r="D2829" s="176">
        <v>8887.25</v>
      </c>
      <c r="E2829" s="176">
        <v>296.39999999999998</v>
      </c>
      <c r="F2829" s="176">
        <v>9183.65</v>
      </c>
      <c r="G2829" s="169">
        <v>9</v>
      </c>
    </row>
    <row r="2830" spans="1:7" ht="25.5" x14ac:dyDescent="0.2">
      <c r="A2830" s="173" t="s">
        <v>17794</v>
      </c>
      <c r="B2830" s="174" t="s">
        <v>17795</v>
      </c>
      <c r="C2830" s="175" t="s">
        <v>12389</v>
      </c>
      <c r="D2830" s="176">
        <v>6084.92</v>
      </c>
      <c r="E2830" s="176">
        <v>296.39999999999998</v>
      </c>
      <c r="F2830" s="176">
        <v>6381.32</v>
      </c>
      <c r="G2830" s="169">
        <v>9</v>
      </c>
    </row>
    <row r="2831" spans="1:7" ht="25.5" x14ac:dyDescent="0.2">
      <c r="A2831" s="173" t="s">
        <v>17796</v>
      </c>
      <c r="B2831" s="174" t="s">
        <v>17797</v>
      </c>
      <c r="C2831" s="175" t="s">
        <v>12389</v>
      </c>
      <c r="D2831" s="176">
        <v>2469.65</v>
      </c>
      <c r="E2831" s="176">
        <v>296.39999999999998</v>
      </c>
      <c r="F2831" s="176">
        <v>2766.05</v>
      </c>
      <c r="G2831" s="169">
        <v>9</v>
      </c>
    </row>
    <row r="2832" spans="1:7" ht="25.5" x14ac:dyDescent="0.2">
      <c r="A2832" s="173" t="s">
        <v>17798</v>
      </c>
      <c r="B2832" s="174" t="s">
        <v>17799</v>
      </c>
      <c r="C2832" s="175" t="s">
        <v>12389</v>
      </c>
      <c r="D2832" s="176">
        <v>1746.97</v>
      </c>
      <c r="E2832" s="176">
        <v>296.39999999999998</v>
      </c>
      <c r="F2832" s="176">
        <v>2043.37</v>
      </c>
      <c r="G2832" s="169">
        <v>9</v>
      </c>
    </row>
    <row r="2833" spans="1:7" ht="25.5" x14ac:dyDescent="0.2">
      <c r="A2833" s="173" t="s">
        <v>17800</v>
      </c>
      <c r="B2833" s="174" t="s">
        <v>17801</v>
      </c>
      <c r="C2833" s="175" t="s">
        <v>12389</v>
      </c>
      <c r="D2833" s="176">
        <v>21556.98</v>
      </c>
      <c r="E2833" s="176">
        <v>296.39999999999998</v>
      </c>
      <c r="F2833" s="176">
        <v>21853.38</v>
      </c>
      <c r="G2833" s="169">
        <v>9</v>
      </c>
    </row>
    <row r="2834" spans="1:7" ht="25.5" x14ac:dyDescent="0.2">
      <c r="A2834" s="173" t="s">
        <v>17802</v>
      </c>
      <c r="B2834" s="174" t="s">
        <v>17803</v>
      </c>
      <c r="C2834" s="175" t="s">
        <v>12389</v>
      </c>
      <c r="D2834" s="176">
        <v>15342.71</v>
      </c>
      <c r="E2834" s="176">
        <v>296.39999999999998</v>
      </c>
      <c r="F2834" s="176">
        <v>15639.11</v>
      </c>
      <c r="G2834" s="169">
        <v>9</v>
      </c>
    </row>
    <row r="2835" spans="1:7" ht="25.5" x14ac:dyDescent="0.2">
      <c r="A2835" s="173" t="s">
        <v>17804</v>
      </c>
      <c r="B2835" s="174" t="s">
        <v>17805</v>
      </c>
      <c r="C2835" s="175" t="s">
        <v>12389</v>
      </c>
      <c r="D2835" s="176">
        <v>2146.0300000000002</v>
      </c>
      <c r="E2835" s="176">
        <v>296.39999999999998</v>
      </c>
      <c r="F2835" s="176">
        <v>2442.4299999999998</v>
      </c>
      <c r="G2835" s="169">
        <v>9</v>
      </c>
    </row>
    <row r="2836" spans="1:7" ht="25.5" x14ac:dyDescent="0.2">
      <c r="A2836" s="173" t="s">
        <v>17806</v>
      </c>
      <c r="B2836" s="174" t="s">
        <v>17807</v>
      </c>
      <c r="C2836" s="175" t="s">
        <v>12389</v>
      </c>
      <c r="D2836" s="176">
        <v>28119.02</v>
      </c>
      <c r="E2836" s="176">
        <v>296.39999999999998</v>
      </c>
      <c r="F2836" s="176">
        <v>28415.42</v>
      </c>
      <c r="G2836" s="169">
        <v>9</v>
      </c>
    </row>
    <row r="2837" spans="1:7" ht="25.5" x14ac:dyDescent="0.2">
      <c r="A2837" s="173" t="s">
        <v>17808</v>
      </c>
      <c r="B2837" s="174" t="s">
        <v>17809</v>
      </c>
      <c r="C2837" s="175" t="s">
        <v>12389</v>
      </c>
      <c r="D2837" s="176">
        <v>30279.31</v>
      </c>
      <c r="E2837" s="176">
        <v>296.39999999999998</v>
      </c>
      <c r="F2837" s="176">
        <v>30575.71</v>
      </c>
      <c r="G2837" s="169">
        <v>9</v>
      </c>
    </row>
    <row r="2838" spans="1:7" ht="25.5" x14ac:dyDescent="0.2">
      <c r="A2838" s="173" t="s">
        <v>17810</v>
      </c>
      <c r="B2838" s="174" t="s">
        <v>17811</v>
      </c>
      <c r="C2838" s="175" t="s">
        <v>12389</v>
      </c>
      <c r="D2838" s="176">
        <v>2161.7600000000002</v>
      </c>
      <c r="E2838" s="176">
        <v>296.39999999999998</v>
      </c>
      <c r="F2838" s="176">
        <v>2458.16</v>
      </c>
      <c r="G2838" s="169">
        <v>9</v>
      </c>
    </row>
    <row r="2839" spans="1:7" ht="25.5" x14ac:dyDescent="0.2">
      <c r="A2839" s="173" t="s">
        <v>17812</v>
      </c>
      <c r="B2839" s="174" t="s">
        <v>17813</v>
      </c>
      <c r="C2839" s="175" t="s">
        <v>12389</v>
      </c>
      <c r="D2839" s="176">
        <v>4466.9799999999996</v>
      </c>
      <c r="E2839" s="176">
        <v>296.39999999999998</v>
      </c>
      <c r="F2839" s="176">
        <v>4763.38</v>
      </c>
      <c r="G2839" s="169">
        <v>9</v>
      </c>
    </row>
    <row r="2840" spans="1:7" x14ac:dyDescent="0.2">
      <c r="A2840" s="173" t="s">
        <v>17814</v>
      </c>
      <c r="B2840" s="174" t="s">
        <v>17815</v>
      </c>
      <c r="C2840" s="175"/>
      <c r="D2840" s="176"/>
      <c r="E2840" s="176"/>
      <c r="F2840" s="176"/>
      <c r="G2840" s="169">
        <v>5</v>
      </c>
    </row>
    <row r="2841" spans="1:7" ht="25.5" x14ac:dyDescent="0.2">
      <c r="A2841" s="173" t="s">
        <v>17816</v>
      </c>
      <c r="B2841" s="174" t="s">
        <v>17817</v>
      </c>
      <c r="C2841" s="175" t="s">
        <v>12389</v>
      </c>
      <c r="D2841" s="176">
        <v>10441.049999999999</v>
      </c>
      <c r="E2841" s="176">
        <v>632.04</v>
      </c>
      <c r="F2841" s="176">
        <v>11073.09</v>
      </c>
      <c r="G2841" s="169">
        <v>9</v>
      </c>
    </row>
    <row r="2842" spans="1:7" ht="25.5" x14ac:dyDescent="0.2">
      <c r="A2842" s="173" t="s">
        <v>17818</v>
      </c>
      <c r="B2842" s="174" t="s">
        <v>17819</v>
      </c>
      <c r="C2842" s="175" t="s">
        <v>12389</v>
      </c>
      <c r="D2842" s="176">
        <v>9768.27</v>
      </c>
      <c r="E2842" s="176">
        <v>632.04</v>
      </c>
      <c r="F2842" s="176">
        <v>10400.31</v>
      </c>
      <c r="G2842" s="169">
        <v>9</v>
      </c>
    </row>
    <row r="2843" spans="1:7" ht="25.5" x14ac:dyDescent="0.2">
      <c r="A2843" s="173" t="s">
        <v>17820</v>
      </c>
      <c r="B2843" s="174" t="s">
        <v>17821</v>
      </c>
      <c r="C2843" s="175" t="s">
        <v>12389</v>
      </c>
      <c r="D2843" s="176">
        <v>18897.39</v>
      </c>
      <c r="E2843" s="176">
        <v>632.04</v>
      </c>
      <c r="F2843" s="176">
        <v>19529.43</v>
      </c>
      <c r="G2843" s="169">
        <v>9</v>
      </c>
    </row>
    <row r="2844" spans="1:7" ht="25.5" x14ac:dyDescent="0.2">
      <c r="A2844" s="173" t="s">
        <v>17822</v>
      </c>
      <c r="B2844" s="174" t="s">
        <v>17823</v>
      </c>
      <c r="C2844" s="175" t="s">
        <v>12389</v>
      </c>
      <c r="D2844" s="176">
        <v>10446.49</v>
      </c>
      <c r="E2844" s="176">
        <v>632.04</v>
      </c>
      <c r="F2844" s="176">
        <v>11078.53</v>
      </c>
      <c r="G2844" s="169">
        <v>9</v>
      </c>
    </row>
    <row r="2845" spans="1:7" ht="25.5" x14ac:dyDescent="0.2">
      <c r="A2845" s="173" t="s">
        <v>17824</v>
      </c>
      <c r="B2845" s="174" t="s">
        <v>17825</v>
      </c>
      <c r="C2845" s="175" t="s">
        <v>12389</v>
      </c>
      <c r="D2845" s="176">
        <v>11576.4</v>
      </c>
      <c r="E2845" s="176">
        <v>632.04</v>
      </c>
      <c r="F2845" s="176">
        <v>12208.44</v>
      </c>
      <c r="G2845" s="169">
        <v>9</v>
      </c>
    </row>
    <row r="2846" spans="1:7" ht="25.5" x14ac:dyDescent="0.2">
      <c r="A2846" s="173" t="s">
        <v>17826</v>
      </c>
      <c r="B2846" s="174" t="s">
        <v>17827</v>
      </c>
      <c r="C2846" s="175" t="s">
        <v>12389</v>
      </c>
      <c r="D2846" s="176">
        <v>17092.349999999999</v>
      </c>
      <c r="E2846" s="176">
        <v>632.04</v>
      </c>
      <c r="F2846" s="176">
        <v>17724.39</v>
      </c>
      <c r="G2846" s="169">
        <v>9</v>
      </c>
    </row>
    <row r="2847" spans="1:7" ht="38.25" x14ac:dyDescent="0.2">
      <c r="A2847" s="173" t="s">
        <v>17828</v>
      </c>
      <c r="B2847" s="174" t="s">
        <v>17829</v>
      </c>
      <c r="C2847" s="175" t="s">
        <v>12389</v>
      </c>
      <c r="D2847" s="176">
        <v>7409.61</v>
      </c>
      <c r="E2847" s="176">
        <v>421.36</v>
      </c>
      <c r="F2847" s="176">
        <v>7830.97</v>
      </c>
      <c r="G2847" s="169">
        <v>9</v>
      </c>
    </row>
    <row r="2848" spans="1:7" ht="38.25" x14ac:dyDescent="0.2">
      <c r="A2848" s="173" t="s">
        <v>17830</v>
      </c>
      <c r="B2848" s="174" t="s">
        <v>17831</v>
      </c>
      <c r="C2848" s="175" t="s">
        <v>12389</v>
      </c>
      <c r="D2848" s="176">
        <v>10838.48</v>
      </c>
      <c r="E2848" s="176">
        <v>421.36</v>
      </c>
      <c r="F2848" s="176">
        <v>11259.84</v>
      </c>
      <c r="G2848" s="169">
        <v>9</v>
      </c>
    </row>
    <row r="2849" spans="1:7" ht="25.5" x14ac:dyDescent="0.2">
      <c r="A2849" s="173" t="s">
        <v>17832</v>
      </c>
      <c r="B2849" s="174" t="s">
        <v>17833</v>
      </c>
      <c r="C2849" s="175" t="s">
        <v>12389</v>
      </c>
      <c r="D2849" s="176">
        <v>2707.82</v>
      </c>
      <c r="E2849" s="176">
        <v>421.36</v>
      </c>
      <c r="F2849" s="176">
        <v>3129.18</v>
      </c>
      <c r="G2849" s="169">
        <v>9</v>
      </c>
    </row>
    <row r="2850" spans="1:7" ht="25.5" x14ac:dyDescent="0.2">
      <c r="A2850" s="173" t="s">
        <v>17834</v>
      </c>
      <c r="B2850" s="174" t="s">
        <v>17835</v>
      </c>
      <c r="C2850" s="175" t="s">
        <v>12389</v>
      </c>
      <c r="D2850" s="176">
        <v>3547.69</v>
      </c>
      <c r="E2850" s="176">
        <v>421.36</v>
      </c>
      <c r="F2850" s="176">
        <v>3969.05</v>
      </c>
      <c r="G2850" s="169">
        <v>9</v>
      </c>
    </row>
    <row r="2851" spans="1:7" ht="25.5" x14ac:dyDescent="0.2">
      <c r="A2851" s="173" t="s">
        <v>17836</v>
      </c>
      <c r="B2851" s="174" t="s">
        <v>17837</v>
      </c>
      <c r="C2851" s="175" t="s">
        <v>12389</v>
      </c>
      <c r="D2851" s="176">
        <v>6745.79</v>
      </c>
      <c r="E2851" s="176">
        <v>421.36</v>
      </c>
      <c r="F2851" s="176">
        <v>7167.15</v>
      </c>
      <c r="G2851" s="169">
        <v>9</v>
      </c>
    </row>
    <row r="2852" spans="1:7" ht="25.5" x14ac:dyDescent="0.2">
      <c r="A2852" s="173" t="s">
        <v>17838</v>
      </c>
      <c r="B2852" s="174" t="s">
        <v>17839</v>
      </c>
      <c r="C2852" s="175" t="s">
        <v>12389</v>
      </c>
      <c r="D2852" s="176">
        <v>4168.24</v>
      </c>
      <c r="E2852" s="176">
        <v>421.36</v>
      </c>
      <c r="F2852" s="176">
        <v>4589.6000000000004</v>
      </c>
      <c r="G2852" s="169">
        <v>9</v>
      </c>
    </row>
    <row r="2853" spans="1:7" ht="25.5" x14ac:dyDescent="0.2">
      <c r="A2853" s="173" t="s">
        <v>17840</v>
      </c>
      <c r="B2853" s="174" t="s">
        <v>17841</v>
      </c>
      <c r="C2853" s="175" t="s">
        <v>12389</v>
      </c>
      <c r="D2853" s="176">
        <v>14351.96</v>
      </c>
      <c r="E2853" s="176">
        <v>421.36</v>
      </c>
      <c r="F2853" s="176">
        <v>14773.32</v>
      </c>
      <c r="G2853" s="169">
        <v>9</v>
      </c>
    </row>
    <row r="2854" spans="1:7" ht="25.5" x14ac:dyDescent="0.2">
      <c r="A2854" s="173" t="s">
        <v>17842</v>
      </c>
      <c r="B2854" s="174" t="s">
        <v>17843</v>
      </c>
      <c r="C2854" s="175" t="s">
        <v>12389</v>
      </c>
      <c r="D2854" s="176">
        <v>28400.62</v>
      </c>
      <c r="E2854" s="176">
        <v>421.36</v>
      </c>
      <c r="F2854" s="176">
        <v>28821.98</v>
      </c>
      <c r="G2854" s="169">
        <v>9</v>
      </c>
    </row>
    <row r="2855" spans="1:7" ht="38.25" x14ac:dyDescent="0.2">
      <c r="A2855" s="173" t="s">
        <v>17844</v>
      </c>
      <c r="B2855" s="174" t="s">
        <v>17845</v>
      </c>
      <c r="C2855" s="175" t="s">
        <v>12389</v>
      </c>
      <c r="D2855" s="176">
        <v>8132.67</v>
      </c>
      <c r="E2855" s="176">
        <v>421.36</v>
      </c>
      <c r="F2855" s="176">
        <v>8554.0300000000007</v>
      </c>
      <c r="G2855" s="169">
        <v>9</v>
      </c>
    </row>
    <row r="2856" spans="1:7" ht="25.5" x14ac:dyDescent="0.2">
      <c r="A2856" s="173" t="s">
        <v>17846</v>
      </c>
      <c r="B2856" s="174" t="s">
        <v>17847</v>
      </c>
      <c r="C2856" s="175" t="s">
        <v>12389</v>
      </c>
      <c r="D2856" s="176">
        <v>30798.91</v>
      </c>
      <c r="E2856" s="176">
        <v>421.36</v>
      </c>
      <c r="F2856" s="176">
        <v>31220.27</v>
      </c>
      <c r="G2856" s="169">
        <v>9</v>
      </c>
    </row>
    <row r="2857" spans="1:7" x14ac:dyDescent="0.2">
      <c r="A2857" s="173" t="s">
        <v>17848</v>
      </c>
      <c r="B2857" s="174" t="s">
        <v>17849</v>
      </c>
      <c r="C2857" s="175"/>
      <c r="D2857" s="176"/>
      <c r="E2857" s="176"/>
      <c r="F2857" s="176"/>
      <c r="G2857" s="169">
        <v>5</v>
      </c>
    </row>
    <row r="2858" spans="1:7" x14ac:dyDescent="0.2">
      <c r="A2858" s="173" t="s">
        <v>17850</v>
      </c>
      <c r="B2858" s="174" t="s">
        <v>17851</v>
      </c>
      <c r="C2858" s="175" t="s">
        <v>12389</v>
      </c>
      <c r="D2858" s="176">
        <v>3751.42</v>
      </c>
      <c r="E2858" s="176">
        <v>148.19999999999999</v>
      </c>
      <c r="F2858" s="176">
        <v>3899.62</v>
      </c>
      <c r="G2858" s="169">
        <v>9</v>
      </c>
    </row>
    <row r="2859" spans="1:7" x14ac:dyDescent="0.2">
      <c r="A2859" s="173" t="s">
        <v>17852</v>
      </c>
      <c r="B2859" s="174" t="s">
        <v>17853</v>
      </c>
      <c r="C2859" s="175"/>
      <c r="D2859" s="176"/>
      <c r="E2859" s="176"/>
      <c r="F2859" s="176"/>
      <c r="G2859" s="169">
        <v>5</v>
      </c>
    </row>
    <row r="2860" spans="1:7" ht="25.5" x14ac:dyDescent="0.2">
      <c r="A2860" s="173" t="s">
        <v>17854</v>
      </c>
      <c r="B2860" s="174" t="s">
        <v>17855</v>
      </c>
      <c r="C2860" s="175" t="s">
        <v>12389</v>
      </c>
      <c r="D2860" s="176">
        <v>30.1</v>
      </c>
      <c r="E2860" s="176">
        <v>14.26</v>
      </c>
      <c r="F2860" s="176">
        <v>44.36</v>
      </c>
      <c r="G2860" s="169">
        <v>9</v>
      </c>
    </row>
    <row r="2861" spans="1:7" x14ac:dyDescent="0.2">
      <c r="A2861" s="173" t="s">
        <v>17856</v>
      </c>
      <c r="B2861" s="174" t="s">
        <v>17857</v>
      </c>
      <c r="C2861" s="175" t="s">
        <v>12389</v>
      </c>
      <c r="D2861" s="176">
        <v>758.98</v>
      </c>
      <c r="E2861" s="176">
        <v>52.67</v>
      </c>
      <c r="F2861" s="176">
        <v>811.65</v>
      </c>
      <c r="G2861" s="169">
        <v>9</v>
      </c>
    </row>
    <row r="2862" spans="1:7" x14ac:dyDescent="0.2">
      <c r="A2862" s="173" t="s">
        <v>17858</v>
      </c>
      <c r="B2862" s="174" t="s">
        <v>20496</v>
      </c>
      <c r="C2862" s="175" t="s">
        <v>12389</v>
      </c>
      <c r="D2862" s="176">
        <v>347.97</v>
      </c>
      <c r="E2862" s="176">
        <v>26.34</v>
      </c>
      <c r="F2862" s="176">
        <v>374.31</v>
      </c>
      <c r="G2862" s="169">
        <v>9</v>
      </c>
    </row>
    <row r="2863" spans="1:7" x14ac:dyDescent="0.2">
      <c r="A2863" s="173" t="s">
        <v>17859</v>
      </c>
      <c r="B2863" s="174" t="s">
        <v>17860</v>
      </c>
      <c r="C2863" s="175" t="s">
        <v>12389</v>
      </c>
      <c r="D2863" s="176">
        <v>601.97</v>
      </c>
      <c r="E2863" s="176">
        <v>26.34</v>
      </c>
      <c r="F2863" s="176">
        <v>628.30999999999995</v>
      </c>
      <c r="G2863" s="169">
        <v>9</v>
      </c>
    </row>
    <row r="2864" spans="1:7" ht="25.5" x14ac:dyDescent="0.2">
      <c r="A2864" s="173" t="s">
        <v>17861</v>
      </c>
      <c r="B2864" s="174" t="s">
        <v>17862</v>
      </c>
      <c r="C2864" s="175" t="s">
        <v>12389</v>
      </c>
      <c r="D2864" s="176">
        <v>74.739999999999995</v>
      </c>
      <c r="E2864" s="176">
        <v>10.54</v>
      </c>
      <c r="F2864" s="176">
        <v>85.28</v>
      </c>
      <c r="G2864" s="169">
        <v>9</v>
      </c>
    </row>
    <row r="2865" spans="1:7" ht="25.5" x14ac:dyDescent="0.2">
      <c r="A2865" s="173" t="s">
        <v>17863</v>
      </c>
      <c r="B2865" s="174" t="s">
        <v>17864</v>
      </c>
      <c r="C2865" s="175" t="s">
        <v>12389</v>
      </c>
      <c r="D2865" s="176">
        <v>422.15</v>
      </c>
      <c r="E2865" s="176">
        <v>26.34</v>
      </c>
      <c r="F2865" s="176">
        <v>448.49</v>
      </c>
      <c r="G2865" s="169">
        <v>9</v>
      </c>
    </row>
    <row r="2866" spans="1:7" x14ac:dyDescent="0.2">
      <c r="A2866" s="173" t="s">
        <v>17865</v>
      </c>
      <c r="B2866" s="174" t="s">
        <v>17866</v>
      </c>
      <c r="C2866" s="175"/>
      <c r="D2866" s="176"/>
      <c r="E2866" s="176"/>
      <c r="F2866" s="176"/>
      <c r="G2866" s="169">
        <v>2</v>
      </c>
    </row>
    <row r="2867" spans="1:7" x14ac:dyDescent="0.2">
      <c r="A2867" s="173" t="s">
        <v>17867</v>
      </c>
      <c r="B2867" s="174" t="s">
        <v>17868</v>
      </c>
      <c r="C2867" s="175"/>
      <c r="D2867" s="176"/>
      <c r="E2867" s="176"/>
      <c r="F2867" s="176"/>
      <c r="G2867" s="169">
        <v>5</v>
      </c>
    </row>
    <row r="2868" spans="1:7" x14ac:dyDescent="0.2">
      <c r="A2868" s="173" t="s">
        <v>17869</v>
      </c>
      <c r="B2868" s="174" t="s">
        <v>17870</v>
      </c>
      <c r="C2868" s="175" t="s">
        <v>12389</v>
      </c>
      <c r="D2868" s="176">
        <v>762.78</v>
      </c>
      <c r="E2868" s="176">
        <v>63.39</v>
      </c>
      <c r="F2868" s="176">
        <v>826.17</v>
      </c>
      <c r="G2868" s="169">
        <v>9</v>
      </c>
    </row>
    <row r="2869" spans="1:7" ht="25.5" x14ac:dyDescent="0.2">
      <c r="A2869" s="173" t="s">
        <v>17871</v>
      </c>
      <c r="B2869" s="174" t="s">
        <v>17872</v>
      </c>
      <c r="C2869" s="175" t="s">
        <v>12389</v>
      </c>
      <c r="D2869" s="176">
        <v>989.69</v>
      </c>
      <c r="E2869" s="176">
        <v>74.099999999999994</v>
      </c>
      <c r="F2869" s="176">
        <v>1063.79</v>
      </c>
      <c r="G2869" s="169">
        <v>9</v>
      </c>
    </row>
    <row r="2870" spans="1:7" x14ac:dyDescent="0.2">
      <c r="A2870" s="173" t="s">
        <v>17873</v>
      </c>
      <c r="B2870" s="174" t="s">
        <v>17874</v>
      </c>
      <c r="C2870" s="175" t="s">
        <v>12389</v>
      </c>
      <c r="D2870" s="176">
        <v>245.64</v>
      </c>
      <c r="E2870" s="176">
        <v>63.39</v>
      </c>
      <c r="F2870" s="176">
        <v>309.02999999999997</v>
      </c>
      <c r="G2870" s="169">
        <v>9</v>
      </c>
    </row>
    <row r="2871" spans="1:7" x14ac:dyDescent="0.2">
      <c r="A2871" s="173" t="s">
        <v>20986</v>
      </c>
      <c r="B2871" s="174" t="s">
        <v>20987</v>
      </c>
      <c r="C2871" s="175" t="s">
        <v>12389</v>
      </c>
      <c r="D2871" s="176">
        <v>297.39</v>
      </c>
      <c r="E2871" s="176">
        <v>66.599999999999994</v>
      </c>
      <c r="F2871" s="176">
        <v>363.99</v>
      </c>
      <c r="G2871" s="169">
        <v>9</v>
      </c>
    </row>
    <row r="2872" spans="1:7" x14ac:dyDescent="0.2">
      <c r="A2872" s="173" t="s">
        <v>17875</v>
      </c>
      <c r="B2872" s="174" t="s">
        <v>20988</v>
      </c>
      <c r="C2872" s="175" t="s">
        <v>12389</v>
      </c>
      <c r="D2872" s="176">
        <v>415.01</v>
      </c>
      <c r="E2872" s="176">
        <v>63.39</v>
      </c>
      <c r="F2872" s="176">
        <v>478.4</v>
      </c>
      <c r="G2872" s="169">
        <v>9</v>
      </c>
    </row>
    <row r="2873" spans="1:7" x14ac:dyDescent="0.2">
      <c r="A2873" s="173" t="s">
        <v>20989</v>
      </c>
      <c r="B2873" s="174" t="s">
        <v>20990</v>
      </c>
      <c r="C2873" s="175" t="s">
        <v>12389</v>
      </c>
      <c r="D2873" s="176">
        <v>466.76</v>
      </c>
      <c r="E2873" s="176">
        <v>66.599999999999994</v>
      </c>
      <c r="F2873" s="176">
        <v>533.36</v>
      </c>
      <c r="G2873" s="169">
        <v>9</v>
      </c>
    </row>
    <row r="2874" spans="1:7" x14ac:dyDescent="0.2">
      <c r="A2874" s="173" t="s">
        <v>17877</v>
      </c>
      <c r="B2874" s="174" t="s">
        <v>17878</v>
      </c>
      <c r="C2874" s="175" t="s">
        <v>12389</v>
      </c>
      <c r="D2874" s="176">
        <v>107.06</v>
      </c>
      <c r="E2874" s="176">
        <v>74.099999999999994</v>
      </c>
      <c r="F2874" s="176">
        <v>181.16</v>
      </c>
      <c r="G2874" s="169">
        <v>9</v>
      </c>
    </row>
    <row r="2875" spans="1:7" x14ac:dyDescent="0.2">
      <c r="A2875" s="173" t="s">
        <v>17879</v>
      </c>
      <c r="B2875" s="174" t="s">
        <v>17880</v>
      </c>
      <c r="C2875" s="175" t="s">
        <v>12389</v>
      </c>
      <c r="D2875" s="176">
        <v>403.79</v>
      </c>
      <c r="E2875" s="176">
        <v>74.099999999999994</v>
      </c>
      <c r="F2875" s="176">
        <v>477.89</v>
      </c>
      <c r="G2875" s="169">
        <v>9</v>
      </c>
    </row>
    <row r="2876" spans="1:7" x14ac:dyDescent="0.2">
      <c r="A2876" s="173" t="s">
        <v>17881</v>
      </c>
      <c r="B2876" s="174" t="s">
        <v>17882</v>
      </c>
      <c r="C2876" s="175" t="s">
        <v>12389</v>
      </c>
      <c r="D2876" s="176">
        <v>898.19</v>
      </c>
      <c r="E2876" s="176">
        <v>74.099999999999994</v>
      </c>
      <c r="F2876" s="176">
        <v>972.29</v>
      </c>
      <c r="G2876" s="169">
        <v>9</v>
      </c>
    </row>
    <row r="2877" spans="1:7" x14ac:dyDescent="0.2">
      <c r="A2877" s="173" t="s">
        <v>17883</v>
      </c>
      <c r="B2877" s="174" t="s">
        <v>17884</v>
      </c>
      <c r="C2877" s="175" t="s">
        <v>12389</v>
      </c>
      <c r="D2877" s="176">
        <v>47.1</v>
      </c>
      <c r="E2877" s="176">
        <v>26.34</v>
      </c>
      <c r="F2877" s="176">
        <v>73.44</v>
      </c>
      <c r="G2877" s="169">
        <v>9</v>
      </c>
    </row>
    <row r="2878" spans="1:7" x14ac:dyDescent="0.2">
      <c r="A2878" s="173" t="s">
        <v>17885</v>
      </c>
      <c r="B2878" s="174" t="s">
        <v>17886</v>
      </c>
      <c r="C2878" s="175" t="s">
        <v>12389</v>
      </c>
      <c r="D2878" s="176">
        <v>406.35</v>
      </c>
      <c r="E2878" s="176">
        <v>74.099999999999994</v>
      </c>
      <c r="F2878" s="176">
        <v>480.45</v>
      </c>
      <c r="G2878" s="169">
        <v>9</v>
      </c>
    </row>
    <row r="2879" spans="1:7" x14ac:dyDescent="0.2">
      <c r="A2879" s="173" t="s">
        <v>17887</v>
      </c>
      <c r="B2879" s="174" t="s">
        <v>17888</v>
      </c>
      <c r="C2879" s="175" t="s">
        <v>12389</v>
      </c>
      <c r="D2879" s="176">
        <v>526.59</v>
      </c>
      <c r="E2879" s="176">
        <v>74.099999999999994</v>
      </c>
      <c r="F2879" s="176">
        <v>600.69000000000005</v>
      </c>
      <c r="G2879" s="169">
        <v>9</v>
      </c>
    </row>
    <row r="2880" spans="1:7" x14ac:dyDescent="0.2">
      <c r="A2880" s="173" t="s">
        <v>17889</v>
      </c>
      <c r="B2880" s="174" t="s">
        <v>17890</v>
      </c>
      <c r="C2880" s="175" t="s">
        <v>12389</v>
      </c>
      <c r="D2880" s="176">
        <v>106.64</v>
      </c>
      <c r="E2880" s="176">
        <v>26.34</v>
      </c>
      <c r="F2880" s="176">
        <v>132.97999999999999</v>
      </c>
      <c r="G2880" s="169">
        <v>9</v>
      </c>
    </row>
    <row r="2881" spans="1:7" x14ac:dyDescent="0.2">
      <c r="A2881" s="173" t="s">
        <v>17891</v>
      </c>
      <c r="B2881" s="174" t="s">
        <v>17892</v>
      </c>
      <c r="C2881" s="175" t="s">
        <v>12389</v>
      </c>
      <c r="D2881" s="176">
        <v>831.21</v>
      </c>
      <c r="E2881" s="176">
        <v>158.01</v>
      </c>
      <c r="F2881" s="176">
        <v>989.22</v>
      </c>
      <c r="G2881" s="169">
        <v>9</v>
      </c>
    </row>
    <row r="2882" spans="1:7" x14ac:dyDescent="0.2">
      <c r="A2882" s="173" t="s">
        <v>17893</v>
      </c>
      <c r="B2882" s="174" t="s">
        <v>17894</v>
      </c>
      <c r="C2882" s="175" t="s">
        <v>12389</v>
      </c>
      <c r="D2882" s="176">
        <v>566.33000000000004</v>
      </c>
      <c r="E2882" s="176">
        <v>158.01</v>
      </c>
      <c r="F2882" s="176">
        <v>724.34</v>
      </c>
      <c r="G2882" s="169">
        <v>9</v>
      </c>
    </row>
    <row r="2883" spans="1:7" x14ac:dyDescent="0.2">
      <c r="A2883" s="173" t="s">
        <v>17895</v>
      </c>
      <c r="B2883" s="174" t="s">
        <v>17896</v>
      </c>
      <c r="C2883" s="175" t="s">
        <v>12389</v>
      </c>
      <c r="D2883" s="176">
        <v>191.19</v>
      </c>
      <c r="E2883" s="176">
        <v>52.67</v>
      </c>
      <c r="F2883" s="176">
        <v>243.86</v>
      </c>
      <c r="G2883" s="169">
        <v>9</v>
      </c>
    </row>
    <row r="2884" spans="1:7" x14ac:dyDescent="0.2">
      <c r="A2884" s="173" t="s">
        <v>17897</v>
      </c>
      <c r="B2884" s="174" t="s">
        <v>17898</v>
      </c>
      <c r="C2884" s="175" t="s">
        <v>12389</v>
      </c>
      <c r="D2884" s="176">
        <v>206.6</v>
      </c>
      <c r="E2884" s="176">
        <v>26.34</v>
      </c>
      <c r="F2884" s="176">
        <v>232.94</v>
      </c>
      <c r="G2884" s="169">
        <v>9</v>
      </c>
    </row>
    <row r="2885" spans="1:7" ht="25.5" x14ac:dyDescent="0.2">
      <c r="A2885" s="173" t="s">
        <v>17899</v>
      </c>
      <c r="B2885" s="174" t="s">
        <v>17900</v>
      </c>
      <c r="C2885" s="175" t="s">
        <v>12389</v>
      </c>
      <c r="D2885" s="176">
        <v>82.94</v>
      </c>
      <c r="E2885" s="176">
        <v>17.38</v>
      </c>
      <c r="F2885" s="176">
        <v>100.32</v>
      </c>
      <c r="G2885" s="169">
        <v>9</v>
      </c>
    </row>
    <row r="2886" spans="1:7" x14ac:dyDescent="0.2">
      <c r="A2886" s="173" t="s">
        <v>17901</v>
      </c>
      <c r="B2886" s="174" t="s">
        <v>17902</v>
      </c>
      <c r="C2886" s="175" t="s">
        <v>12389</v>
      </c>
      <c r="D2886" s="176">
        <v>660.73</v>
      </c>
      <c r="E2886" s="176">
        <v>158.01</v>
      </c>
      <c r="F2886" s="176">
        <v>818.74</v>
      </c>
      <c r="G2886" s="169">
        <v>9</v>
      </c>
    </row>
    <row r="2887" spans="1:7" ht="25.5" x14ac:dyDescent="0.2">
      <c r="A2887" s="173" t="s">
        <v>17903</v>
      </c>
      <c r="B2887" s="174" t="s">
        <v>17904</v>
      </c>
      <c r="C2887" s="175" t="s">
        <v>12389</v>
      </c>
      <c r="D2887" s="176">
        <v>783.88</v>
      </c>
      <c r="E2887" s="176">
        <v>63.39</v>
      </c>
      <c r="F2887" s="176">
        <v>847.27</v>
      </c>
      <c r="G2887" s="169">
        <v>9</v>
      </c>
    </row>
    <row r="2888" spans="1:7" ht="25.5" x14ac:dyDescent="0.2">
      <c r="A2888" s="173" t="s">
        <v>20991</v>
      </c>
      <c r="B2888" s="174" t="s">
        <v>20992</v>
      </c>
      <c r="C2888" s="175" t="s">
        <v>12389</v>
      </c>
      <c r="D2888" s="176">
        <v>835.63</v>
      </c>
      <c r="E2888" s="176">
        <v>66.599999999999994</v>
      </c>
      <c r="F2888" s="176">
        <v>902.23</v>
      </c>
      <c r="G2888" s="169">
        <v>9</v>
      </c>
    </row>
    <row r="2889" spans="1:7" x14ac:dyDescent="0.2">
      <c r="A2889" s="173" t="s">
        <v>17905</v>
      </c>
      <c r="B2889" s="174" t="s">
        <v>17906</v>
      </c>
      <c r="C2889" s="175" t="s">
        <v>12389</v>
      </c>
      <c r="D2889" s="176">
        <v>100.79</v>
      </c>
      <c r="E2889" s="176">
        <v>26.34</v>
      </c>
      <c r="F2889" s="176">
        <v>127.13</v>
      </c>
      <c r="G2889" s="169">
        <v>9</v>
      </c>
    </row>
    <row r="2890" spans="1:7" x14ac:dyDescent="0.2">
      <c r="A2890" s="173" t="s">
        <v>17907</v>
      </c>
      <c r="B2890" s="174" t="s">
        <v>17908</v>
      </c>
      <c r="C2890" s="175"/>
      <c r="D2890" s="176"/>
      <c r="E2890" s="176"/>
      <c r="F2890" s="176"/>
      <c r="G2890" s="169">
        <v>5</v>
      </c>
    </row>
    <row r="2891" spans="1:7" ht="25.5" x14ac:dyDescent="0.2">
      <c r="A2891" s="173" t="s">
        <v>17909</v>
      </c>
      <c r="B2891" s="174" t="s">
        <v>17910</v>
      </c>
      <c r="C2891" s="175" t="s">
        <v>12441</v>
      </c>
      <c r="D2891" s="176">
        <v>902.54</v>
      </c>
      <c r="E2891" s="176">
        <v>87.04</v>
      </c>
      <c r="F2891" s="176">
        <v>989.58</v>
      </c>
      <c r="G2891" s="169">
        <v>9</v>
      </c>
    </row>
    <row r="2892" spans="1:7" x14ac:dyDescent="0.2">
      <c r="A2892" s="173" t="s">
        <v>17911</v>
      </c>
      <c r="B2892" s="174" t="s">
        <v>17912</v>
      </c>
      <c r="C2892" s="175" t="s">
        <v>12441</v>
      </c>
      <c r="D2892" s="176">
        <v>1743.2</v>
      </c>
      <c r="E2892" s="176"/>
      <c r="F2892" s="176">
        <v>1743.2</v>
      </c>
      <c r="G2892" s="169">
        <v>9</v>
      </c>
    </row>
    <row r="2893" spans="1:7" ht="25.5" x14ac:dyDescent="0.2">
      <c r="A2893" s="173" t="s">
        <v>17913</v>
      </c>
      <c r="B2893" s="174" t="s">
        <v>17914</v>
      </c>
      <c r="C2893" s="175" t="s">
        <v>12441</v>
      </c>
      <c r="D2893" s="176">
        <v>1384.64</v>
      </c>
      <c r="E2893" s="176">
        <v>192.51</v>
      </c>
      <c r="F2893" s="176">
        <v>1577.15</v>
      </c>
      <c r="G2893" s="169">
        <v>9</v>
      </c>
    </row>
    <row r="2894" spans="1:7" ht="25.5" x14ac:dyDescent="0.2">
      <c r="A2894" s="173" t="s">
        <v>17915</v>
      </c>
      <c r="B2894" s="174" t="s">
        <v>17916</v>
      </c>
      <c r="C2894" s="175" t="s">
        <v>12441</v>
      </c>
      <c r="D2894" s="176">
        <v>2796.18</v>
      </c>
      <c r="E2894" s="176"/>
      <c r="F2894" s="176">
        <v>2796.18</v>
      </c>
      <c r="G2894" s="169">
        <v>9</v>
      </c>
    </row>
    <row r="2895" spans="1:7" x14ac:dyDescent="0.2">
      <c r="A2895" s="173" t="s">
        <v>17917</v>
      </c>
      <c r="B2895" s="174" t="s">
        <v>17918</v>
      </c>
      <c r="C2895" s="175"/>
      <c r="D2895" s="176"/>
      <c r="E2895" s="176"/>
      <c r="F2895" s="176"/>
      <c r="G2895" s="169">
        <v>5</v>
      </c>
    </row>
    <row r="2896" spans="1:7" ht="25.5" x14ac:dyDescent="0.2">
      <c r="A2896" s="173" t="s">
        <v>17919</v>
      </c>
      <c r="B2896" s="174" t="s">
        <v>17920</v>
      </c>
      <c r="C2896" s="175" t="s">
        <v>12389</v>
      </c>
      <c r="D2896" s="176">
        <v>248.84</v>
      </c>
      <c r="E2896" s="176">
        <v>6.52</v>
      </c>
      <c r="F2896" s="176">
        <v>255.36</v>
      </c>
      <c r="G2896" s="169">
        <v>9</v>
      </c>
    </row>
    <row r="2897" spans="1:7" x14ac:dyDescent="0.2">
      <c r="A2897" s="173" t="s">
        <v>17921</v>
      </c>
      <c r="B2897" s="174" t="s">
        <v>17922</v>
      </c>
      <c r="C2897" s="175" t="s">
        <v>12389</v>
      </c>
      <c r="D2897" s="176">
        <v>38.04</v>
      </c>
      <c r="E2897" s="176">
        <v>15.68</v>
      </c>
      <c r="F2897" s="176">
        <v>53.72</v>
      </c>
      <c r="G2897" s="169">
        <v>9</v>
      </c>
    </row>
    <row r="2898" spans="1:7" ht="25.5" x14ac:dyDescent="0.2">
      <c r="A2898" s="173" t="s">
        <v>17923</v>
      </c>
      <c r="B2898" s="174" t="s">
        <v>17924</v>
      </c>
      <c r="C2898" s="175" t="s">
        <v>12389</v>
      </c>
      <c r="D2898" s="176">
        <v>96.44</v>
      </c>
      <c r="E2898" s="176">
        <v>6.52</v>
      </c>
      <c r="F2898" s="176">
        <v>102.96</v>
      </c>
      <c r="G2898" s="169">
        <v>9</v>
      </c>
    </row>
    <row r="2899" spans="1:7" x14ac:dyDescent="0.2">
      <c r="A2899" s="173" t="s">
        <v>17925</v>
      </c>
      <c r="B2899" s="174" t="s">
        <v>17926</v>
      </c>
      <c r="C2899" s="175" t="s">
        <v>12389</v>
      </c>
      <c r="D2899" s="176">
        <v>52.3</v>
      </c>
      <c r="E2899" s="176">
        <v>15.68</v>
      </c>
      <c r="F2899" s="176">
        <v>67.98</v>
      </c>
      <c r="G2899" s="169">
        <v>9</v>
      </c>
    </row>
    <row r="2900" spans="1:7" ht="25.5" x14ac:dyDescent="0.2">
      <c r="A2900" s="173" t="s">
        <v>17927</v>
      </c>
      <c r="B2900" s="174" t="s">
        <v>17928</v>
      </c>
      <c r="C2900" s="175" t="s">
        <v>12389</v>
      </c>
      <c r="D2900" s="176">
        <v>68.81</v>
      </c>
      <c r="E2900" s="176">
        <v>6.52</v>
      </c>
      <c r="F2900" s="176">
        <v>75.33</v>
      </c>
      <c r="G2900" s="169">
        <v>9</v>
      </c>
    </row>
    <row r="2901" spans="1:7" x14ac:dyDescent="0.2">
      <c r="A2901" s="173" t="s">
        <v>17929</v>
      </c>
      <c r="B2901" s="174" t="s">
        <v>17930</v>
      </c>
      <c r="C2901" s="175" t="s">
        <v>12389</v>
      </c>
      <c r="D2901" s="176">
        <v>62.33</v>
      </c>
      <c r="E2901" s="176">
        <v>15.68</v>
      </c>
      <c r="F2901" s="176">
        <v>78.010000000000005</v>
      </c>
      <c r="G2901" s="169">
        <v>9</v>
      </c>
    </row>
    <row r="2902" spans="1:7" x14ac:dyDescent="0.2">
      <c r="A2902" s="173" t="s">
        <v>17931</v>
      </c>
      <c r="B2902" s="174" t="s">
        <v>17932</v>
      </c>
      <c r="C2902" s="175" t="s">
        <v>12389</v>
      </c>
      <c r="D2902" s="176">
        <v>24.43</v>
      </c>
      <c r="E2902" s="176">
        <v>6.52</v>
      </c>
      <c r="F2902" s="176">
        <v>30.95</v>
      </c>
      <c r="G2902" s="169">
        <v>9</v>
      </c>
    </row>
    <row r="2903" spans="1:7" x14ac:dyDescent="0.2">
      <c r="A2903" s="173" t="s">
        <v>17933</v>
      </c>
      <c r="B2903" s="174" t="s">
        <v>17934</v>
      </c>
      <c r="C2903" s="175" t="s">
        <v>12389</v>
      </c>
      <c r="D2903" s="176">
        <v>60.4</v>
      </c>
      <c r="E2903" s="176">
        <v>6.52</v>
      </c>
      <c r="F2903" s="176">
        <v>66.92</v>
      </c>
      <c r="G2903" s="169">
        <v>9</v>
      </c>
    </row>
    <row r="2904" spans="1:7" x14ac:dyDescent="0.2">
      <c r="A2904" s="173" t="s">
        <v>17935</v>
      </c>
      <c r="B2904" s="174" t="s">
        <v>17936</v>
      </c>
      <c r="C2904" s="175" t="s">
        <v>12389</v>
      </c>
      <c r="D2904" s="176">
        <v>67.08</v>
      </c>
      <c r="E2904" s="176">
        <v>6.52</v>
      </c>
      <c r="F2904" s="176">
        <v>73.599999999999994</v>
      </c>
      <c r="G2904" s="169">
        <v>9</v>
      </c>
    </row>
    <row r="2905" spans="1:7" x14ac:dyDescent="0.2">
      <c r="A2905" s="173" t="s">
        <v>17937</v>
      </c>
      <c r="B2905" s="174" t="s">
        <v>17938</v>
      </c>
      <c r="C2905" s="175" t="s">
        <v>12389</v>
      </c>
      <c r="D2905" s="176">
        <v>65.97</v>
      </c>
      <c r="E2905" s="176">
        <v>26.34</v>
      </c>
      <c r="F2905" s="176">
        <v>92.31</v>
      </c>
      <c r="G2905" s="169">
        <v>9</v>
      </c>
    </row>
    <row r="2906" spans="1:7" x14ac:dyDescent="0.2">
      <c r="A2906" s="173" t="s">
        <v>17939</v>
      </c>
      <c r="B2906" s="174" t="s">
        <v>17940</v>
      </c>
      <c r="C2906" s="175" t="s">
        <v>12389</v>
      </c>
      <c r="D2906" s="176">
        <v>98.24</v>
      </c>
      <c r="E2906" s="176">
        <v>47.52</v>
      </c>
      <c r="F2906" s="176">
        <v>145.76</v>
      </c>
      <c r="G2906" s="169">
        <v>9</v>
      </c>
    </row>
    <row r="2907" spans="1:7" x14ac:dyDescent="0.2">
      <c r="A2907" s="173" t="s">
        <v>17941</v>
      </c>
      <c r="B2907" s="174" t="s">
        <v>20497</v>
      </c>
      <c r="C2907" s="175" t="s">
        <v>12389</v>
      </c>
      <c r="D2907" s="176">
        <v>340.92</v>
      </c>
      <c r="E2907" s="176">
        <v>20.09</v>
      </c>
      <c r="F2907" s="176">
        <v>361.01</v>
      </c>
      <c r="G2907" s="169">
        <v>9</v>
      </c>
    </row>
    <row r="2908" spans="1:7" x14ac:dyDescent="0.2">
      <c r="A2908" s="173" t="s">
        <v>17942</v>
      </c>
      <c r="B2908" s="174" t="s">
        <v>17943</v>
      </c>
      <c r="C2908" s="175" t="s">
        <v>12389</v>
      </c>
      <c r="D2908" s="176">
        <v>78.88</v>
      </c>
      <c r="E2908" s="176">
        <v>20.09</v>
      </c>
      <c r="F2908" s="176">
        <v>98.97</v>
      </c>
      <c r="G2908" s="169">
        <v>9</v>
      </c>
    </row>
    <row r="2909" spans="1:7" ht="25.5" x14ac:dyDescent="0.2">
      <c r="A2909" s="173" t="s">
        <v>17944</v>
      </c>
      <c r="B2909" s="174" t="s">
        <v>17945</v>
      </c>
      <c r="C2909" s="175" t="s">
        <v>12389</v>
      </c>
      <c r="D2909" s="176">
        <v>295.77999999999997</v>
      </c>
      <c r="E2909" s="176">
        <v>73.739999999999995</v>
      </c>
      <c r="F2909" s="176">
        <v>369.52</v>
      </c>
      <c r="G2909" s="169">
        <v>9</v>
      </c>
    </row>
    <row r="2910" spans="1:7" x14ac:dyDescent="0.2">
      <c r="A2910" s="173" t="s">
        <v>17946</v>
      </c>
      <c r="B2910" s="174" t="s">
        <v>17947</v>
      </c>
      <c r="C2910" s="175" t="s">
        <v>12389</v>
      </c>
      <c r="D2910" s="176">
        <v>523.21</v>
      </c>
      <c r="E2910" s="176">
        <v>26.34</v>
      </c>
      <c r="F2910" s="176">
        <v>549.54999999999995</v>
      </c>
      <c r="G2910" s="169">
        <v>9</v>
      </c>
    </row>
    <row r="2911" spans="1:7" ht="25.5" x14ac:dyDescent="0.2">
      <c r="A2911" s="173" t="s">
        <v>17948</v>
      </c>
      <c r="B2911" s="174" t="s">
        <v>17949</v>
      </c>
      <c r="C2911" s="175" t="s">
        <v>12389</v>
      </c>
      <c r="D2911" s="176">
        <v>37.409999999999997</v>
      </c>
      <c r="E2911" s="176">
        <v>18.53</v>
      </c>
      <c r="F2911" s="176">
        <v>55.94</v>
      </c>
      <c r="G2911" s="169">
        <v>9</v>
      </c>
    </row>
    <row r="2912" spans="1:7" ht="25.5" x14ac:dyDescent="0.2">
      <c r="A2912" s="173" t="s">
        <v>17950</v>
      </c>
      <c r="B2912" s="174" t="s">
        <v>17951</v>
      </c>
      <c r="C2912" s="175" t="s">
        <v>12389</v>
      </c>
      <c r="D2912" s="176">
        <v>38.29</v>
      </c>
      <c r="E2912" s="176">
        <v>18.53</v>
      </c>
      <c r="F2912" s="176">
        <v>56.82</v>
      </c>
      <c r="G2912" s="169">
        <v>9</v>
      </c>
    </row>
    <row r="2913" spans="1:7" ht="25.5" x14ac:dyDescent="0.2">
      <c r="A2913" s="173" t="s">
        <v>17952</v>
      </c>
      <c r="B2913" s="174" t="s">
        <v>17953</v>
      </c>
      <c r="C2913" s="175" t="s">
        <v>12389</v>
      </c>
      <c r="D2913" s="176">
        <v>41.38</v>
      </c>
      <c r="E2913" s="176">
        <v>18.53</v>
      </c>
      <c r="F2913" s="176">
        <v>59.91</v>
      </c>
      <c r="G2913" s="169">
        <v>9</v>
      </c>
    </row>
    <row r="2914" spans="1:7" ht="25.5" x14ac:dyDescent="0.2">
      <c r="A2914" s="173" t="s">
        <v>17954</v>
      </c>
      <c r="B2914" s="174" t="s">
        <v>17955</v>
      </c>
      <c r="C2914" s="175" t="s">
        <v>12389</v>
      </c>
      <c r="D2914" s="176">
        <v>30.83</v>
      </c>
      <c r="E2914" s="176">
        <v>18.53</v>
      </c>
      <c r="F2914" s="176">
        <v>49.36</v>
      </c>
      <c r="G2914" s="169">
        <v>9</v>
      </c>
    </row>
    <row r="2915" spans="1:7" ht="25.5" x14ac:dyDescent="0.2">
      <c r="A2915" s="173" t="s">
        <v>17956</v>
      </c>
      <c r="B2915" s="174" t="s">
        <v>20498</v>
      </c>
      <c r="C2915" s="175" t="s">
        <v>12389</v>
      </c>
      <c r="D2915" s="176">
        <v>32.49</v>
      </c>
      <c r="E2915" s="176">
        <v>18.53</v>
      </c>
      <c r="F2915" s="176">
        <v>51.02</v>
      </c>
      <c r="G2915" s="169">
        <v>9</v>
      </c>
    </row>
    <row r="2916" spans="1:7" ht="25.5" x14ac:dyDescent="0.2">
      <c r="A2916" s="173" t="s">
        <v>17957</v>
      </c>
      <c r="B2916" s="174" t="s">
        <v>20499</v>
      </c>
      <c r="C2916" s="175" t="s">
        <v>12389</v>
      </c>
      <c r="D2916" s="176">
        <v>34.6</v>
      </c>
      <c r="E2916" s="176">
        <v>18.53</v>
      </c>
      <c r="F2916" s="176">
        <v>53.13</v>
      </c>
      <c r="G2916" s="169">
        <v>9</v>
      </c>
    </row>
    <row r="2917" spans="1:7" ht="25.5" x14ac:dyDescent="0.2">
      <c r="A2917" s="173" t="s">
        <v>17958</v>
      </c>
      <c r="B2917" s="174" t="s">
        <v>17959</v>
      </c>
      <c r="C2917" s="175" t="s">
        <v>12389</v>
      </c>
      <c r="D2917" s="176">
        <v>48.25</v>
      </c>
      <c r="E2917" s="176">
        <v>18.53</v>
      </c>
      <c r="F2917" s="176">
        <v>66.78</v>
      </c>
      <c r="G2917" s="169">
        <v>9</v>
      </c>
    </row>
    <row r="2918" spans="1:7" ht="25.5" x14ac:dyDescent="0.2">
      <c r="A2918" s="173" t="s">
        <v>17960</v>
      </c>
      <c r="B2918" s="174" t="s">
        <v>17961</v>
      </c>
      <c r="C2918" s="175" t="s">
        <v>12389</v>
      </c>
      <c r="D2918" s="176">
        <v>61.64</v>
      </c>
      <c r="E2918" s="176">
        <v>18.53</v>
      </c>
      <c r="F2918" s="176">
        <v>80.17</v>
      </c>
      <c r="G2918" s="169">
        <v>9</v>
      </c>
    </row>
    <row r="2919" spans="1:7" ht="25.5" x14ac:dyDescent="0.2">
      <c r="A2919" s="173" t="s">
        <v>17962</v>
      </c>
      <c r="B2919" s="174" t="s">
        <v>17963</v>
      </c>
      <c r="C2919" s="175" t="s">
        <v>12389</v>
      </c>
      <c r="D2919" s="176">
        <v>415.38</v>
      </c>
      <c r="E2919" s="176">
        <v>73.739999999999995</v>
      </c>
      <c r="F2919" s="176">
        <v>489.12</v>
      </c>
      <c r="G2919" s="169">
        <v>9</v>
      </c>
    </row>
    <row r="2920" spans="1:7" x14ac:dyDescent="0.2">
      <c r="A2920" s="173" t="s">
        <v>17964</v>
      </c>
      <c r="B2920" s="174" t="s">
        <v>17965</v>
      </c>
      <c r="C2920" s="175" t="s">
        <v>12389</v>
      </c>
      <c r="D2920" s="176">
        <v>587.55999999999995</v>
      </c>
      <c r="E2920" s="176">
        <v>42.23</v>
      </c>
      <c r="F2920" s="176">
        <v>629.79</v>
      </c>
      <c r="G2920" s="169">
        <v>9</v>
      </c>
    </row>
    <row r="2921" spans="1:7" ht="25.5" x14ac:dyDescent="0.2">
      <c r="A2921" s="173" t="s">
        <v>17966</v>
      </c>
      <c r="B2921" s="174" t="s">
        <v>17967</v>
      </c>
      <c r="C2921" s="175" t="s">
        <v>12389</v>
      </c>
      <c r="D2921" s="176">
        <v>182.44</v>
      </c>
      <c r="E2921" s="176">
        <v>20.09</v>
      </c>
      <c r="F2921" s="176">
        <v>202.53</v>
      </c>
      <c r="G2921" s="169">
        <v>9</v>
      </c>
    </row>
    <row r="2922" spans="1:7" ht="25.5" x14ac:dyDescent="0.2">
      <c r="A2922" s="173" t="s">
        <v>17968</v>
      </c>
      <c r="B2922" s="174" t="s">
        <v>17969</v>
      </c>
      <c r="C2922" s="175" t="s">
        <v>12389</v>
      </c>
      <c r="D2922" s="176">
        <v>78.13</v>
      </c>
      <c r="E2922" s="176">
        <v>18.53</v>
      </c>
      <c r="F2922" s="176">
        <v>96.66</v>
      </c>
      <c r="G2922" s="169">
        <v>9</v>
      </c>
    </row>
    <row r="2923" spans="1:7" ht="25.5" x14ac:dyDescent="0.2">
      <c r="A2923" s="173" t="s">
        <v>17970</v>
      </c>
      <c r="B2923" s="174" t="s">
        <v>17971</v>
      </c>
      <c r="C2923" s="175" t="s">
        <v>12389</v>
      </c>
      <c r="D2923" s="176">
        <v>569.30999999999995</v>
      </c>
      <c r="E2923" s="176">
        <v>18.53</v>
      </c>
      <c r="F2923" s="176">
        <v>587.84</v>
      </c>
      <c r="G2923" s="169">
        <v>9</v>
      </c>
    </row>
    <row r="2924" spans="1:7" ht="25.5" x14ac:dyDescent="0.2">
      <c r="A2924" s="173" t="s">
        <v>20297</v>
      </c>
      <c r="B2924" s="174" t="s">
        <v>20421</v>
      </c>
      <c r="C2924" s="175" t="s">
        <v>12389</v>
      </c>
      <c r="D2924" s="176">
        <v>129.26</v>
      </c>
      <c r="E2924" s="176">
        <v>20.09</v>
      </c>
      <c r="F2924" s="176">
        <v>149.35</v>
      </c>
      <c r="G2924" s="169">
        <v>9</v>
      </c>
    </row>
    <row r="2925" spans="1:7" x14ac:dyDescent="0.2">
      <c r="A2925" s="173" t="s">
        <v>17972</v>
      </c>
      <c r="B2925" s="174" t="s">
        <v>17973</v>
      </c>
      <c r="C2925" s="175" t="s">
        <v>12690</v>
      </c>
      <c r="D2925" s="176">
        <v>1509.54</v>
      </c>
      <c r="E2925" s="176">
        <v>73.86</v>
      </c>
      <c r="F2925" s="176">
        <v>1583.4</v>
      </c>
      <c r="G2925" s="169">
        <v>9</v>
      </c>
    </row>
    <row r="2926" spans="1:7" x14ac:dyDescent="0.2">
      <c r="A2926" s="173" t="s">
        <v>17974</v>
      </c>
      <c r="B2926" s="174" t="s">
        <v>17975</v>
      </c>
      <c r="C2926" s="175" t="s">
        <v>12389</v>
      </c>
      <c r="D2926" s="176">
        <v>2.42</v>
      </c>
      <c r="E2926" s="176">
        <v>18.53</v>
      </c>
      <c r="F2926" s="176">
        <v>20.95</v>
      </c>
      <c r="G2926" s="169">
        <v>9</v>
      </c>
    </row>
    <row r="2927" spans="1:7" x14ac:dyDescent="0.2">
      <c r="A2927" s="173" t="s">
        <v>17976</v>
      </c>
      <c r="B2927" s="174" t="s">
        <v>17977</v>
      </c>
      <c r="C2927" s="175" t="s">
        <v>12389</v>
      </c>
      <c r="D2927" s="176">
        <v>4.01</v>
      </c>
      <c r="E2927" s="176">
        <v>18.53</v>
      </c>
      <c r="F2927" s="176">
        <v>22.54</v>
      </c>
      <c r="G2927" s="169">
        <v>9</v>
      </c>
    </row>
    <row r="2928" spans="1:7" ht="38.25" x14ac:dyDescent="0.2">
      <c r="A2928" s="173" t="s">
        <v>17978</v>
      </c>
      <c r="B2928" s="174" t="s">
        <v>17979</v>
      </c>
      <c r="C2928" s="175" t="s">
        <v>12389</v>
      </c>
      <c r="D2928" s="176">
        <v>696.99</v>
      </c>
      <c r="E2928" s="176">
        <v>20.09</v>
      </c>
      <c r="F2928" s="176">
        <v>717.08</v>
      </c>
      <c r="G2928" s="169">
        <v>9</v>
      </c>
    </row>
    <row r="2929" spans="1:7" ht="25.5" x14ac:dyDescent="0.2">
      <c r="A2929" s="173" t="s">
        <v>17980</v>
      </c>
      <c r="B2929" s="174" t="s">
        <v>17981</v>
      </c>
      <c r="C2929" s="175" t="s">
        <v>12389</v>
      </c>
      <c r="D2929" s="176">
        <v>920.35</v>
      </c>
      <c r="E2929" s="176">
        <v>73.739999999999995</v>
      </c>
      <c r="F2929" s="176">
        <v>994.09</v>
      </c>
      <c r="G2929" s="169">
        <v>9</v>
      </c>
    </row>
    <row r="2930" spans="1:7" ht="25.5" x14ac:dyDescent="0.2">
      <c r="A2930" s="173" t="s">
        <v>17982</v>
      </c>
      <c r="B2930" s="174" t="s">
        <v>17983</v>
      </c>
      <c r="C2930" s="175" t="s">
        <v>12389</v>
      </c>
      <c r="D2930" s="176">
        <v>3172.82</v>
      </c>
      <c r="E2930" s="176">
        <v>73.739999999999995</v>
      </c>
      <c r="F2930" s="176">
        <v>3246.56</v>
      </c>
      <c r="G2930" s="169">
        <v>9</v>
      </c>
    </row>
    <row r="2931" spans="1:7" x14ac:dyDescent="0.2">
      <c r="A2931" s="173" t="s">
        <v>17984</v>
      </c>
      <c r="B2931" s="174" t="s">
        <v>17985</v>
      </c>
      <c r="C2931" s="175" t="s">
        <v>12389</v>
      </c>
      <c r="D2931" s="176">
        <v>1186.43</v>
      </c>
      <c r="E2931" s="176">
        <v>6.52</v>
      </c>
      <c r="F2931" s="176">
        <v>1192.95</v>
      </c>
      <c r="G2931" s="169">
        <v>9</v>
      </c>
    </row>
    <row r="2932" spans="1:7" x14ac:dyDescent="0.2">
      <c r="A2932" s="173" t="s">
        <v>17986</v>
      </c>
      <c r="B2932" s="174" t="s">
        <v>17987</v>
      </c>
      <c r="C2932" s="175" t="s">
        <v>12389</v>
      </c>
      <c r="D2932" s="176">
        <v>219.67</v>
      </c>
      <c r="E2932" s="176">
        <v>26.34</v>
      </c>
      <c r="F2932" s="176">
        <v>246.01</v>
      </c>
      <c r="G2932" s="169">
        <v>9</v>
      </c>
    </row>
    <row r="2933" spans="1:7" x14ac:dyDescent="0.2">
      <c r="A2933" s="173" t="s">
        <v>17988</v>
      </c>
      <c r="B2933" s="174" t="s">
        <v>17989</v>
      </c>
      <c r="C2933" s="175" t="s">
        <v>12389</v>
      </c>
      <c r="D2933" s="176">
        <v>45.95</v>
      </c>
      <c r="E2933" s="176">
        <v>31.24</v>
      </c>
      <c r="F2933" s="176">
        <v>77.19</v>
      </c>
      <c r="G2933" s="169">
        <v>9</v>
      </c>
    </row>
    <row r="2934" spans="1:7" ht="25.5" x14ac:dyDescent="0.2">
      <c r="A2934" s="173" t="s">
        <v>17990</v>
      </c>
      <c r="B2934" s="174" t="s">
        <v>17991</v>
      </c>
      <c r="C2934" s="175" t="s">
        <v>12389</v>
      </c>
      <c r="D2934" s="176">
        <v>302.27999999999997</v>
      </c>
      <c r="E2934" s="176">
        <v>26.34</v>
      </c>
      <c r="F2934" s="176">
        <v>328.62</v>
      </c>
      <c r="G2934" s="169">
        <v>9</v>
      </c>
    </row>
    <row r="2935" spans="1:7" ht="25.5" x14ac:dyDescent="0.2">
      <c r="A2935" s="173" t="s">
        <v>17992</v>
      </c>
      <c r="B2935" s="174" t="s">
        <v>17993</v>
      </c>
      <c r="C2935" s="175" t="s">
        <v>12389</v>
      </c>
      <c r="D2935" s="176">
        <v>478.52</v>
      </c>
      <c r="E2935" s="176">
        <v>26.34</v>
      </c>
      <c r="F2935" s="176">
        <v>504.86</v>
      </c>
      <c r="G2935" s="169">
        <v>9</v>
      </c>
    </row>
    <row r="2936" spans="1:7" x14ac:dyDescent="0.2">
      <c r="A2936" s="173" t="s">
        <v>17994</v>
      </c>
      <c r="B2936" s="174" t="s">
        <v>17995</v>
      </c>
      <c r="C2936" s="175"/>
      <c r="D2936" s="176"/>
      <c r="E2936" s="176"/>
      <c r="F2936" s="176"/>
      <c r="G2936" s="169">
        <v>5</v>
      </c>
    </row>
    <row r="2937" spans="1:7" x14ac:dyDescent="0.2">
      <c r="A2937" s="173" t="s">
        <v>17996</v>
      </c>
      <c r="B2937" s="174" t="s">
        <v>17997</v>
      </c>
      <c r="C2937" s="175" t="s">
        <v>12441</v>
      </c>
      <c r="D2937" s="176">
        <v>544.86</v>
      </c>
      <c r="E2937" s="176">
        <v>30.89</v>
      </c>
      <c r="F2937" s="176">
        <v>575.75</v>
      </c>
      <c r="G2937" s="169">
        <v>9</v>
      </c>
    </row>
    <row r="2938" spans="1:7" x14ac:dyDescent="0.2">
      <c r="A2938" s="173" t="s">
        <v>17998</v>
      </c>
      <c r="B2938" s="174" t="s">
        <v>17999</v>
      </c>
      <c r="C2938" s="175" t="s">
        <v>12441</v>
      </c>
      <c r="D2938" s="176">
        <v>284.37</v>
      </c>
      <c r="E2938" s="176">
        <v>95.04</v>
      </c>
      <c r="F2938" s="176">
        <v>379.41</v>
      </c>
      <c r="G2938" s="169">
        <v>9</v>
      </c>
    </row>
    <row r="2939" spans="1:7" x14ac:dyDescent="0.2">
      <c r="A2939" s="173" t="s">
        <v>18000</v>
      </c>
      <c r="B2939" s="174" t="s">
        <v>18001</v>
      </c>
      <c r="C2939" s="175" t="s">
        <v>12441</v>
      </c>
      <c r="D2939" s="176">
        <v>831.09</v>
      </c>
      <c r="E2939" s="176">
        <v>30.89</v>
      </c>
      <c r="F2939" s="176">
        <v>861.98</v>
      </c>
      <c r="G2939" s="169">
        <v>9</v>
      </c>
    </row>
    <row r="2940" spans="1:7" x14ac:dyDescent="0.2">
      <c r="A2940" s="173" t="s">
        <v>18002</v>
      </c>
      <c r="B2940" s="174" t="s">
        <v>18003</v>
      </c>
      <c r="C2940" s="175"/>
      <c r="D2940" s="176"/>
      <c r="E2940" s="176"/>
      <c r="F2940" s="176"/>
      <c r="G2940" s="169">
        <v>5</v>
      </c>
    </row>
    <row r="2941" spans="1:7" x14ac:dyDescent="0.2">
      <c r="A2941" s="173" t="s">
        <v>18004</v>
      </c>
      <c r="B2941" s="174" t="s">
        <v>18005</v>
      </c>
      <c r="C2941" s="175" t="s">
        <v>12497</v>
      </c>
      <c r="D2941" s="176">
        <v>2062.77</v>
      </c>
      <c r="E2941" s="176">
        <v>74.099999999999994</v>
      </c>
      <c r="F2941" s="176">
        <v>2136.87</v>
      </c>
      <c r="G2941" s="169">
        <v>9</v>
      </c>
    </row>
    <row r="2942" spans="1:7" x14ac:dyDescent="0.2">
      <c r="A2942" s="173" t="s">
        <v>18006</v>
      </c>
      <c r="B2942" s="174" t="s">
        <v>18007</v>
      </c>
      <c r="C2942" s="175" t="s">
        <v>12497</v>
      </c>
      <c r="D2942" s="176">
        <v>825.82</v>
      </c>
      <c r="E2942" s="176">
        <v>74.099999999999994</v>
      </c>
      <c r="F2942" s="176">
        <v>899.92</v>
      </c>
      <c r="G2942" s="169">
        <v>9</v>
      </c>
    </row>
    <row r="2943" spans="1:7" x14ac:dyDescent="0.2">
      <c r="A2943" s="173" t="s">
        <v>18008</v>
      </c>
      <c r="B2943" s="174" t="s">
        <v>18009</v>
      </c>
      <c r="C2943" s="175" t="s">
        <v>12389</v>
      </c>
      <c r="D2943" s="176">
        <v>1229.07</v>
      </c>
      <c r="E2943" s="176">
        <v>158.01</v>
      </c>
      <c r="F2943" s="176">
        <v>1387.08</v>
      </c>
      <c r="G2943" s="169">
        <v>9</v>
      </c>
    </row>
    <row r="2944" spans="1:7" x14ac:dyDescent="0.2">
      <c r="A2944" s="173" t="s">
        <v>18010</v>
      </c>
      <c r="B2944" s="174" t="s">
        <v>18011</v>
      </c>
      <c r="C2944" s="175" t="s">
        <v>12389</v>
      </c>
      <c r="D2944" s="176">
        <v>225.14</v>
      </c>
      <c r="E2944" s="176">
        <v>26.34</v>
      </c>
      <c r="F2944" s="176">
        <v>251.48</v>
      </c>
      <c r="G2944" s="169">
        <v>9</v>
      </c>
    </row>
    <row r="2945" spans="1:7" x14ac:dyDescent="0.2">
      <c r="A2945" s="173" t="s">
        <v>18012</v>
      </c>
      <c r="B2945" s="174" t="s">
        <v>18013</v>
      </c>
      <c r="C2945" s="175" t="s">
        <v>12389</v>
      </c>
      <c r="D2945" s="176">
        <v>250.59</v>
      </c>
      <c r="E2945" s="176">
        <v>26.34</v>
      </c>
      <c r="F2945" s="176">
        <v>276.93</v>
      </c>
      <c r="G2945" s="169">
        <v>9</v>
      </c>
    </row>
    <row r="2946" spans="1:7" x14ac:dyDescent="0.2">
      <c r="A2946" s="173" t="s">
        <v>18014</v>
      </c>
      <c r="B2946" s="174" t="s">
        <v>18015</v>
      </c>
      <c r="C2946" s="175" t="s">
        <v>12389</v>
      </c>
      <c r="D2946" s="176">
        <v>267.87</v>
      </c>
      <c r="E2946" s="176">
        <v>26.34</v>
      </c>
      <c r="F2946" s="176">
        <v>294.20999999999998</v>
      </c>
      <c r="G2946" s="169">
        <v>9</v>
      </c>
    </row>
    <row r="2947" spans="1:7" x14ac:dyDescent="0.2">
      <c r="A2947" s="173" t="s">
        <v>18016</v>
      </c>
      <c r="B2947" s="174" t="s">
        <v>18017</v>
      </c>
      <c r="C2947" s="175" t="s">
        <v>12389</v>
      </c>
      <c r="D2947" s="176">
        <v>382.71</v>
      </c>
      <c r="E2947" s="176">
        <v>26.34</v>
      </c>
      <c r="F2947" s="176">
        <v>409.05</v>
      </c>
      <c r="G2947" s="169">
        <v>9</v>
      </c>
    </row>
    <row r="2948" spans="1:7" x14ac:dyDescent="0.2">
      <c r="A2948" s="173" t="s">
        <v>18018</v>
      </c>
      <c r="B2948" s="174" t="s">
        <v>18019</v>
      </c>
      <c r="C2948" s="175" t="s">
        <v>12389</v>
      </c>
      <c r="D2948" s="176">
        <v>908.48</v>
      </c>
      <c r="E2948" s="176">
        <v>26.34</v>
      </c>
      <c r="F2948" s="176">
        <v>934.82</v>
      </c>
      <c r="G2948" s="169">
        <v>9</v>
      </c>
    </row>
    <row r="2949" spans="1:7" x14ac:dyDescent="0.2">
      <c r="A2949" s="173" t="s">
        <v>18020</v>
      </c>
      <c r="B2949" s="174" t="s">
        <v>18021</v>
      </c>
      <c r="C2949" s="175" t="s">
        <v>12389</v>
      </c>
      <c r="D2949" s="176">
        <v>400.36</v>
      </c>
      <c r="E2949" s="176">
        <v>26.34</v>
      </c>
      <c r="F2949" s="176">
        <v>426.7</v>
      </c>
      <c r="G2949" s="169">
        <v>9</v>
      </c>
    </row>
    <row r="2950" spans="1:7" x14ac:dyDescent="0.2">
      <c r="A2950" s="173" t="s">
        <v>18022</v>
      </c>
      <c r="B2950" s="174" t="s">
        <v>18023</v>
      </c>
      <c r="C2950" s="175" t="s">
        <v>12389</v>
      </c>
      <c r="D2950" s="176">
        <v>436.18</v>
      </c>
      <c r="E2950" s="176">
        <v>26.34</v>
      </c>
      <c r="F2950" s="176">
        <v>462.52</v>
      </c>
      <c r="G2950" s="169">
        <v>9</v>
      </c>
    </row>
    <row r="2951" spans="1:7" x14ac:dyDescent="0.2">
      <c r="A2951" s="173" t="s">
        <v>18024</v>
      </c>
      <c r="B2951" s="174" t="s">
        <v>18025</v>
      </c>
      <c r="C2951" s="175" t="s">
        <v>12389</v>
      </c>
      <c r="D2951" s="176">
        <v>617.59</v>
      </c>
      <c r="E2951" s="176">
        <v>26.34</v>
      </c>
      <c r="F2951" s="176">
        <v>643.92999999999995</v>
      </c>
      <c r="G2951" s="169">
        <v>9</v>
      </c>
    </row>
    <row r="2952" spans="1:7" x14ac:dyDescent="0.2">
      <c r="A2952" s="173" t="s">
        <v>18026</v>
      </c>
      <c r="B2952" s="174" t="s">
        <v>18027</v>
      </c>
      <c r="C2952" s="175" t="s">
        <v>12389</v>
      </c>
      <c r="D2952" s="176">
        <v>794.25</v>
      </c>
      <c r="E2952" s="176">
        <v>26.34</v>
      </c>
      <c r="F2952" s="176">
        <v>820.59</v>
      </c>
      <c r="G2952" s="169">
        <v>9</v>
      </c>
    </row>
    <row r="2953" spans="1:7" x14ac:dyDescent="0.2">
      <c r="A2953" s="173" t="s">
        <v>18028</v>
      </c>
      <c r="B2953" s="174" t="s">
        <v>18029</v>
      </c>
      <c r="C2953" s="175" t="s">
        <v>12389</v>
      </c>
      <c r="D2953" s="176">
        <v>1290.27</v>
      </c>
      <c r="E2953" s="176">
        <v>26.34</v>
      </c>
      <c r="F2953" s="176">
        <v>1316.61</v>
      </c>
      <c r="G2953" s="169">
        <v>9</v>
      </c>
    </row>
    <row r="2954" spans="1:7" x14ac:dyDescent="0.2">
      <c r="A2954" s="173" t="s">
        <v>18030</v>
      </c>
      <c r="B2954" s="174" t="s">
        <v>18031</v>
      </c>
      <c r="C2954" s="175" t="s">
        <v>12389</v>
      </c>
      <c r="D2954" s="176">
        <v>1490.04</v>
      </c>
      <c r="E2954" s="176">
        <v>26.34</v>
      </c>
      <c r="F2954" s="176">
        <v>1516.38</v>
      </c>
      <c r="G2954" s="169">
        <v>9</v>
      </c>
    </row>
    <row r="2955" spans="1:7" x14ac:dyDescent="0.2">
      <c r="A2955" s="173" t="s">
        <v>18032</v>
      </c>
      <c r="B2955" s="174" t="s">
        <v>18033</v>
      </c>
      <c r="C2955" s="175" t="s">
        <v>12389</v>
      </c>
      <c r="D2955" s="176">
        <v>1726.51</v>
      </c>
      <c r="E2955" s="176">
        <v>26.34</v>
      </c>
      <c r="F2955" s="176">
        <v>1752.85</v>
      </c>
      <c r="G2955" s="169">
        <v>9</v>
      </c>
    </row>
    <row r="2956" spans="1:7" x14ac:dyDescent="0.2">
      <c r="A2956" s="173" t="s">
        <v>18034</v>
      </c>
      <c r="B2956" s="174" t="s">
        <v>18035</v>
      </c>
      <c r="C2956" s="175" t="s">
        <v>12389</v>
      </c>
      <c r="D2956" s="176">
        <v>4869.3</v>
      </c>
      <c r="E2956" s="176">
        <v>26.34</v>
      </c>
      <c r="F2956" s="176">
        <v>4895.6400000000003</v>
      </c>
      <c r="G2956" s="169">
        <v>9</v>
      </c>
    </row>
    <row r="2957" spans="1:7" x14ac:dyDescent="0.2">
      <c r="A2957" s="173" t="s">
        <v>18036</v>
      </c>
      <c r="B2957" s="174" t="s">
        <v>18037</v>
      </c>
      <c r="C2957" s="175" t="s">
        <v>12389</v>
      </c>
      <c r="D2957" s="176">
        <v>2096.7800000000002</v>
      </c>
      <c r="E2957" s="176">
        <v>26.34</v>
      </c>
      <c r="F2957" s="176">
        <v>2123.12</v>
      </c>
      <c r="G2957" s="169">
        <v>9</v>
      </c>
    </row>
    <row r="2958" spans="1:7" x14ac:dyDescent="0.2">
      <c r="A2958" s="173" t="s">
        <v>18038</v>
      </c>
      <c r="B2958" s="174" t="s">
        <v>18039</v>
      </c>
      <c r="C2958" s="175" t="s">
        <v>12389</v>
      </c>
      <c r="D2958" s="176">
        <v>763.05</v>
      </c>
      <c r="E2958" s="176">
        <v>26.34</v>
      </c>
      <c r="F2958" s="176">
        <v>789.39</v>
      </c>
      <c r="G2958" s="169">
        <v>9</v>
      </c>
    </row>
    <row r="2959" spans="1:7" x14ac:dyDescent="0.2">
      <c r="A2959" s="173" t="s">
        <v>18040</v>
      </c>
      <c r="B2959" s="174" t="s">
        <v>18041</v>
      </c>
      <c r="C2959" s="175" t="s">
        <v>12389</v>
      </c>
      <c r="D2959" s="176">
        <v>755.72</v>
      </c>
      <c r="E2959" s="176">
        <v>26.34</v>
      </c>
      <c r="F2959" s="176">
        <v>782.06</v>
      </c>
      <c r="G2959" s="169">
        <v>9</v>
      </c>
    </row>
    <row r="2960" spans="1:7" x14ac:dyDescent="0.2">
      <c r="A2960" s="173" t="s">
        <v>18042</v>
      </c>
      <c r="B2960" s="174" t="s">
        <v>18043</v>
      </c>
      <c r="C2960" s="175" t="s">
        <v>12389</v>
      </c>
      <c r="D2960" s="176">
        <v>989.51</v>
      </c>
      <c r="E2960" s="176">
        <v>26.34</v>
      </c>
      <c r="F2960" s="176">
        <v>1015.85</v>
      </c>
      <c r="G2960" s="169">
        <v>9</v>
      </c>
    </row>
    <row r="2961" spans="1:7" x14ac:dyDescent="0.2">
      <c r="A2961" s="173" t="s">
        <v>18044</v>
      </c>
      <c r="B2961" s="174" t="s">
        <v>18045</v>
      </c>
      <c r="C2961" s="175"/>
      <c r="D2961" s="176"/>
      <c r="E2961" s="176"/>
      <c r="F2961" s="176"/>
      <c r="G2961" s="169">
        <v>5</v>
      </c>
    </row>
    <row r="2962" spans="1:7" x14ac:dyDescent="0.2">
      <c r="A2962" s="173" t="s">
        <v>18046</v>
      </c>
      <c r="B2962" s="174" t="s">
        <v>18047</v>
      </c>
      <c r="C2962" s="175" t="s">
        <v>12389</v>
      </c>
      <c r="D2962" s="176">
        <v>9.67</v>
      </c>
      <c r="E2962" s="176">
        <v>21.07</v>
      </c>
      <c r="F2962" s="176">
        <v>30.74</v>
      </c>
      <c r="G2962" s="169">
        <v>9</v>
      </c>
    </row>
    <row r="2963" spans="1:7" x14ac:dyDescent="0.2">
      <c r="A2963" s="173" t="s">
        <v>18048</v>
      </c>
      <c r="B2963" s="174" t="s">
        <v>18049</v>
      </c>
      <c r="C2963" s="175" t="s">
        <v>12389</v>
      </c>
      <c r="D2963" s="176">
        <v>0.05</v>
      </c>
      <c r="E2963" s="176">
        <v>26.34</v>
      </c>
      <c r="F2963" s="176">
        <v>26.39</v>
      </c>
      <c r="G2963" s="169">
        <v>9</v>
      </c>
    </row>
    <row r="2964" spans="1:7" x14ac:dyDescent="0.2">
      <c r="A2964" s="173" t="s">
        <v>18050</v>
      </c>
      <c r="B2964" s="174" t="s">
        <v>18051</v>
      </c>
      <c r="C2964" s="175" t="s">
        <v>12389</v>
      </c>
      <c r="D2964" s="176">
        <v>0.06</v>
      </c>
      <c r="E2964" s="176">
        <v>26.34</v>
      </c>
      <c r="F2964" s="176">
        <v>26.4</v>
      </c>
      <c r="G2964" s="169">
        <v>9</v>
      </c>
    </row>
    <row r="2965" spans="1:7" x14ac:dyDescent="0.2">
      <c r="A2965" s="173" t="s">
        <v>18052</v>
      </c>
      <c r="B2965" s="174" t="s">
        <v>18053</v>
      </c>
      <c r="C2965" s="175" t="s">
        <v>12389</v>
      </c>
      <c r="D2965" s="176">
        <v>1.66</v>
      </c>
      <c r="E2965" s="176">
        <v>74.099999999999994</v>
      </c>
      <c r="F2965" s="176">
        <v>75.760000000000005</v>
      </c>
      <c r="G2965" s="169">
        <v>9</v>
      </c>
    </row>
    <row r="2966" spans="1:7" x14ac:dyDescent="0.2">
      <c r="A2966" s="173" t="s">
        <v>18054</v>
      </c>
      <c r="B2966" s="174" t="s">
        <v>18055</v>
      </c>
      <c r="C2966" s="175" t="s">
        <v>12389</v>
      </c>
      <c r="D2966" s="176"/>
      <c r="E2966" s="176">
        <v>131.68</v>
      </c>
      <c r="F2966" s="176">
        <v>131.68</v>
      </c>
      <c r="G2966" s="169">
        <v>9</v>
      </c>
    </row>
    <row r="2967" spans="1:7" x14ac:dyDescent="0.2">
      <c r="A2967" s="173" t="s">
        <v>18056</v>
      </c>
      <c r="B2967" s="174" t="s">
        <v>18057</v>
      </c>
      <c r="C2967" s="175" t="s">
        <v>12389</v>
      </c>
      <c r="D2967" s="176">
        <v>25.98</v>
      </c>
      <c r="E2967" s="176">
        <v>6.43</v>
      </c>
      <c r="F2967" s="176">
        <v>32.409999999999997</v>
      </c>
      <c r="G2967" s="169">
        <v>9</v>
      </c>
    </row>
    <row r="2968" spans="1:7" x14ac:dyDescent="0.2">
      <c r="A2968" s="173" t="s">
        <v>18058</v>
      </c>
      <c r="B2968" s="174" t="s">
        <v>18059</v>
      </c>
      <c r="C2968" s="175" t="s">
        <v>12389</v>
      </c>
      <c r="D2968" s="176">
        <v>6.94</v>
      </c>
      <c r="E2968" s="176">
        <v>6.43</v>
      </c>
      <c r="F2968" s="176">
        <v>13.37</v>
      </c>
      <c r="G2968" s="169">
        <v>9</v>
      </c>
    </row>
    <row r="2969" spans="1:7" x14ac:dyDescent="0.2">
      <c r="A2969" s="173" t="s">
        <v>18060</v>
      </c>
      <c r="B2969" s="174" t="s">
        <v>18061</v>
      </c>
      <c r="C2969" s="175" t="s">
        <v>12389</v>
      </c>
      <c r="D2969" s="176">
        <v>118.19</v>
      </c>
      <c r="E2969" s="176">
        <v>3.64</v>
      </c>
      <c r="F2969" s="176">
        <v>121.83</v>
      </c>
      <c r="G2969" s="169">
        <v>9</v>
      </c>
    </row>
    <row r="2970" spans="1:7" ht="25.5" x14ac:dyDescent="0.2">
      <c r="A2970" s="173" t="s">
        <v>18062</v>
      </c>
      <c r="B2970" s="174" t="s">
        <v>18063</v>
      </c>
      <c r="C2970" s="175" t="s">
        <v>12389</v>
      </c>
      <c r="D2970" s="176">
        <v>47.33</v>
      </c>
      <c r="E2970" s="176">
        <v>2.14</v>
      </c>
      <c r="F2970" s="176">
        <v>49.47</v>
      </c>
      <c r="G2970" s="169">
        <v>9</v>
      </c>
    </row>
    <row r="2971" spans="1:7" x14ac:dyDescent="0.2">
      <c r="A2971" s="173" t="s">
        <v>18064</v>
      </c>
      <c r="B2971" s="174" t="s">
        <v>18065</v>
      </c>
      <c r="C2971" s="175" t="s">
        <v>12389</v>
      </c>
      <c r="D2971" s="176">
        <v>67.040000000000006</v>
      </c>
      <c r="E2971" s="176">
        <v>6.43</v>
      </c>
      <c r="F2971" s="176">
        <v>73.47</v>
      </c>
      <c r="G2971" s="169">
        <v>9</v>
      </c>
    </row>
    <row r="2972" spans="1:7" x14ac:dyDescent="0.2">
      <c r="A2972" s="173" t="s">
        <v>18066</v>
      </c>
      <c r="B2972" s="174" t="s">
        <v>18067</v>
      </c>
      <c r="C2972" s="175" t="s">
        <v>12389</v>
      </c>
      <c r="D2972" s="176">
        <v>61</v>
      </c>
      <c r="E2972" s="176">
        <v>3.64</v>
      </c>
      <c r="F2972" s="176">
        <v>64.64</v>
      </c>
      <c r="G2972" s="169">
        <v>9</v>
      </c>
    </row>
    <row r="2973" spans="1:7" x14ac:dyDescent="0.2">
      <c r="A2973" s="173" t="s">
        <v>18068</v>
      </c>
      <c r="B2973" s="174" t="s">
        <v>18069</v>
      </c>
      <c r="C2973" s="175" t="s">
        <v>12389</v>
      </c>
      <c r="D2973" s="176">
        <v>46.37</v>
      </c>
      <c r="E2973" s="176">
        <v>3.64</v>
      </c>
      <c r="F2973" s="176">
        <v>50.01</v>
      </c>
      <c r="G2973" s="169">
        <v>9</v>
      </c>
    </row>
    <row r="2974" spans="1:7" x14ac:dyDescent="0.2">
      <c r="A2974" s="173" t="s">
        <v>18070</v>
      </c>
      <c r="B2974" s="174" t="s">
        <v>18071</v>
      </c>
      <c r="C2974" s="175" t="s">
        <v>12389</v>
      </c>
      <c r="D2974" s="176">
        <v>69.760000000000005</v>
      </c>
      <c r="E2974" s="176">
        <v>47.41</v>
      </c>
      <c r="F2974" s="176">
        <v>117.17</v>
      </c>
      <c r="G2974" s="169">
        <v>9</v>
      </c>
    </row>
    <row r="2975" spans="1:7" x14ac:dyDescent="0.2">
      <c r="A2975" s="173" t="s">
        <v>18072</v>
      </c>
      <c r="B2975" s="174" t="s">
        <v>18073</v>
      </c>
      <c r="C2975" s="175" t="s">
        <v>12389</v>
      </c>
      <c r="D2975" s="176">
        <v>143.91</v>
      </c>
      <c r="E2975" s="176">
        <v>26.34</v>
      </c>
      <c r="F2975" s="176">
        <v>170.25</v>
      </c>
      <c r="G2975" s="169">
        <v>9</v>
      </c>
    </row>
    <row r="2976" spans="1:7" x14ac:dyDescent="0.2">
      <c r="A2976" s="173" t="s">
        <v>18074</v>
      </c>
      <c r="B2976" s="174" t="s">
        <v>18075</v>
      </c>
      <c r="C2976" s="175" t="s">
        <v>12389</v>
      </c>
      <c r="D2976" s="176">
        <v>166.54</v>
      </c>
      <c r="E2976" s="176">
        <v>26.34</v>
      </c>
      <c r="F2976" s="176">
        <v>192.88</v>
      </c>
      <c r="G2976" s="169">
        <v>9</v>
      </c>
    </row>
    <row r="2977" spans="1:7" x14ac:dyDescent="0.2">
      <c r="A2977" s="173" t="s">
        <v>18076</v>
      </c>
      <c r="B2977" s="174" t="s">
        <v>18077</v>
      </c>
      <c r="C2977" s="175" t="s">
        <v>12389</v>
      </c>
      <c r="D2977" s="176">
        <v>38.15</v>
      </c>
      <c r="E2977" s="176">
        <v>6.43</v>
      </c>
      <c r="F2977" s="176">
        <v>44.58</v>
      </c>
      <c r="G2977" s="169">
        <v>9</v>
      </c>
    </row>
    <row r="2978" spans="1:7" x14ac:dyDescent="0.2">
      <c r="A2978" s="173" t="s">
        <v>18078</v>
      </c>
      <c r="B2978" s="174" t="s">
        <v>18079</v>
      </c>
      <c r="C2978" s="175" t="s">
        <v>12389</v>
      </c>
      <c r="D2978" s="176">
        <v>9.75</v>
      </c>
      <c r="E2978" s="176">
        <v>21.07</v>
      </c>
      <c r="F2978" s="176">
        <v>30.82</v>
      </c>
      <c r="G2978" s="169">
        <v>9</v>
      </c>
    </row>
    <row r="2979" spans="1:7" x14ac:dyDescent="0.2">
      <c r="A2979" s="173" t="s">
        <v>18080</v>
      </c>
      <c r="B2979" s="174" t="s">
        <v>18081</v>
      </c>
      <c r="C2979" s="175" t="s">
        <v>12389</v>
      </c>
      <c r="D2979" s="176">
        <v>14.46</v>
      </c>
      <c r="E2979" s="176">
        <v>21.07</v>
      </c>
      <c r="F2979" s="176">
        <v>35.53</v>
      </c>
      <c r="G2979" s="169">
        <v>9</v>
      </c>
    </row>
    <row r="2980" spans="1:7" x14ac:dyDescent="0.2">
      <c r="A2980" s="173" t="s">
        <v>18082</v>
      </c>
      <c r="B2980" s="174" t="s">
        <v>18083</v>
      </c>
      <c r="C2980" s="175" t="s">
        <v>12389</v>
      </c>
      <c r="D2980" s="176">
        <v>51.75</v>
      </c>
      <c r="E2980" s="176">
        <v>3.21</v>
      </c>
      <c r="F2980" s="176">
        <v>54.96</v>
      </c>
      <c r="G2980" s="169">
        <v>9</v>
      </c>
    </row>
    <row r="2981" spans="1:7" x14ac:dyDescent="0.2">
      <c r="A2981" s="173" t="s">
        <v>18084</v>
      </c>
      <c r="B2981" s="174" t="s">
        <v>18085</v>
      </c>
      <c r="C2981" s="175" t="s">
        <v>12389</v>
      </c>
      <c r="D2981" s="176">
        <v>8.69</v>
      </c>
      <c r="E2981" s="176">
        <v>8.9499999999999993</v>
      </c>
      <c r="F2981" s="176">
        <v>17.64</v>
      </c>
      <c r="G2981" s="169">
        <v>9</v>
      </c>
    </row>
    <row r="2982" spans="1:7" x14ac:dyDescent="0.2">
      <c r="A2982" s="173" t="s">
        <v>18086</v>
      </c>
      <c r="B2982" s="174" t="s">
        <v>18087</v>
      </c>
      <c r="C2982" s="175" t="s">
        <v>12389</v>
      </c>
      <c r="D2982" s="176">
        <v>371.09</v>
      </c>
      <c r="E2982" s="176">
        <v>37.049999999999997</v>
      </c>
      <c r="F2982" s="176">
        <v>408.14</v>
      </c>
      <c r="G2982" s="169">
        <v>9</v>
      </c>
    </row>
    <row r="2983" spans="1:7" x14ac:dyDescent="0.2">
      <c r="A2983" s="173" t="s">
        <v>18088</v>
      </c>
      <c r="B2983" s="174" t="s">
        <v>18089</v>
      </c>
      <c r="C2983" s="175" t="s">
        <v>12389</v>
      </c>
      <c r="D2983" s="176">
        <v>7.05</v>
      </c>
      <c r="E2983" s="176">
        <v>2.14</v>
      </c>
      <c r="F2983" s="176">
        <v>9.19</v>
      </c>
      <c r="G2983" s="169">
        <v>9</v>
      </c>
    </row>
    <row r="2984" spans="1:7" x14ac:dyDescent="0.2">
      <c r="A2984" s="173" t="s">
        <v>18090</v>
      </c>
      <c r="B2984" s="174" t="s">
        <v>18091</v>
      </c>
      <c r="C2984" s="175" t="s">
        <v>12389</v>
      </c>
      <c r="D2984" s="176">
        <v>63.29</v>
      </c>
      <c r="E2984" s="176">
        <v>2.14</v>
      </c>
      <c r="F2984" s="176">
        <v>65.430000000000007</v>
      </c>
      <c r="G2984" s="169">
        <v>9</v>
      </c>
    </row>
    <row r="2985" spans="1:7" x14ac:dyDescent="0.2">
      <c r="A2985" s="173" t="s">
        <v>18092</v>
      </c>
      <c r="B2985" s="174" t="s">
        <v>18093</v>
      </c>
      <c r="C2985" s="175" t="s">
        <v>12389</v>
      </c>
      <c r="D2985" s="176">
        <v>71.349999999999994</v>
      </c>
      <c r="E2985" s="176">
        <v>10.54</v>
      </c>
      <c r="F2985" s="176">
        <v>81.89</v>
      </c>
      <c r="G2985" s="169">
        <v>9</v>
      </c>
    </row>
    <row r="2986" spans="1:7" x14ac:dyDescent="0.2">
      <c r="A2986" s="173" t="s">
        <v>18094</v>
      </c>
      <c r="B2986" s="174" t="s">
        <v>18095</v>
      </c>
      <c r="C2986" s="175" t="s">
        <v>12389</v>
      </c>
      <c r="D2986" s="176">
        <v>28.86</v>
      </c>
      <c r="E2986" s="176">
        <v>10.54</v>
      </c>
      <c r="F2986" s="176">
        <v>39.4</v>
      </c>
      <c r="G2986" s="169">
        <v>9</v>
      </c>
    </row>
    <row r="2987" spans="1:7" x14ac:dyDescent="0.2">
      <c r="A2987" s="173" t="s">
        <v>18096</v>
      </c>
      <c r="B2987" s="174" t="s">
        <v>18097</v>
      </c>
      <c r="C2987" s="175"/>
      <c r="D2987" s="176"/>
      <c r="E2987" s="176"/>
      <c r="F2987" s="176"/>
      <c r="G2987" s="169">
        <v>2</v>
      </c>
    </row>
    <row r="2988" spans="1:7" x14ac:dyDescent="0.2">
      <c r="A2988" s="173" t="s">
        <v>18098</v>
      </c>
      <c r="B2988" s="174" t="s">
        <v>18099</v>
      </c>
      <c r="C2988" s="175"/>
      <c r="D2988" s="176"/>
      <c r="E2988" s="176"/>
      <c r="F2988" s="176"/>
      <c r="G2988" s="169">
        <v>5</v>
      </c>
    </row>
    <row r="2989" spans="1:7" ht="25.5" x14ac:dyDescent="0.2">
      <c r="A2989" s="173" t="s">
        <v>18100</v>
      </c>
      <c r="B2989" s="174" t="s">
        <v>18101</v>
      </c>
      <c r="C2989" s="175" t="s">
        <v>12389</v>
      </c>
      <c r="D2989" s="176">
        <v>831.48</v>
      </c>
      <c r="E2989" s="176">
        <v>648.24</v>
      </c>
      <c r="F2989" s="176">
        <v>1479.72</v>
      </c>
      <c r="G2989" s="169">
        <v>9</v>
      </c>
    </row>
    <row r="2990" spans="1:7" x14ac:dyDescent="0.2">
      <c r="A2990" s="173" t="s">
        <v>18102</v>
      </c>
      <c r="B2990" s="174" t="s">
        <v>18103</v>
      </c>
      <c r="C2990" s="175" t="s">
        <v>12389</v>
      </c>
      <c r="D2990" s="176">
        <v>873.59</v>
      </c>
      <c r="E2990" s="176">
        <v>648.24</v>
      </c>
      <c r="F2990" s="176">
        <v>1521.83</v>
      </c>
      <c r="G2990" s="169">
        <v>9</v>
      </c>
    </row>
    <row r="2991" spans="1:7" ht="25.5" x14ac:dyDescent="0.2">
      <c r="A2991" s="173" t="s">
        <v>18104</v>
      </c>
      <c r="B2991" s="174" t="s">
        <v>18105</v>
      </c>
      <c r="C2991" s="175" t="s">
        <v>12389</v>
      </c>
      <c r="D2991" s="176">
        <v>2474.64</v>
      </c>
      <c r="E2991" s="176">
        <v>1143.17</v>
      </c>
      <c r="F2991" s="176">
        <v>3617.81</v>
      </c>
      <c r="G2991" s="169">
        <v>9</v>
      </c>
    </row>
    <row r="2992" spans="1:7" x14ac:dyDescent="0.2">
      <c r="A2992" s="173" t="s">
        <v>18106</v>
      </c>
      <c r="B2992" s="174" t="s">
        <v>18107</v>
      </c>
      <c r="C2992" s="175" t="s">
        <v>12389</v>
      </c>
      <c r="D2992" s="176">
        <v>2581.88</v>
      </c>
      <c r="E2992" s="176">
        <v>1143.17</v>
      </c>
      <c r="F2992" s="176">
        <v>3725.05</v>
      </c>
      <c r="G2992" s="169">
        <v>9</v>
      </c>
    </row>
    <row r="2993" spans="1:7" ht="25.5" x14ac:dyDescent="0.2">
      <c r="A2993" s="173" t="s">
        <v>18108</v>
      </c>
      <c r="B2993" s="174" t="s">
        <v>18109</v>
      </c>
      <c r="C2993" s="175" t="s">
        <v>12389</v>
      </c>
      <c r="D2993" s="176">
        <v>2889.31</v>
      </c>
      <c r="E2993" s="176">
        <v>1143.17</v>
      </c>
      <c r="F2993" s="176">
        <v>4032.48</v>
      </c>
      <c r="G2993" s="169">
        <v>9</v>
      </c>
    </row>
    <row r="2994" spans="1:7" x14ac:dyDescent="0.2">
      <c r="A2994" s="173" t="s">
        <v>18110</v>
      </c>
      <c r="B2994" s="174" t="s">
        <v>18111</v>
      </c>
      <c r="C2994" s="175" t="s">
        <v>12389</v>
      </c>
      <c r="D2994" s="176">
        <v>3234.33</v>
      </c>
      <c r="E2994" s="176">
        <v>1143.17</v>
      </c>
      <c r="F2994" s="176">
        <v>4377.5</v>
      </c>
      <c r="G2994" s="169">
        <v>9</v>
      </c>
    </row>
    <row r="2995" spans="1:7" x14ac:dyDescent="0.2">
      <c r="A2995" s="173" t="s">
        <v>18112</v>
      </c>
      <c r="B2995" s="174" t="s">
        <v>18113</v>
      </c>
      <c r="C2995" s="175"/>
      <c r="D2995" s="176"/>
      <c r="E2995" s="176"/>
      <c r="F2995" s="176"/>
      <c r="G2995" s="169">
        <v>5</v>
      </c>
    </row>
    <row r="2996" spans="1:7" x14ac:dyDescent="0.2">
      <c r="A2996" s="173" t="s">
        <v>18114</v>
      </c>
      <c r="B2996" s="174" t="s">
        <v>20993</v>
      </c>
      <c r="C2996" s="175" t="s">
        <v>12389</v>
      </c>
      <c r="D2996" s="176">
        <v>2407.64</v>
      </c>
      <c r="E2996" s="176">
        <v>826.44</v>
      </c>
      <c r="F2996" s="176">
        <v>3234.08</v>
      </c>
      <c r="G2996" s="169">
        <v>9</v>
      </c>
    </row>
    <row r="2997" spans="1:7" x14ac:dyDescent="0.2">
      <c r="A2997" s="173" t="s">
        <v>18116</v>
      </c>
      <c r="B2997" s="174" t="s">
        <v>18117</v>
      </c>
      <c r="C2997" s="175" t="s">
        <v>12389</v>
      </c>
      <c r="D2997" s="176">
        <v>5738.11</v>
      </c>
      <c r="E2997" s="176">
        <v>1765.36</v>
      </c>
      <c r="F2997" s="176">
        <v>7503.47</v>
      </c>
      <c r="G2997" s="169">
        <v>9</v>
      </c>
    </row>
    <row r="2998" spans="1:7" x14ac:dyDescent="0.2">
      <c r="A2998" s="173" t="s">
        <v>18118</v>
      </c>
      <c r="B2998" s="174" t="s">
        <v>18119</v>
      </c>
      <c r="C2998" s="175" t="s">
        <v>12389</v>
      </c>
      <c r="D2998" s="176">
        <v>9518.2199999999993</v>
      </c>
      <c r="E2998" s="176">
        <v>2327.02</v>
      </c>
      <c r="F2998" s="176">
        <v>11845.24</v>
      </c>
      <c r="G2998" s="169">
        <v>9</v>
      </c>
    </row>
    <row r="2999" spans="1:7" x14ac:dyDescent="0.2">
      <c r="A2999" s="173" t="s">
        <v>18120</v>
      </c>
      <c r="B2999" s="174" t="s">
        <v>18121</v>
      </c>
      <c r="C2999" s="175" t="s">
        <v>12389</v>
      </c>
      <c r="D2999" s="176">
        <v>13279.27</v>
      </c>
      <c r="E2999" s="176">
        <v>2821.29</v>
      </c>
      <c r="F2999" s="176">
        <v>16100.56</v>
      </c>
      <c r="G2999" s="169">
        <v>9</v>
      </c>
    </row>
    <row r="3000" spans="1:7" x14ac:dyDescent="0.2">
      <c r="A3000" s="173" t="s">
        <v>18122</v>
      </c>
      <c r="B3000" s="174" t="s">
        <v>18123</v>
      </c>
      <c r="C3000" s="175" t="s">
        <v>12389</v>
      </c>
      <c r="D3000" s="176">
        <v>578.41999999999996</v>
      </c>
      <c r="E3000" s="176">
        <v>561.49</v>
      </c>
      <c r="F3000" s="176">
        <v>1139.9100000000001</v>
      </c>
      <c r="G3000" s="169">
        <v>9</v>
      </c>
    </row>
    <row r="3001" spans="1:7" x14ac:dyDescent="0.2">
      <c r="A3001" s="173" t="s">
        <v>18124</v>
      </c>
      <c r="B3001" s="174" t="s">
        <v>18125</v>
      </c>
      <c r="C3001" s="175"/>
      <c r="D3001" s="176"/>
      <c r="E3001" s="176"/>
      <c r="F3001" s="176"/>
      <c r="G3001" s="169">
        <v>5</v>
      </c>
    </row>
    <row r="3002" spans="1:7" x14ac:dyDescent="0.2">
      <c r="A3002" s="173" t="s">
        <v>18126</v>
      </c>
      <c r="B3002" s="174" t="s">
        <v>18127</v>
      </c>
      <c r="C3002" s="175" t="s">
        <v>12389</v>
      </c>
      <c r="D3002" s="176">
        <v>1766.12</v>
      </c>
      <c r="E3002" s="176">
        <v>39.5</v>
      </c>
      <c r="F3002" s="176">
        <v>1805.62</v>
      </c>
      <c r="G3002" s="169">
        <v>9</v>
      </c>
    </row>
    <row r="3003" spans="1:7" x14ac:dyDescent="0.2">
      <c r="A3003" s="173" t="s">
        <v>18128</v>
      </c>
      <c r="B3003" s="174" t="s">
        <v>18129</v>
      </c>
      <c r="C3003" s="175" t="s">
        <v>12389</v>
      </c>
      <c r="D3003" s="176">
        <v>3124.82</v>
      </c>
      <c r="E3003" s="176">
        <v>39.5</v>
      </c>
      <c r="F3003" s="176">
        <v>3164.32</v>
      </c>
      <c r="G3003" s="169">
        <v>9</v>
      </c>
    </row>
    <row r="3004" spans="1:7" x14ac:dyDescent="0.2">
      <c r="A3004" s="173" t="s">
        <v>18130</v>
      </c>
      <c r="B3004" s="174" t="s">
        <v>18131</v>
      </c>
      <c r="C3004" s="175" t="s">
        <v>12389</v>
      </c>
      <c r="D3004" s="176">
        <v>611.79999999999995</v>
      </c>
      <c r="E3004" s="176">
        <v>63.21</v>
      </c>
      <c r="F3004" s="176">
        <v>675.01</v>
      </c>
      <c r="G3004" s="169">
        <v>9</v>
      </c>
    </row>
    <row r="3005" spans="1:7" x14ac:dyDescent="0.2">
      <c r="A3005" s="173" t="s">
        <v>18132</v>
      </c>
      <c r="B3005" s="174" t="s">
        <v>18133</v>
      </c>
      <c r="C3005" s="175" t="s">
        <v>12389</v>
      </c>
      <c r="D3005" s="176">
        <v>1027.01</v>
      </c>
      <c r="E3005" s="176">
        <v>63.21</v>
      </c>
      <c r="F3005" s="176">
        <v>1090.22</v>
      </c>
      <c r="G3005" s="169">
        <v>9</v>
      </c>
    </row>
    <row r="3006" spans="1:7" x14ac:dyDescent="0.2">
      <c r="A3006" s="173" t="s">
        <v>18134</v>
      </c>
      <c r="B3006" s="174" t="s">
        <v>18135</v>
      </c>
      <c r="C3006" s="175" t="s">
        <v>12389</v>
      </c>
      <c r="D3006" s="176">
        <v>2383.35</v>
      </c>
      <c r="E3006" s="176">
        <v>39.5</v>
      </c>
      <c r="F3006" s="176">
        <v>2422.85</v>
      </c>
      <c r="G3006" s="169">
        <v>9</v>
      </c>
    </row>
    <row r="3007" spans="1:7" x14ac:dyDescent="0.2">
      <c r="A3007" s="173" t="s">
        <v>18136</v>
      </c>
      <c r="B3007" s="174" t="s">
        <v>18137</v>
      </c>
      <c r="C3007" s="175"/>
      <c r="D3007" s="176"/>
      <c r="E3007" s="176"/>
      <c r="F3007" s="176"/>
      <c r="G3007" s="169">
        <v>5</v>
      </c>
    </row>
    <row r="3008" spans="1:7" x14ac:dyDescent="0.2">
      <c r="A3008" s="173" t="s">
        <v>18138</v>
      </c>
      <c r="B3008" s="174" t="s">
        <v>18139</v>
      </c>
      <c r="C3008" s="175" t="s">
        <v>12389</v>
      </c>
      <c r="D3008" s="176">
        <v>1054.1300000000001</v>
      </c>
      <c r="E3008" s="176"/>
      <c r="F3008" s="176">
        <v>1054.1300000000001</v>
      </c>
      <c r="G3008" s="169">
        <v>9</v>
      </c>
    </row>
    <row r="3009" spans="1:7" x14ac:dyDescent="0.2">
      <c r="A3009" s="173" t="s">
        <v>18140</v>
      </c>
      <c r="B3009" s="174" t="s">
        <v>18141</v>
      </c>
      <c r="C3009" s="175"/>
      <c r="D3009" s="176"/>
      <c r="E3009" s="176"/>
      <c r="F3009" s="176"/>
      <c r="G3009" s="169">
        <v>2</v>
      </c>
    </row>
    <row r="3010" spans="1:7" ht="25.5" x14ac:dyDescent="0.2">
      <c r="A3010" s="173" t="s">
        <v>18142</v>
      </c>
      <c r="B3010" s="174" t="s">
        <v>18143</v>
      </c>
      <c r="C3010" s="175"/>
      <c r="D3010" s="176"/>
      <c r="E3010" s="176"/>
      <c r="F3010" s="176"/>
      <c r="G3010" s="169">
        <v>5</v>
      </c>
    </row>
    <row r="3011" spans="1:7" ht="25.5" x14ac:dyDescent="0.2">
      <c r="A3011" s="173" t="s">
        <v>18144</v>
      </c>
      <c r="B3011" s="174" t="s">
        <v>18145</v>
      </c>
      <c r="C3011" s="175" t="s">
        <v>12497</v>
      </c>
      <c r="D3011" s="176">
        <v>5.95</v>
      </c>
      <c r="E3011" s="176">
        <v>26.34</v>
      </c>
      <c r="F3011" s="176">
        <v>32.29</v>
      </c>
      <c r="G3011" s="169">
        <v>9</v>
      </c>
    </row>
    <row r="3012" spans="1:7" ht="25.5" x14ac:dyDescent="0.2">
      <c r="A3012" s="173" t="s">
        <v>18146</v>
      </c>
      <c r="B3012" s="174" t="s">
        <v>18147</v>
      </c>
      <c r="C3012" s="175" t="s">
        <v>12497</v>
      </c>
      <c r="D3012" s="176">
        <v>6.25</v>
      </c>
      <c r="E3012" s="176">
        <v>26.34</v>
      </c>
      <c r="F3012" s="176">
        <v>32.590000000000003</v>
      </c>
      <c r="G3012" s="169">
        <v>9</v>
      </c>
    </row>
    <row r="3013" spans="1:7" ht="25.5" x14ac:dyDescent="0.2">
      <c r="A3013" s="173" t="s">
        <v>18148</v>
      </c>
      <c r="B3013" s="174" t="s">
        <v>18149</v>
      </c>
      <c r="C3013" s="175" t="s">
        <v>12497</v>
      </c>
      <c r="D3013" s="176">
        <v>14.26</v>
      </c>
      <c r="E3013" s="176">
        <v>26.34</v>
      </c>
      <c r="F3013" s="176">
        <v>40.6</v>
      </c>
      <c r="G3013" s="169">
        <v>9</v>
      </c>
    </row>
    <row r="3014" spans="1:7" ht="25.5" x14ac:dyDescent="0.2">
      <c r="A3014" s="173" t="s">
        <v>18150</v>
      </c>
      <c r="B3014" s="174" t="s">
        <v>18151</v>
      </c>
      <c r="C3014" s="175" t="s">
        <v>12497</v>
      </c>
      <c r="D3014" s="176">
        <v>22.96</v>
      </c>
      <c r="E3014" s="176">
        <v>26.34</v>
      </c>
      <c r="F3014" s="176">
        <v>49.3</v>
      </c>
      <c r="G3014" s="169">
        <v>9</v>
      </c>
    </row>
    <row r="3015" spans="1:7" ht="25.5" x14ac:dyDescent="0.2">
      <c r="A3015" s="173" t="s">
        <v>18152</v>
      </c>
      <c r="B3015" s="174" t="s">
        <v>18153</v>
      </c>
      <c r="C3015" s="175" t="s">
        <v>12497</v>
      </c>
      <c r="D3015" s="176">
        <v>21.07</v>
      </c>
      <c r="E3015" s="176">
        <v>31.6</v>
      </c>
      <c r="F3015" s="176">
        <v>52.67</v>
      </c>
      <c r="G3015" s="169">
        <v>9</v>
      </c>
    </row>
    <row r="3016" spans="1:7" ht="25.5" x14ac:dyDescent="0.2">
      <c r="A3016" s="173" t="s">
        <v>18154</v>
      </c>
      <c r="B3016" s="174" t="s">
        <v>18155</v>
      </c>
      <c r="C3016" s="175" t="s">
        <v>12497</v>
      </c>
      <c r="D3016" s="176">
        <v>42.38</v>
      </c>
      <c r="E3016" s="176">
        <v>36.869999999999997</v>
      </c>
      <c r="F3016" s="176">
        <v>79.25</v>
      </c>
      <c r="G3016" s="169">
        <v>9</v>
      </c>
    </row>
    <row r="3017" spans="1:7" ht="25.5" x14ac:dyDescent="0.2">
      <c r="A3017" s="173" t="s">
        <v>18156</v>
      </c>
      <c r="B3017" s="174" t="s">
        <v>18157</v>
      </c>
      <c r="C3017" s="175" t="s">
        <v>12497</v>
      </c>
      <c r="D3017" s="176">
        <v>59.93</v>
      </c>
      <c r="E3017" s="176">
        <v>47.41</v>
      </c>
      <c r="F3017" s="176">
        <v>107.34</v>
      </c>
      <c r="G3017" s="169">
        <v>9</v>
      </c>
    </row>
    <row r="3018" spans="1:7" ht="25.5" x14ac:dyDescent="0.2">
      <c r="A3018" s="173" t="s">
        <v>18158</v>
      </c>
      <c r="B3018" s="174" t="s">
        <v>18159</v>
      </c>
      <c r="C3018" s="175" t="s">
        <v>12497</v>
      </c>
      <c r="D3018" s="176">
        <v>71.349999999999994</v>
      </c>
      <c r="E3018" s="176">
        <v>52.67</v>
      </c>
      <c r="F3018" s="176">
        <v>124.02</v>
      </c>
      <c r="G3018" s="169">
        <v>9</v>
      </c>
    </row>
    <row r="3019" spans="1:7" ht="25.5" x14ac:dyDescent="0.2">
      <c r="A3019" s="173" t="s">
        <v>18160</v>
      </c>
      <c r="B3019" s="174" t="s">
        <v>18161</v>
      </c>
      <c r="C3019" s="175" t="s">
        <v>12497</v>
      </c>
      <c r="D3019" s="176">
        <v>144.72</v>
      </c>
      <c r="E3019" s="176">
        <v>57.93</v>
      </c>
      <c r="F3019" s="176">
        <v>202.65</v>
      </c>
      <c r="G3019" s="169">
        <v>9</v>
      </c>
    </row>
    <row r="3020" spans="1:7" x14ac:dyDescent="0.2">
      <c r="A3020" s="173" t="s">
        <v>18162</v>
      </c>
      <c r="B3020" s="174" t="s">
        <v>18163</v>
      </c>
      <c r="C3020" s="175"/>
      <c r="D3020" s="176"/>
      <c r="E3020" s="176"/>
      <c r="F3020" s="176"/>
      <c r="G3020" s="169">
        <v>5</v>
      </c>
    </row>
    <row r="3021" spans="1:7" ht="25.5" x14ac:dyDescent="0.2">
      <c r="A3021" s="173" t="s">
        <v>18164</v>
      </c>
      <c r="B3021" s="174" t="s">
        <v>18165</v>
      </c>
      <c r="C3021" s="175" t="s">
        <v>12497</v>
      </c>
      <c r="D3021" s="176">
        <v>11.91</v>
      </c>
      <c r="E3021" s="176">
        <v>26.34</v>
      </c>
      <c r="F3021" s="176">
        <v>38.25</v>
      </c>
      <c r="G3021" s="169">
        <v>9</v>
      </c>
    </row>
    <row r="3022" spans="1:7" ht="25.5" x14ac:dyDescent="0.2">
      <c r="A3022" s="173" t="s">
        <v>18166</v>
      </c>
      <c r="B3022" s="174" t="s">
        <v>18167</v>
      </c>
      <c r="C3022" s="175" t="s">
        <v>12497</v>
      </c>
      <c r="D3022" s="176">
        <v>16.260000000000002</v>
      </c>
      <c r="E3022" s="176">
        <v>31.6</v>
      </c>
      <c r="F3022" s="176">
        <v>47.86</v>
      </c>
      <c r="G3022" s="169">
        <v>9</v>
      </c>
    </row>
    <row r="3023" spans="1:7" ht="25.5" x14ac:dyDescent="0.2">
      <c r="A3023" s="173" t="s">
        <v>18168</v>
      </c>
      <c r="B3023" s="174" t="s">
        <v>18169</v>
      </c>
      <c r="C3023" s="175" t="s">
        <v>12497</v>
      </c>
      <c r="D3023" s="176">
        <v>28.38</v>
      </c>
      <c r="E3023" s="176">
        <v>47.41</v>
      </c>
      <c r="F3023" s="176">
        <v>75.790000000000006</v>
      </c>
      <c r="G3023" s="169">
        <v>9</v>
      </c>
    </row>
    <row r="3024" spans="1:7" ht="25.5" x14ac:dyDescent="0.2">
      <c r="A3024" s="173" t="s">
        <v>18170</v>
      </c>
      <c r="B3024" s="174" t="s">
        <v>18171</v>
      </c>
      <c r="C3024" s="175" t="s">
        <v>12497</v>
      </c>
      <c r="D3024" s="176">
        <v>24.32</v>
      </c>
      <c r="E3024" s="176">
        <v>57.93</v>
      </c>
      <c r="F3024" s="176">
        <v>82.25</v>
      </c>
      <c r="G3024" s="169">
        <v>9</v>
      </c>
    </row>
    <row r="3025" spans="1:7" x14ac:dyDescent="0.2">
      <c r="A3025" s="173" t="s">
        <v>18172</v>
      </c>
      <c r="B3025" s="174" t="s">
        <v>18173</v>
      </c>
      <c r="C3025" s="175"/>
      <c r="D3025" s="176"/>
      <c r="E3025" s="176"/>
      <c r="F3025" s="176"/>
      <c r="G3025" s="169">
        <v>5</v>
      </c>
    </row>
    <row r="3026" spans="1:7" ht="25.5" x14ac:dyDescent="0.2">
      <c r="A3026" s="173" t="s">
        <v>18174</v>
      </c>
      <c r="B3026" s="174" t="s">
        <v>18175</v>
      </c>
      <c r="C3026" s="175" t="s">
        <v>12497</v>
      </c>
      <c r="D3026" s="176">
        <v>21.66</v>
      </c>
      <c r="E3026" s="176">
        <v>31.6</v>
      </c>
      <c r="F3026" s="176">
        <v>53.26</v>
      </c>
      <c r="G3026" s="169">
        <v>9</v>
      </c>
    </row>
    <row r="3027" spans="1:7" ht="25.5" x14ac:dyDescent="0.2">
      <c r="A3027" s="173" t="s">
        <v>18176</v>
      </c>
      <c r="B3027" s="174" t="s">
        <v>18177</v>
      </c>
      <c r="C3027" s="175" t="s">
        <v>12497</v>
      </c>
      <c r="D3027" s="176">
        <v>39.32</v>
      </c>
      <c r="E3027" s="176">
        <v>47.41</v>
      </c>
      <c r="F3027" s="176">
        <v>86.73</v>
      </c>
      <c r="G3027" s="169">
        <v>9</v>
      </c>
    </row>
    <row r="3028" spans="1:7" ht="25.5" x14ac:dyDescent="0.2">
      <c r="A3028" s="173" t="s">
        <v>18178</v>
      </c>
      <c r="B3028" s="174" t="s">
        <v>18179</v>
      </c>
      <c r="C3028" s="175" t="s">
        <v>12497</v>
      </c>
      <c r="D3028" s="176">
        <v>54.23</v>
      </c>
      <c r="E3028" s="176">
        <v>57.93</v>
      </c>
      <c r="F3028" s="176">
        <v>112.16</v>
      </c>
      <c r="G3028" s="169">
        <v>9</v>
      </c>
    </row>
    <row r="3029" spans="1:7" ht="25.5" x14ac:dyDescent="0.2">
      <c r="A3029" s="173" t="s">
        <v>18180</v>
      </c>
      <c r="B3029" s="174" t="s">
        <v>18181</v>
      </c>
      <c r="C3029" s="175" t="s">
        <v>12497</v>
      </c>
      <c r="D3029" s="176">
        <v>106.88</v>
      </c>
      <c r="E3029" s="176">
        <v>57.93</v>
      </c>
      <c r="F3029" s="176">
        <v>164.81</v>
      </c>
      <c r="G3029" s="169">
        <v>9</v>
      </c>
    </row>
    <row r="3030" spans="1:7" ht="25.5" x14ac:dyDescent="0.2">
      <c r="A3030" s="173" t="s">
        <v>18182</v>
      </c>
      <c r="B3030" s="174" t="s">
        <v>18183</v>
      </c>
      <c r="C3030" s="175" t="s">
        <v>12497</v>
      </c>
      <c r="D3030" s="176">
        <v>18.75</v>
      </c>
      <c r="E3030" s="176">
        <v>26.34</v>
      </c>
      <c r="F3030" s="176">
        <v>45.09</v>
      </c>
      <c r="G3030" s="169">
        <v>9</v>
      </c>
    </row>
    <row r="3031" spans="1:7" ht="25.5" x14ac:dyDescent="0.2">
      <c r="A3031" s="173" t="s">
        <v>18184</v>
      </c>
      <c r="B3031" s="174" t="s">
        <v>18185</v>
      </c>
      <c r="C3031" s="175"/>
      <c r="D3031" s="176"/>
      <c r="E3031" s="176"/>
      <c r="F3031" s="176"/>
      <c r="G3031" s="169">
        <v>5</v>
      </c>
    </row>
    <row r="3032" spans="1:7" ht="25.5" x14ac:dyDescent="0.2">
      <c r="A3032" s="173" t="s">
        <v>18186</v>
      </c>
      <c r="B3032" s="174" t="s">
        <v>18187</v>
      </c>
      <c r="C3032" s="175" t="s">
        <v>12497</v>
      </c>
      <c r="D3032" s="176">
        <v>27.55</v>
      </c>
      <c r="E3032" s="176">
        <v>18.53</v>
      </c>
      <c r="F3032" s="176">
        <v>46.08</v>
      </c>
      <c r="G3032" s="169">
        <v>9</v>
      </c>
    </row>
    <row r="3033" spans="1:7" ht="25.5" x14ac:dyDescent="0.2">
      <c r="A3033" s="173" t="s">
        <v>18188</v>
      </c>
      <c r="B3033" s="174" t="s">
        <v>18189</v>
      </c>
      <c r="C3033" s="175" t="s">
        <v>12497</v>
      </c>
      <c r="D3033" s="176">
        <v>51.01</v>
      </c>
      <c r="E3033" s="176">
        <v>18.53</v>
      </c>
      <c r="F3033" s="176">
        <v>69.540000000000006</v>
      </c>
      <c r="G3033" s="169">
        <v>9</v>
      </c>
    </row>
    <row r="3034" spans="1:7" ht="25.5" x14ac:dyDescent="0.2">
      <c r="A3034" s="173" t="s">
        <v>18190</v>
      </c>
      <c r="B3034" s="174" t="s">
        <v>18191</v>
      </c>
      <c r="C3034" s="175" t="s">
        <v>12497</v>
      </c>
      <c r="D3034" s="176">
        <v>92.3</v>
      </c>
      <c r="E3034" s="176">
        <v>18.53</v>
      </c>
      <c r="F3034" s="176">
        <v>110.83</v>
      </c>
      <c r="G3034" s="169">
        <v>9</v>
      </c>
    </row>
    <row r="3035" spans="1:7" ht="25.5" x14ac:dyDescent="0.2">
      <c r="A3035" s="173" t="s">
        <v>18192</v>
      </c>
      <c r="B3035" s="174" t="s">
        <v>18193</v>
      </c>
      <c r="C3035" s="175" t="s">
        <v>12497</v>
      </c>
      <c r="D3035" s="176">
        <v>76.64</v>
      </c>
      <c r="E3035" s="176">
        <v>18.53</v>
      </c>
      <c r="F3035" s="176">
        <v>95.17</v>
      </c>
      <c r="G3035" s="169">
        <v>9</v>
      </c>
    </row>
    <row r="3036" spans="1:7" ht="25.5" x14ac:dyDescent="0.2">
      <c r="A3036" s="173" t="s">
        <v>18194</v>
      </c>
      <c r="B3036" s="174" t="s">
        <v>18195</v>
      </c>
      <c r="C3036" s="175" t="s">
        <v>12497</v>
      </c>
      <c r="D3036" s="176">
        <v>139.38999999999999</v>
      </c>
      <c r="E3036" s="176">
        <v>18.53</v>
      </c>
      <c r="F3036" s="176">
        <v>157.91999999999999</v>
      </c>
      <c r="G3036" s="169">
        <v>9</v>
      </c>
    </row>
    <row r="3037" spans="1:7" ht="25.5" x14ac:dyDescent="0.2">
      <c r="A3037" s="173" t="s">
        <v>18196</v>
      </c>
      <c r="B3037" s="174" t="s">
        <v>18197</v>
      </c>
      <c r="C3037" s="175" t="s">
        <v>12497</v>
      </c>
      <c r="D3037" s="176">
        <v>208.39</v>
      </c>
      <c r="E3037" s="176">
        <v>37.049999999999997</v>
      </c>
      <c r="F3037" s="176">
        <v>245.44</v>
      </c>
      <c r="G3037" s="169">
        <v>9</v>
      </c>
    </row>
    <row r="3038" spans="1:7" ht="25.5" x14ac:dyDescent="0.2">
      <c r="A3038" s="173" t="s">
        <v>18198</v>
      </c>
      <c r="B3038" s="174" t="s">
        <v>18199</v>
      </c>
      <c r="C3038" s="175" t="s">
        <v>12497</v>
      </c>
      <c r="D3038" s="176">
        <v>370.97</v>
      </c>
      <c r="E3038" s="176">
        <v>37.049999999999997</v>
      </c>
      <c r="F3038" s="176">
        <v>408.02</v>
      </c>
      <c r="G3038" s="169">
        <v>9</v>
      </c>
    </row>
    <row r="3039" spans="1:7" ht="25.5" x14ac:dyDescent="0.2">
      <c r="A3039" s="173" t="s">
        <v>18200</v>
      </c>
      <c r="B3039" s="174" t="s">
        <v>18201</v>
      </c>
      <c r="C3039" s="175" t="s">
        <v>12497</v>
      </c>
      <c r="D3039" s="176">
        <v>494.37</v>
      </c>
      <c r="E3039" s="176">
        <v>37.049999999999997</v>
      </c>
      <c r="F3039" s="176">
        <v>531.41999999999996</v>
      </c>
      <c r="G3039" s="169">
        <v>9</v>
      </c>
    </row>
    <row r="3040" spans="1:7" x14ac:dyDescent="0.2">
      <c r="A3040" s="173" t="s">
        <v>18202</v>
      </c>
      <c r="B3040" s="174" t="s">
        <v>18203</v>
      </c>
      <c r="C3040" s="175"/>
      <c r="D3040" s="176"/>
      <c r="E3040" s="176"/>
      <c r="F3040" s="176"/>
      <c r="G3040" s="169">
        <v>5</v>
      </c>
    </row>
    <row r="3041" spans="1:7" ht="25.5" x14ac:dyDescent="0.2">
      <c r="A3041" s="173" t="s">
        <v>18204</v>
      </c>
      <c r="B3041" s="174" t="s">
        <v>18205</v>
      </c>
      <c r="C3041" s="175" t="s">
        <v>12497</v>
      </c>
      <c r="D3041" s="176">
        <v>28.58</v>
      </c>
      <c r="E3041" s="176">
        <v>18.53</v>
      </c>
      <c r="F3041" s="176">
        <v>47.11</v>
      </c>
      <c r="G3041" s="169">
        <v>9</v>
      </c>
    </row>
    <row r="3042" spans="1:7" ht="25.5" x14ac:dyDescent="0.2">
      <c r="A3042" s="173" t="s">
        <v>18206</v>
      </c>
      <c r="B3042" s="174" t="s">
        <v>18207</v>
      </c>
      <c r="C3042" s="175" t="s">
        <v>12497</v>
      </c>
      <c r="D3042" s="176">
        <v>48.85</v>
      </c>
      <c r="E3042" s="176">
        <v>18.53</v>
      </c>
      <c r="F3042" s="176">
        <v>67.38</v>
      </c>
      <c r="G3042" s="169">
        <v>9</v>
      </c>
    </row>
    <row r="3043" spans="1:7" ht="25.5" x14ac:dyDescent="0.2">
      <c r="A3043" s="173" t="s">
        <v>18208</v>
      </c>
      <c r="B3043" s="174" t="s">
        <v>18209</v>
      </c>
      <c r="C3043" s="175" t="s">
        <v>12497</v>
      </c>
      <c r="D3043" s="176">
        <v>90.06</v>
      </c>
      <c r="E3043" s="176">
        <v>37.049999999999997</v>
      </c>
      <c r="F3043" s="176">
        <v>127.11</v>
      </c>
      <c r="G3043" s="169">
        <v>9</v>
      </c>
    </row>
    <row r="3044" spans="1:7" ht="25.5" x14ac:dyDescent="0.2">
      <c r="A3044" s="173" t="s">
        <v>18210</v>
      </c>
      <c r="B3044" s="174" t="s">
        <v>18211</v>
      </c>
      <c r="C3044" s="175" t="s">
        <v>12497</v>
      </c>
      <c r="D3044" s="176">
        <v>140</v>
      </c>
      <c r="E3044" s="176">
        <v>37.049999999999997</v>
      </c>
      <c r="F3044" s="176">
        <v>177.05</v>
      </c>
      <c r="G3044" s="169">
        <v>9</v>
      </c>
    </row>
    <row r="3045" spans="1:7" ht="25.5" x14ac:dyDescent="0.2">
      <c r="A3045" s="173" t="s">
        <v>18212</v>
      </c>
      <c r="B3045" s="174" t="s">
        <v>18213</v>
      </c>
      <c r="C3045" s="175" t="s">
        <v>12497</v>
      </c>
      <c r="D3045" s="176">
        <v>239.86</v>
      </c>
      <c r="E3045" s="176">
        <v>37.049999999999997</v>
      </c>
      <c r="F3045" s="176">
        <v>276.91000000000003</v>
      </c>
      <c r="G3045" s="169">
        <v>9</v>
      </c>
    </row>
    <row r="3046" spans="1:7" ht="25.5" x14ac:dyDescent="0.2">
      <c r="A3046" s="173" t="s">
        <v>18214</v>
      </c>
      <c r="B3046" s="174" t="s">
        <v>18215</v>
      </c>
      <c r="C3046" s="175" t="s">
        <v>12497</v>
      </c>
      <c r="D3046" s="176">
        <v>388.23</v>
      </c>
      <c r="E3046" s="176">
        <v>37.049999999999997</v>
      </c>
      <c r="F3046" s="176">
        <v>425.28</v>
      </c>
      <c r="G3046" s="169">
        <v>9</v>
      </c>
    </row>
    <row r="3047" spans="1:7" x14ac:dyDescent="0.2">
      <c r="A3047" s="173" t="s">
        <v>18216</v>
      </c>
      <c r="B3047" s="174" t="s">
        <v>18217</v>
      </c>
      <c r="C3047" s="175"/>
      <c r="D3047" s="176"/>
      <c r="E3047" s="176"/>
      <c r="F3047" s="176"/>
      <c r="G3047" s="169">
        <v>5</v>
      </c>
    </row>
    <row r="3048" spans="1:7" x14ac:dyDescent="0.2">
      <c r="A3048" s="173" t="s">
        <v>18218</v>
      </c>
      <c r="B3048" s="174" t="s">
        <v>18219</v>
      </c>
      <c r="C3048" s="175" t="s">
        <v>12497</v>
      </c>
      <c r="D3048" s="176">
        <v>37.89</v>
      </c>
      <c r="E3048" s="176">
        <v>52.67</v>
      </c>
      <c r="F3048" s="176">
        <v>90.56</v>
      </c>
      <c r="G3048" s="169">
        <v>9</v>
      </c>
    </row>
    <row r="3049" spans="1:7" x14ac:dyDescent="0.2">
      <c r="A3049" s="173" t="s">
        <v>18220</v>
      </c>
      <c r="B3049" s="174" t="s">
        <v>18221</v>
      </c>
      <c r="C3049" s="175" t="s">
        <v>12497</v>
      </c>
      <c r="D3049" s="176">
        <v>39.869999999999997</v>
      </c>
      <c r="E3049" s="176">
        <v>57.93</v>
      </c>
      <c r="F3049" s="176">
        <v>97.8</v>
      </c>
      <c r="G3049" s="169">
        <v>9</v>
      </c>
    </row>
    <row r="3050" spans="1:7" x14ac:dyDescent="0.2">
      <c r="A3050" s="173" t="s">
        <v>18222</v>
      </c>
      <c r="B3050" s="174" t="s">
        <v>18223</v>
      </c>
      <c r="C3050" s="175" t="s">
        <v>12497</v>
      </c>
      <c r="D3050" s="176">
        <v>54.29</v>
      </c>
      <c r="E3050" s="176">
        <v>68.47</v>
      </c>
      <c r="F3050" s="176">
        <v>122.76</v>
      </c>
      <c r="G3050" s="169">
        <v>9</v>
      </c>
    </row>
    <row r="3051" spans="1:7" x14ac:dyDescent="0.2">
      <c r="A3051" s="173" t="s">
        <v>18224</v>
      </c>
      <c r="B3051" s="174" t="s">
        <v>18225</v>
      </c>
      <c r="C3051" s="175" t="s">
        <v>12497</v>
      </c>
      <c r="D3051" s="176">
        <v>70.349999999999994</v>
      </c>
      <c r="E3051" s="176">
        <v>73.739999999999995</v>
      </c>
      <c r="F3051" s="176">
        <v>144.09</v>
      </c>
      <c r="G3051" s="169">
        <v>9</v>
      </c>
    </row>
    <row r="3052" spans="1:7" x14ac:dyDescent="0.2">
      <c r="A3052" s="173" t="s">
        <v>18226</v>
      </c>
      <c r="B3052" s="174" t="s">
        <v>18227</v>
      </c>
      <c r="C3052" s="175" t="s">
        <v>12497</v>
      </c>
      <c r="D3052" s="176">
        <v>82.44</v>
      </c>
      <c r="E3052" s="176">
        <v>84.27</v>
      </c>
      <c r="F3052" s="176">
        <v>166.71</v>
      </c>
      <c r="G3052" s="169">
        <v>9</v>
      </c>
    </row>
    <row r="3053" spans="1:7" x14ac:dyDescent="0.2">
      <c r="A3053" s="173" t="s">
        <v>18228</v>
      </c>
      <c r="B3053" s="174" t="s">
        <v>18229</v>
      </c>
      <c r="C3053" s="175" t="s">
        <v>12497</v>
      </c>
      <c r="D3053" s="176">
        <v>105.78</v>
      </c>
      <c r="E3053" s="176">
        <v>94.8</v>
      </c>
      <c r="F3053" s="176">
        <v>200.58</v>
      </c>
      <c r="G3053" s="169">
        <v>9</v>
      </c>
    </row>
    <row r="3054" spans="1:7" x14ac:dyDescent="0.2">
      <c r="A3054" s="173" t="s">
        <v>18230</v>
      </c>
      <c r="B3054" s="174" t="s">
        <v>18231</v>
      </c>
      <c r="C3054" s="175" t="s">
        <v>12497</v>
      </c>
      <c r="D3054" s="176">
        <v>134.32</v>
      </c>
      <c r="E3054" s="176">
        <v>105.34</v>
      </c>
      <c r="F3054" s="176">
        <v>239.66</v>
      </c>
      <c r="G3054" s="169">
        <v>9</v>
      </c>
    </row>
    <row r="3055" spans="1:7" x14ac:dyDescent="0.2">
      <c r="A3055" s="173" t="s">
        <v>18232</v>
      </c>
      <c r="B3055" s="174" t="s">
        <v>18233</v>
      </c>
      <c r="C3055" s="175" t="s">
        <v>12497</v>
      </c>
      <c r="D3055" s="176">
        <v>156.33000000000001</v>
      </c>
      <c r="E3055" s="176">
        <v>118.51</v>
      </c>
      <c r="F3055" s="176">
        <v>274.83999999999997</v>
      </c>
      <c r="G3055" s="169">
        <v>9</v>
      </c>
    </row>
    <row r="3056" spans="1:7" x14ac:dyDescent="0.2">
      <c r="A3056" s="173" t="s">
        <v>18234</v>
      </c>
      <c r="B3056" s="174" t="s">
        <v>18235</v>
      </c>
      <c r="C3056" s="175" t="s">
        <v>12497</v>
      </c>
      <c r="D3056" s="176">
        <v>232.43</v>
      </c>
      <c r="E3056" s="176">
        <v>131.68</v>
      </c>
      <c r="F3056" s="176">
        <v>364.11</v>
      </c>
      <c r="G3056" s="169">
        <v>9</v>
      </c>
    </row>
    <row r="3057" spans="1:7" x14ac:dyDescent="0.2">
      <c r="A3057" s="173" t="s">
        <v>18236</v>
      </c>
      <c r="B3057" s="174" t="s">
        <v>18237</v>
      </c>
      <c r="C3057" s="175" t="s">
        <v>12497</v>
      </c>
      <c r="D3057" s="176">
        <v>387.83</v>
      </c>
      <c r="E3057" s="176">
        <v>144.84</v>
      </c>
      <c r="F3057" s="176">
        <v>532.66999999999996</v>
      </c>
      <c r="G3057" s="169">
        <v>9</v>
      </c>
    </row>
    <row r="3058" spans="1:7" x14ac:dyDescent="0.2">
      <c r="A3058" s="173" t="s">
        <v>18238</v>
      </c>
      <c r="B3058" s="174" t="s">
        <v>18239</v>
      </c>
      <c r="C3058" s="175"/>
      <c r="D3058" s="176"/>
      <c r="E3058" s="176"/>
      <c r="F3058" s="176"/>
      <c r="G3058" s="169">
        <v>5</v>
      </c>
    </row>
    <row r="3059" spans="1:7" ht="25.5" x14ac:dyDescent="0.2">
      <c r="A3059" s="173" t="s">
        <v>18240</v>
      </c>
      <c r="B3059" s="174" t="s">
        <v>18241</v>
      </c>
      <c r="C3059" s="175" t="s">
        <v>12497</v>
      </c>
      <c r="D3059" s="176">
        <v>63.71</v>
      </c>
      <c r="E3059" s="176">
        <v>52.67</v>
      </c>
      <c r="F3059" s="176">
        <v>116.38</v>
      </c>
      <c r="G3059" s="169">
        <v>9</v>
      </c>
    </row>
    <row r="3060" spans="1:7" ht="25.5" x14ac:dyDescent="0.2">
      <c r="A3060" s="173" t="s">
        <v>18242</v>
      </c>
      <c r="B3060" s="174" t="s">
        <v>18243</v>
      </c>
      <c r="C3060" s="175" t="s">
        <v>12497</v>
      </c>
      <c r="D3060" s="176">
        <v>83.53</v>
      </c>
      <c r="E3060" s="176">
        <v>57.93</v>
      </c>
      <c r="F3060" s="176">
        <v>141.46</v>
      </c>
      <c r="G3060" s="169">
        <v>9</v>
      </c>
    </row>
    <row r="3061" spans="1:7" ht="25.5" x14ac:dyDescent="0.2">
      <c r="A3061" s="173" t="s">
        <v>18244</v>
      </c>
      <c r="B3061" s="174" t="s">
        <v>18245</v>
      </c>
      <c r="C3061" s="175" t="s">
        <v>12497</v>
      </c>
      <c r="D3061" s="176">
        <v>89.49</v>
      </c>
      <c r="E3061" s="176">
        <v>68.47</v>
      </c>
      <c r="F3061" s="176">
        <v>157.96</v>
      </c>
      <c r="G3061" s="169">
        <v>9</v>
      </c>
    </row>
    <row r="3062" spans="1:7" ht="25.5" x14ac:dyDescent="0.2">
      <c r="A3062" s="173" t="s">
        <v>18246</v>
      </c>
      <c r="B3062" s="174" t="s">
        <v>18247</v>
      </c>
      <c r="C3062" s="175" t="s">
        <v>12497</v>
      </c>
      <c r="D3062" s="176">
        <v>126.27</v>
      </c>
      <c r="E3062" s="176">
        <v>73.739999999999995</v>
      </c>
      <c r="F3062" s="176">
        <v>200.01</v>
      </c>
      <c r="G3062" s="169">
        <v>9</v>
      </c>
    </row>
    <row r="3063" spans="1:7" ht="25.5" x14ac:dyDescent="0.2">
      <c r="A3063" s="173" t="s">
        <v>18248</v>
      </c>
      <c r="B3063" s="174" t="s">
        <v>18249</v>
      </c>
      <c r="C3063" s="175" t="s">
        <v>12497</v>
      </c>
      <c r="D3063" s="176">
        <v>129.97</v>
      </c>
      <c r="E3063" s="176">
        <v>84.27</v>
      </c>
      <c r="F3063" s="176">
        <v>214.24</v>
      </c>
      <c r="G3063" s="169">
        <v>9</v>
      </c>
    </row>
    <row r="3064" spans="1:7" ht="25.5" x14ac:dyDescent="0.2">
      <c r="A3064" s="173" t="s">
        <v>18250</v>
      </c>
      <c r="B3064" s="174" t="s">
        <v>18251</v>
      </c>
      <c r="C3064" s="175" t="s">
        <v>12497</v>
      </c>
      <c r="D3064" s="176">
        <v>151.63</v>
      </c>
      <c r="E3064" s="176">
        <v>94.8</v>
      </c>
      <c r="F3064" s="176">
        <v>246.43</v>
      </c>
      <c r="G3064" s="169">
        <v>9</v>
      </c>
    </row>
    <row r="3065" spans="1:7" ht="25.5" x14ac:dyDescent="0.2">
      <c r="A3065" s="173" t="s">
        <v>18252</v>
      </c>
      <c r="B3065" s="174" t="s">
        <v>18253</v>
      </c>
      <c r="C3065" s="175" t="s">
        <v>12497</v>
      </c>
      <c r="D3065" s="176">
        <v>241.24</v>
      </c>
      <c r="E3065" s="176">
        <v>105.34</v>
      </c>
      <c r="F3065" s="176">
        <v>346.58</v>
      </c>
      <c r="G3065" s="169">
        <v>9</v>
      </c>
    </row>
    <row r="3066" spans="1:7" ht="25.5" x14ac:dyDescent="0.2">
      <c r="A3066" s="173" t="s">
        <v>18254</v>
      </c>
      <c r="B3066" s="174" t="s">
        <v>18255</v>
      </c>
      <c r="C3066" s="175" t="s">
        <v>12497</v>
      </c>
      <c r="D3066" s="176">
        <v>283.54000000000002</v>
      </c>
      <c r="E3066" s="176">
        <v>118.51</v>
      </c>
      <c r="F3066" s="176">
        <v>402.05</v>
      </c>
      <c r="G3066" s="169">
        <v>9</v>
      </c>
    </row>
    <row r="3067" spans="1:7" ht="25.5" x14ac:dyDescent="0.2">
      <c r="A3067" s="173" t="s">
        <v>18256</v>
      </c>
      <c r="B3067" s="174" t="s">
        <v>18257</v>
      </c>
      <c r="C3067" s="175" t="s">
        <v>12497</v>
      </c>
      <c r="D3067" s="176">
        <v>396.59</v>
      </c>
      <c r="E3067" s="176">
        <v>131.68</v>
      </c>
      <c r="F3067" s="176">
        <v>528.27</v>
      </c>
      <c r="G3067" s="169">
        <v>9</v>
      </c>
    </row>
    <row r="3068" spans="1:7" ht="25.5" x14ac:dyDescent="0.2">
      <c r="A3068" s="173" t="s">
        <v>18258</v>
      </c>
      <c r="B3068" s="174" t="s">
        <v>18259</v>
      </c>
      <c r="C3068" s="175" t="s">
        <v>12497</v>
      </c>
      <c r="D3068" s="176">
        <v>698.4</v>
      </c>
      <c r="E3068" s="176">
        <v>144.84</v>
      </c>
      <c r="F3068" s="176">
        <v>843.24</v>
      </c>
      <c r="G3068" s="169">
        <v>9</v>
      </c>
    </row>
    <row r="3069" spans="1:7" ht="25.5" x14ac:dyDescent="0.2">
      <c r="A3069" s="173" t="s">
        <v>18260</v>
      </c>
      <c r="B3069" s="174" t="s">
        <v>18261</v>
      </c>
      <c r="C3069" s="175"/>
      <c r="D3069" s="176"/>
      <c r="E3069" s="176"/>
      <c r="F3069" s="176"/>
      <c r="G3069" s="169">
        <v>5</v>
      </c>
    </row>
    <row r="3070" spans="1:7" x14ac:dyDescent="0.2">
      <c r="A3070" s="173" t="s">
        <v>18262</v>
      </c>
      <c r="B3070" s="174" t="s">
        <v>18263</v>
      </c>
      <c r="C3070" s="175" t="s">
        <v>12389</v>
      </c>
      <c r="D3070" s="176">
        <v>87.45</v>
      </c>
      <c r="E3070" s="176">
        <v>15.8</v>
      </c>
      <c r="F3070" s="176">
        <v>103.25</v>
      </c>
      <c r="G3070" s="169">
        <v>9</v>
      </c>
    </row>
    <row r="3071" spans="1:7" x14ac:dyDescent="0.2">
      <c r="A3071" s="173" t="s">
        <v>18264</v>
      </c>
      <c r="B3071" s="174" t="s">
        <v>18265</v>
      </c>
      <c r="C3071" s="175" t="s">
        <v>12389</v>
      </c>
      <c r="D3071" s="176">
        <v>126.94</v>
      </c>
      <c r="E3071" s="176">
        <v>15.8</v>
      </c>
      <c r="F3071" s="176">
        <v>142.74</v>
      </c>
      <c r="G3071" s="169">
        <v>9</v>
      </c>
    </row>
    <row r="3072" spans="1:7" x14ac:dyDescent="0.2">
      <c r="A3072" s="173" t="s">
        <v>18266</v>
      </c>
      <c r="B3072" s="174" t="s">
        <v>18267</v>
      </c>
      <c r="C3072" s="175" t="s">
        <v>12389</v>
      </c>
      <c r="D3072" s="176">
        <v>130.07</v>
      </c>
      <c r="E3072" s="176">
        <v>21.07</v>
      </c>
      <c r="F3072" s="176">
        <v>151.13999999999999</v>
      </c>
      <c r="G3072" s="169">
        <v>9</v>
      </c>
    </row>
    <row r="3073" spans="1:7" x14ac:dyDescent="0.2">
      <c r="A3073" s="173" t="s">
        <v>18268</v>
      </c>
      <c r="B3073" s="174" t="s">
        <v>18269</v>
      </c>
      <c r="C3073" s="175" t="s">
        <v>12389</v>
      </c>
      <c r="D3073" s="176">
        <v>242.09</v>
      </c>
      <c r="E3073" s="176">
        <v>21.07</v>
      </c>
      <c r="F3073" s="176">
        <v>263.16000000000003</v>
      </c>
      <c r="G3073" s="169">
        <v>9</v>
      </c>
    </row>
    <row r="3074" spans="1:7" ht="25.5" x14ac:dyDescent="0.2">
      <c r="A3074" s="173" t="s">
        <v>18270</v>
      </c>
      <c r="B3074" s="174" t="s">
        <v>18271</v>
      </c>
      <c r="C3074" s="175" t="s">
        <v>12389</v>
      </c>
      <c r="D3074" s="176">
        <v>117.62</v>
      </c>
      <c r="E3074" s="176">
        <v>15.8</v>
      </c>
      <c r="F3074" s="176">
        <v>133.41999999999999</v>
      </c>
      <c r="G3074" s="169">
        <v>9</v>
      </c>
    </row>
    <row r="3075" spans="1:7" ht="25.5" x14ac:dyDescent="0.2">
      <c r="A3075" s="173" t="s">
        <v>18272</v>
      </c>
      <c r="B3075" s="174" t="s">
        <v>18273</v>
      </c>
      <c r="C3075" s="175" t="s">
        <v>12389</v>
      </c>
      <c r="D3075" s="176">
        <v>164.37</v>
      </c>
      <c r="E3075" s="176">
        <v>15.8</v>
      </c>
      <c r="F3075" s="176">
        <v>180.17</v>
      </c>
      <c r="G3075" s="169">
        <v>9</v>
      </c>
    </row>
    <row r="3076" spans="1:7" ht="25.5" x14ac:dyDescent="0.2">
      <c r="A3076" s="173" t="s">
        <v>18274</v>
      </c>
      <c r="B3076" s="174" t="s">
        <v>18275</v>
      </c>
      <c r="C3076" s="175" t="s">
        <v>12389</v>
      </c>
      <c r="D3076" s="176">
        <v>215.33</v>
      </c>
      <c r="E3076" s="176">
        <v>21.07</v>
      </c>
      <c r="F3076" s="176">
        <v>236.4</v>
      </c>
      <c r="G3076" s="169">
        <v>9</v>
      </c>
    </row>
    <row r="3077" spans="1:7" ht="25.5" x14ac:dyDescent="0.2">
      <c r="A3077" s="173" t="s">
        <v>18276</v>
      </c>
      <c r="B3077" s="174" t="s">
        <v>18277</v>
      </c>
      <c r="C3077" s="175" t="s">
        <v>12389</v>
      </c>
      <c r="D3077" s="176">
        <v>348.64</v>
      </c>
      <c r="E3077" s="176">
        <v>21.07</v>
      </c>
      <c r="F3077" s="176">
        <v>369.71</v>
      </c>
      <c r="G3077" s="169">
        <v>9</v>
      </c>
    </row>
    <row r="3078" spans="1:7" ht="25.5" x14ac:dyDescent="0.2">
      <c r="A3078" s="173" t="s">
        <v>18278</v>
      </c>
      <c r="B3078" s="174" t="s">
        <v>18279</v>
      </c>
      <c r="C3078" s="175" t="s">
        <v>12389</v>
      </c>
      <c r="D3078" s="176">
        <v>79.760000000000005</v>
      </c>
      <c r="E3078" s="176">
        <v>15.8</v>
      </c>
      <c r="F3078" s="176">
        <v>95.56</v>
      </c>
      <c r="G3078" s="169">
        <v>9</v>
      </c>
    </row>
    <row r="3079" spans="1:7" ht="25.5" x14ac:dyDescent="0.2">
      <c r="A3079" s="173" t="s">
        <v>18280</v>
      </c>
      <c r="B3079" s="174" t="s">
        <v>18281</v>
      </c>
      <c r="C3079" s="175" t="s">
        <v>12389</v>
      </c>
      <c r="D3079" s="176">
        <v>86.96</v>
      </c>
      <c r="E3079" s="176">
        <v>15.8</v>
      </c>
      <c r="F3079" s="176">
        <v>102.76</v>
      </c>
      <c r="G3079" s="169">
        <v>9</v>
      </c>
    </row>
    <row r="3080" spans="1:7" ht="25.5" x14ac:dyDescent="0.2">
      <c r="A3080" s="173" t="s">
        <v>18282</v>
      </c>
      <c r="B3080" s="174" t="s">
        <v>18283</v>
      </c>
      <c r="C3080" s="175" t="s">
        <v>12389</v>
      </c>
      <c r="D3080" s="176">
        <v>114.17</v>
      </c>
      <c r="E3080" s="176">
        <v>21.07</v>
      </c>
      <c r="F3080" s="176">
        <v>135.24</v>
      </c>
      <c r="G3080" s="169">
        <v>9</v>
      </c>
    </row>
    <row r="3081" spans="1:7" ht="25.5" x14ac:dyDescent="0.2">
      <c r="A3081" s="173" t="s">
        <v>18284</v>
      </c>
      <c r="B3081" s="174" t="s">
        <v>18285</v>
      </c>
      <c r="C3081" s="175" t="s">
        <v>12389</v>
      </c>
      <c r="D3081" s="176">
        <v>165.04</v>
      </c>
      <c r="E3081" s="176">
        <v>21.07</v>
      </c>
      <c r="F3081" s="176">
        <v>186.11</v>
      </c>
      <c r="G3081" s="169">
        <v>9</v>
      </c>
    </row>
    <row r="3082" spans="1:7" x14ac:dyDescent="0.2">
      <c r="A3082" s="173" t="s">
        <v>18286</v>
      </c>
      <c r="B3082" s="174" t="s">
        <v>18287</v>
      </c>
      <c r="C3082" s="175" t="s">
        <v>12389</v>
      </c>
      <c r="D3082" s="176">
        <v>66.11</v>
      </c>
      <c r="E3082" s="176">
        <v>15.8</v>
      </c>
      <c r="F3082" s="176">
        <v>81.91</v>
      </c>
      <c r="G3082" s="169">
        <v>9</v>
      </c>
    </row>
    <row r="3083" spans="1:7" x14ac:dyDescent="0.2">
      <c r="A3083" s="173" t="s">
        <v>18288</v>
      </c>
      <c r="B3083" s="174" t="s">
        <v>18289</v>
      </c>
      <c r="C3083" s="175" t="s">
        <v>12389</v>
      </c>
      <c r="D3083" s="176">
        <v>87.27</v>
      </c>
      <c r="E3083" s="176">
        <v>21.07</v>
      </c>
      <c r="F3083" s="176">
        <v>108.34</v>
      </c>
      <c r="G3083" s="169">
        <v>9</v>
      </c>
    </row>
    <row r="3084" spans="1:7" ht="25.5" x14ac:dyDescent="0.2">
      <c r="A3084" s="173" t="s">
        <v>18290</v>
      </c>
      <c r="B3084" s="174" t="s">
        <v>18291</v>
      </c>
      <c r="C3084" s="175" t="s">
        <v>12389</v>
      </c>
      <c r="D3084" s="176">
        <v>142.38</v>
      </c>
      <c r="E3084" s="176">
        <v>15.8</v>
      </c>
      <c r="F3084" s="176">
        <v>158.18</v>
      </c>
      <c r="G3084" s="169">
        <v>9</v>
      </c>
    </row>
    <row r="3085" spans="1:7" ht="25.5" x14ac:dyDescent="0.2">
      <c r="A3085" s="173" t="s">
        <v>18292</v>
      </c>
      <c r="B3085" s="174" t="s">
        <v>18293</v>
      </c>
      <c r="C3085" s="175" t="s">
        <v>12389</v>
      </c>
      <c r="D3085" s="176">
        <v>168.29</v>
      </c>
      <c r="E3085" s="176">
        <v>21.07</v>
      </c>
      <c r="F3085" s="176">
        <v>189.36</v>
      </c>
      <c r="G3085" s="169">
        <v>9</v>
      </c>
    </row>
    <row r="3086" spans="1:7" ht="25.5" x14ac:dyDescent="0.2">
      <c r="A3086" s="173" t="s">
        <v>18294</v>
      </c>
      <c r="B3086" s="174" t="s">
        <v>18295</v>
      </c>
      <c r="C3086" s="175" t="s">
        <v>12389</v>
      </c>
      <c r="D3086" s="176">
        <v>191.68</v>
      </c>
      <c r="E3086" s="176">
        <v>21.07</v>
      </c>
      <c r="F3086" s="176">
        <v>212.75</v>
      </c>
      <c r="G3086" s="169">
        <v>9</v>
      </c>
    </row>
    <row r="3087" spans="1:7" ht="25.5" x14ac:dyDescent="0.2">
      <c r="A3087" s="173" t="s">
        <v>18296</v>
      </c>
      <c r="B3087" s="174" t="s">
        <v>18297</v>
      </c>
      <c r="C3087" s="175" t="s">
        <v>12389</v>
      </c>
      <c r="D3087" s="176">
        <v>200.12</v>
      </c>
      <c r="E3087" s="176">
        <v>21.07</v>
      </c>
      <c r="F3087" s="176">
        <v>221.19</v>
      </c>
      <c r="G3087" s="169">
        <v>9</v>
      </c>
    </row>
    <row r="3088" spans="1:7" ht="25.5" x14ac:dyDescent="0.2">
      <c r="A3088" s="173" t="s">
        <v>18298</v>
      </c>
      <c r="B3088" s="174" t="s">
        <v>18299</v>
      </c>
      <c r="C3088" s="175" t="s">
        <v>12389</v>
      </c>
      <c r="D3088" s="176">
        <v>237.08</v>
      </c>
      <c r="E3088" s="176">
        <v>21.07</v>
      </c>
      <c r="F3088" s="176">
        <v>258.14999999999998</v>
      </c>
      <c r="G3088" s="169">
        <v>9</v>
      </c>
    </row>
    <row r="3089" spans="1:7" ht="25.5" x14ac:dyDescent="0.2">
      <c r="A3089" s="173" t="s">
        <v>18300</v>
      </c>
      <c r="B3089" s="174" t="s">
        <v>18301</v>
      </c>
      <c r="C3089" s="175" t="s">
        <v>12389</v>
      </c>
      <c r="D3089" s="176">
        <v>251.32</v>
      </c>
      <c r="E3089" s="176">
        <v>21.07</v>
      </c>
      <c r="F3089" s="176">
        <v>272.39</v>
      </c>
      <c r="G3089" s="169">
        <v>9</v>
      </c>
    </row>
    <row r="3090" spans="1:7" ht="25.5" x14ac:dyDescent="0.2">
      <c r="A3090" s="173" t="s">
        <v>18302</v>
      </c>
      <c r="B3090" s="174" t="s">
        <v>18303</v>
      </c>
      <c r="C3090" s="175" t="s">
        <v>12389</v>
      </c>
      <c r="D3090" s="176">
        <v>341.66</v>
      </c>
      <c r="E3090" s="176">
        <v>26.34</v>
      </c>
      <c r="F3090" s="176">
        <v>368</v>
      </c>
      <c r="G3090" s="169">
        <v>9</v>
      </c>
    </row>
    <row r="3091" spans="1:7" ht="25.5" x14ac:dyDescent="0.2">
      <c r="A3091" s="173" t="s">
        <v>18304</v>
      </c>
      <c r="B3091" s="174" t="s">
        <v>18305</v>
      </c>
      <c r="C3091" s="175" t="s">
        <v>12389</v>
      </c>
      <c r="D3091" s="176">
        <v>297.16000000000003</v>
      </c>
      <c r="E3091" s="176">
        <v>21.07</v>
      </c>
      <c r="F3091" s="176">
        <v>318.23</v>
      </c>
      <c r="G3091" s="169">
        <v>9</v>
      </c>
    </row>
    <row r="3092" spans="1:7" ht="25.5" x14ac:dyDescent="0.2">
      <c r="A3092" s="173" t="s">
        <v>18306</v>
      </c>
      <c r="B3092" s="174" t="s">
        <v>18307</v>
      </c>
      <c r="C3092" s="175" t="s">
        <v>12389</v>
      </c>
      <c r="D3092" s="176">
        <v>142.99</v>
      </c>
      <c r="E3092" s="176">
        <v>15.8</v>
      </c>
      <c r="F3092" s="176">
        <v>158.79</v>
      </c>
      <c r="G3092" s="169">
        <v>9</v>
      </c>
    </row>
    <row r="3093" spans="1:7" ht="25.5" x14ac:dyDescent="0.2">
      <c r="A3093" s="173" t="s">
        <v>18308</v>
      </c>
      <c r="B3093" s="174" t="s">
        <v>18309</v>
      </c>
      <c r="C3093" s="175" t="s">
        <v>12389</v>
      </c>
      <c r="D3093" s="176">
        <v>174.96</v>
      </c>
      <c r="E3093" s="176">
        <v>21.07</v>
      </c>
      <c r="F3093" s="176">
        <v>196.03</v>
      </c>
      <c r="G3093" s="169">
        <v>9</v>
      </c>
    </row>
    <row r="3094" spans="1:7" ht="25.5" x14ac:dyDescent="0.2">
      <c r="A3094" s="173" t="s">
        <v>18310</v>
      </c>
      <c r="B3094" s="174" t="s">
        <v>18311</v>
      </c>
      <c r="C3094" s="175" t="s">
        <v>12389</v>
      </c>
      <c r="D3094" s="176">
        <v>211.96</v>
      </c>
      <c r="E3094" s="176">
        <v>21.07</v>
      </c>
      <c r="F3094" s="176">
        <v>233.03</v>
      </c>
      <c r="G3094" s="169">
        <v>9</v>
      </c>
    </row>
    <row r="3095" spans="1:7" ht="25.5" x14ac:dyDescent="0.2">
      <c r="A3095" s="173" t="s">
        <v>18312</v>
      </c>
      <c r="B3095" s="174" t="s">
        <v>18313</v>
      </c>
      <c r="C3095" s="175" t="s">
        <v>12389</v>
      </c>
      <c r="D3095" s="176">
        <v>216.66</v>
      </c>
      <c r="E3095" s="176">
        <v>21.07</v>
      </c>
      <c r="F3095" s="176">
        <v>237.73</v>
      </c>
      <c r="G3095" s="169">
        <v>9</v>
      </c>
    </row>
    <row r="3096" spans="1:7" ht="25.5" x14ac:dyDescent="0.2">
      <c r="A3096" s="173" t="s">
        <v>18314</v>
      </c>
      <c r="B3096" s="174" t="s">
        <v>18315</v>
      </c>
      <c r="C3096" s="175" t="s">
        <v>12389</v>
      </c>
      <c r="D3096" s="176">
        <v>222.16</v>
      </c>
      <c r="E3096" s="176">
        <v>21.07</v>
      </c>
      <c r="F3096" s="176">
        <v>243.23</v>
      </c>
      <c r="G3096" s="169">
        <v>9</v>
      </c>
    </row>
    <row r="3097" spans="1:7" ht="25.5" x14ac:dyDescent="0.2">
      <c r="A3097" s="173" t="s">
        <v>18316</v>
      </c>
      <c r="B3097" s="174" t="s">
        <v>18317</v>
      </c>
      <c r="C3097" s="175" t="s">
        <v>12389</v>
      </c>
      <c r="D3097" s="176">
        <v>285.7</v>
      </c>
      <c r="E3097" s="176">
        <v>21.07</v>
      </c>
      <c r="F3097" s="176">
        <v>306.77</v>
      </c>
      <c r="G3097" s="169">
        <v>9</v>
      </c>
    </row>
    <row r="3098" spans="1:7" ht="25.5" x14ac:dyDescent="0.2">
      <c r="A3098" s="173" t="s">
        <v>18318</v>
      </c>
      <c r="B3098" s="174" t="s">
        <v>18319</v>
      </c>
      <c r="C3098" s="175" t="s">
        <v>12389</v>
      </c>
      <c r="D3098" s="176">
        <v>55.91</v>
      </c>
      <c r="E3098" s="176">
        <v>21.07</v>
      </c>
      <c r="F3098" s="176">
        <v>76.98</v>
      </c>
      <c r="G3098" s="169">
        <v>9</v>
      </c>
    </row>
    <row r="3099" spans="1:7" ht="25.5" x14ac:dyDescent="0.2">
      <c r="A3099" s="173" t="s">
        <v>18320</v>
      </c>
      <c r="B3099" s="174" t="s">
        <v>18321</v>
      </c>
      <c r="C3099" s="175" t="s">
        <v>12389</v>
      </c>
      <c r="D3099" s="176">
        <v>64.05</v>
      </c>
      <c r="E3099" s="176">
        <v>21.07</v>
      </c>
      <c r="F3099" s="176">
        <v>85.12</v>
      </c>
      <c r="G3099" s="169">
        <v>9</v>
      </c>
    </row>
    <row r="3100" spans="1:7" ht="25.5" x14ac:dyDescent="0.2">
      <c r="A3100" s="173" t="s">
        <v>18322</v>
      </c>
      <c r="B3100" s="174" t="s">
        <v>18323</v>
      </c>
      <c r="C3100" s="175" t="s">
        <v>12389</v>
      </c>
      <c r="D3100" s="176">
        <v>147.27000000000001</v>
      </c>
      <c r="E3100" s="176">
        <v>26.34</v>
      </c>
      <c r="F3100" s="176">
        <v>173.61</v>
      </c>
      <c r="G3100" s="169">
        <v>9</v>
      </c>
    </row>
    <row r="3101" spans="1:7" x14ac:dyDescent="0.2">
      <c r="A3101" s="173" t="s">
        <v>18324</v>
      </c>
      <c r="B3101" s="174" t="s">
        <v>18325</v>
      </c>
      <c r="C3101" s="175"/>
      <c r="D3101" s="176"/>
      <c r="E3101" s="176"/>
      <c r="F3101" s="176"/>
      <c r="G3101" s="169">
        <v>5</v>
      </c>
    </row>
    <row r="3102" spans="1:7" x14ac:dyDescent="0.2">
      <c r="A3102" s="173" t="s">
        <v>18326</v>
      </c>
      <c r="B3102" s="174" t="s">
        <v>18327</v>
      </c>
      <c r="C3102" s="175" t="s">
        <v>12497</v>
      </c>
      <c r="D3102" s="176">
        <v>73.22</v>
      </c>
      <c r="E3102" s="176">
        <v>17.38</v>
      </c>
      <c r="F3102" s="176">
        <v>90.6</v>
      </c>
      <c r="G3102" s="169">
        <v>9</v>
      </c>
    </row>
    <row r="3103" spans="1:7" x14ac:dyDescent="0.2">
      <c r="A3103" s="173" t="s">
        <v>18328</v>
      </c>
      <c r="B3103" s="174" t="s">
        <v>18329</v>
      </c>
      <c r="C3103" s="175" t="s">
        <v>12497</v>
      </c>
      <c r="D3103" s="176">
        <v>110.86</v>
      </c>
      <c r="E3103" s="176">
        <v>18.96</v>
      </c>
      <c r="F3103" s="176">
        <v>129.82</v>
      </c>
      <c r="G3103" s="169">
        <v>9</v>
      </c>
    </row>
    <row r="3104" spans="1:7" x14ac:dyDescent="0.2">
      <c r="A3104" s="173" t="s">
        <v>18330</v>
      </c>
      <c r="B3104" s="174" t="s">
        <v>18331</v>
      </c>
      <c r="C3104" s="175" t="s">
        <v>12497</v>
      </c>
      <c r="D3104" s="176">
        <v>135.41999999999999</v>
      </c>
      <c r="E3104" s="176">
        <v>23.7</v>
      </c>
      <c r="F3104" s="176">
        <v>159.12</v>
      </c>
      <c r="G3104" s="169">
        <v>9</v>
      </c>
    </row>
    <row r="3105" spans="1:7" x14ac:dyDescent="0.2">
      <c r="A3105" s="173" t="s">
        <v>18332</v>
      </c>
      <c r="B3105" s="174" t="s">
        <v>18333</v>
      </c>
      <c r="C3105" s="175" t="s">
        <v>12497</v>
      </c>
      <c r="D3105" s="176">
        <v>225.27</v>
      </c>
      <c r="E3105" s="176">
        <v>26.86</v>
      </c>
      <c r="F3105" s="176">
        <v>252.13</v>
      </c>
      <c r="G3105" s="169">
        <v>9</v>
      </c>
    </row>
    <row r="3106" spans="1:7" x14ac:dyDescent="0.2">
      <c r="A3106" s="173" t="s">
        <v>18334</v>
      </c>
      <c r="B3106" s="174" t="s">
        <v>18335</v>
      </c>
      <c r="C3106" s="175" t="s">
        <v>12497</v>
      </c>
      <c r="D3106" s="176">
        <v>267.58</v>
      </c>
      <c r="E3106" s="176">
        <v>26.86</v>
      </c>
      <c r="F3106" s="176">
        <v>294.44</v>
      </c>
      <c r="G3106" s="169">
        <v>9</v>
      </c>
    </row>
    <row r="3107" spans="1:7" x14ac:dyDescent="0.2">
      <c r="A3107" s="173" t="s">
        <v>18336</v>
      </c>
      <c r="B3107" s="174" t="s">
        <v>18337</v>
      </c>
      <c r="C3107" s="175" t="s">
        <v>12497</v>
      </c>
      <c r="D3107" s="176">
        <v>352.56</v>
      </c>
      <c r="E3107" s="176">
        <v>36.35</v>
      </c>
      <c r="F3107" s="176">
        <v>388.91</v>
      </c>
      <c r="G3107" s="169">
        <v>9</v>
      </c>
    </row>
    <row r="3108" spans="1:7" x14ac:dyDescent="0.2">
      <c r="A3108" s="173" t="s">
        <v>18338</v>
      </c>
      <c r="B3108" s="174" t="s">
        <v>18339</v>
      </c>
      <c r="C3108" s="175" t="s">
        <v>12497</v>
      </c>
      <c r="D3108" s="176">
        <v>458.99</v>
      </c>
      <c r="E3108" s="176">
        <v>42.66</v>
      </c>
      <c r="F3108" s="176">
        <v>501.65</v>
      </c>
      <c r="G3108" s="169">
        <v>9</v>
      </c>
    </row>
    <row r="3109" spans="1:7" x14ac:dyDescent="0.2">
      <c r="A3109" s="173" t="s">
        <v>18340</v>
      </c>
      <c r="B3109" s="174" t="s">
        <v>18341</v>
      </c>
      <c r="C3109" s="175" t="s">
        <v>12497</v>
      </c>
      <c r="D3109" s="176">
        <v>597.02</v>
      </c>
      <c r="E3109" s="176">
        <v>45.82</v>
      </c>
      <c r="F3109" s="176">
        <v>642.84</v>
      </c>
      <c r="G3109" s="169">
        <v>9</v>
      </c>
    </row>
    <row r="3110" spans="1:7" x14ac:dyDescent="0.2">
      <c r="A3110" s="173" t="s">
        <v>18342</v>
      </c>
      <c r="B3110" s="174" t="s">
        <v>18343</v>
      </c>
      <c r="C3110" s="175" t="s">
        <v>12497</v>
      </c>
      <c r="D3110" s="176">
        <v>791.29</v>
      </c>
      <c r="E3110" s="176">
        <v>52.15</v>
      </c>
      <c r="F3110" s="176">
        <v>843.44</v>
      </c>
      <c r="G3110" s="169">
        <v>9</v>
      </c>
    </row>
    <row r="3111" spans="1:7" x14ac:dyDescent="0.2">
      <c r="A3111" s="173" t="s">
        <v>18344</v>
      </c>
      <c r="B3111" s="174" t="s">
        <v>18345</v>
      </c>
      <c r="C3111" s="175" t="s">
        <v>12497</v>
      </c>
      <c r="D3111" s="176">
        <v>81.010000000000005</v>
      </c>
      <c r="E3111" s="176">
        <v>18.96</v>
      </c>
      <c r="F3111" s="176">
        <v>99.97</v>
      </c>
      <c r="G3111" s="169">
        <v>9</v>
      </c>
    </row>
    <row r="3112" spans="1:7" x14ac:dyDescent="0.2">
      <c r="A3112" s="173" t="s">
        <v>18346</v>
      </c>
      <c r="B3112" s="174" t="s">
        <v>18347</v>
      </c>
      <c r="C3112" s="175" t="s">
        <v>12497</v>
      </c>
      <c r="D3112" s="176">
        <v>92.91</v>
      </c>
      <c r="E3112" s="176">
        <v>23.7</v>
      </c>
      <c r="F3112" s="176">
        <v>116.61</v>
      </c>
      <c r="G3112" s="169">
        <v>9</v>
      </c>
    </row>
    <row r="3113" spans="1:7" x14ac:dyDescent="0.2">
      <c r="A3113" s="173" t="s">
        <v>18348</v>
      </c>
      <c r="B3113" s="174" t="s">
        <v>18349</v>
      </c>
      <c r="C3113" s="175" t="s">
        <v>12497</v>
      </c>
      <c r="D3113" s="176">
        <v>168.75</v>
      </c>
      <c r="E3113" s="176">
        <v>26.86</v>
      </c>
      <c r="F3113" s="176">
        <v>195.61</v>
      </c>
      <c r="G3113" s="169">
        <v>9</v>
      </c>
    </row>
    <row r="3114" spans="1:7" x14ac:dyDescent="0.2">
      <c r="A3114" s="173" t="s">
        <v>18350</v>
      </c>
      <c r="B3114" s="174" t="s">
        <v>18351</v>
      </c>
      <c r="C3114" s="175" t="s">
        <v>12497</v>
      </c>
      <c r="D3114" s="176">
        <v>231.52</v>
      </c>
      <c r="E3114" s="176">
        <v>26.86</v>
      </c>
      <c r="F3114" s="176">
        <v>258.38</v>
      </c>
      <c r="G3114" s="169">
        <v>9</v>
      </c>
    </row>
    <row r="3115" spans="1:7" x14ac:dyDescent="0.2">
      <c r="A3115" s="173" t="s">
        <v>18352</v>
      </c>
      <c r="B3115" s="174" t="s">
        <v>18353</v>
      </c>
      <c r="C3115" s="175" t="s">
        <v>12497</v>
      </c>
      <c r="D3115" s="176">
        <v>265.98</v>
      </c>
      <c r="E3115" s="176">
        <v>36.35</v>
      </c>
      <c r="F3115" s="176">
        <v>302.33</v>
      </c>
      <c r="G3115" s="169">
        <v>9</v>
      </c>
    </row>
    <row r="3116" spans="1:7" x14ac:dyDescent="0.2">
      <c r="A3116" s="173" t="s">
        <v>18354</v>
      </c>
      <c r="B3116" s="174" t="s">
        <v>18355</v>
      </c>
      <c r="C3116" s="175" t="s">
        <v>12497</v>
      </c>
      <c r="D3116" s="176">
        <v>364.07</v>
      </c>
      <c r="E3116" s="176">
        <v>42.66</v>
      </c>
      <c r="F3116" s="176">
        <v>406.73</v>
      </c>
      <c r="G3116" s="169">
        <v>9</v>
      </c>
    </row>
    <row r="3117" spans="1:7" x14ac:dyDescent="0.2">
      <c r="A3117" s="173" t="s">
        <v>18356</v>
      </c>
      <c r="B3117" s="174" t="s">
        <v>18357</v>
      </c>
      <c r="C3117" s="175"/>
      <c r="D3117" s="176"/>
      <c r="E3117" s="176"/>
      <c r="F3117" s="176"/>
      <c r="G3117" s="169">
        <v>5</v>
      </c>
    </row>
    <row r="3118" spans="1:7" x14ac:dyDescent="0.2">
      <c r="A3118" s="173" t="s">
        <v>18358</v>
      </c>
      <c r="B3118" s="174" t="s">
        <v>18359</v>
      </c>
      <c r="C3118" s="175" t="s">
        <v>12497</v>
      </c>
      <c r="D3118" s="176">
        <v>70.3</v>
      </c>
      <c r="E3118" s="176">
        <v>34.85</v>
      </c>
      <c r="F3118" s="176">
        <v>105.15</v>
      </c>
      <c r="G3118" s="169">
        <v>9</v>
      </c>
    </row>
    <row r="3119" spans="1:7" x14ac:dyDescent="0.2">
      <c r="A3119" s="173" t="s">
        <v>18360</v>
      </c>
      <c r="B3119" s="174" t="s">
        <v>18361</v>
      </c>
      <c r="C3119" s="175" t="s">
        <v>12497</v>
      </c>
      <c r="D3119" s="176">
        <v>87.4</v>
      </c>
      <c r="E3119" s="176">
        <v>40.44</v>
      </c>
      <c r="F3119" s="176">
        <v>127.84</v>
      </c>
      <c r="G3119" s="169">
        <v>9</v>
      </c>
    </row>
    <row r="3120" spans="1:7" x14ac:dyDescent="0.2">
      <c r="A3120" s="173" t="s">
        <v>18362</v>
      </c>
      <c r="B3120" s="174" t="s">
        <v>18363</v>
      </c>
      <c r="C3120" s="175" t="s">
        <v>12497</v>
      </c>
      <c r="D3120" s="176">
        <v>72.41</v>
      </c>
      <c r="E3120" s="176">
        <v>34.85</v>
      </c>
      <c r="F3120" s="176">
        <v>107.26</v>
      </c>
      <c r="G3120" s="169">
        <v>9</v>
      </c>
    </row>
    <row r="3121" spans="1:7" x14ac:dyDescent="0.2">
      <c r="A3121" s="173" t="s">
        <v>18364</v>
      </c>
      <c r="B3121" s="174" t="s">
        <v>18365</v>
      </c>
      <c r="C3121" s="175" t="s">
        <v>12497</v>
      </c>
      <c r="D3121" s="176">
        <v>89.39</v>
      </c>
      <c r="E3121" s="176">
        <v>40.44</v>
      </c>
      <c r="F3121" s="176">
        <v>129.83000000000001</v>
      </c>
      <c r="G3121" s="169">
        <v>9</v>
      </c>
    </row>
    <row r="3122" spans="1:7" x14ac:dyDescent="0.2">
      <c r="A3122" s="173" t="s">
        <v>18366</v>
      </c>
      <c r="B3122" s="174" t="s">
        <v>18367</v>
      </c>
      <c r="C3122" s="175" t="s">
        <v>12497</v>
      </c>
      <c r="D3122" s="176">
        <v>123.37</v>
      </c>
      <c r="E3122" s="176">
        <v>49.94</v>
      </c>
      <c r="F3122" s="176">
        <v>173.31</v>
      </c>
      <c r="G3122" s="169">
        <v>9</v>
      </c>
    </row>
    <row r="3123" spans="1:7" x14ac:dyDescent="0.2">
      <c r="A3123" s="173" t="s">
        <v>18368</v>
      </c>
      <c r="B3123" s="174" t="s">
        <v>18369</v>
      </c>
      <c r="C3123" s="175" t="s">
        <v>12497</v>
      </c>
      <c r="D3123" s="176">
        <v>244.99</v>
      </c>
      <c r="E3123" s="176">
        <v>56.83</v>
      </c>
      <c r="F3123" s="176">
        <v>301.82</v>
      </c>
      <c r="G3123" s="169">
        <v>9</v>
      </c>
    </row>
    <row r="3124" spans="1:7" x14ac:dyDescent="0.2">
      <c r="A3124" s="173" t="s">
        <v>18370</v>
      </c>
      <c r="B3124" s="174" t="s">
        <v>18371</v>
      </c>
      <c r="C3124" s="175" t="s">
        <v>12497</v>
      </c>
      <c r="D3124" s="176">
        <v>384.28</v>
      </c>
      <c r="E3124" s="176">
        <v>73.239999999999995</v>
      </c>
      <c r="F3124" s="176">
        <v>457.52</v>
      </c>
      <c r="G3124" s="169">
        <v>9</v>
      </c>
    </row>
    <row r="3125" spans="1:7" x14ac:dyDescent="0.2">
      <c r="A3125" s="173" t="s">
        <v>18372</v>
      </c>
      <c r="B3125" s="174" t="s">
        <v>18373</v>
      </c>
      <c r="C3125" s="175" t="s">
        <v>12497</v>
      </c>
      <c r="D3125" s="176">
        <v>526.57000000000005</v>
      </c>
      <c r="E3125" s="176">
        <v>92.25</v>
      </c>
      <c r="F3125" s="176">
        <v>618.82000000000005</v>
      </c>
      <c r="G3125" s="169">
        <v>9</v>
      </c>
    </row>
    <row r="3126" spans="1:7" x14ac:dyDescent="0.2">
      <c r="A3126" s="173" t="s">
        <v>18374</v>
      </c>
      <c r="B3126" s="174" t="s">
        <v>18375</v>
      </c>
      <c r="C3126" s="175" t="s">
        <v>12497</v>
      </c>
      <c r="D3126" s="176">
        <v>764.52</v>
      </c>
      <c r="E3126" s="176">
        <v>137.9</v>
      </c>
      <c r="F3126" s="176">
        <v>902.42</v>
      </c>
      <c r="G3126" s="169">
        <v>9</v>
      </c>
    </row>
    <row r="3127" spans="1:7" x14ac:dyDescent="0.2">
      <c r="A3127" s="173" t="s">
        <v>18376</v>
      </c>
      <c r="B3127" s="174" t="s">
        <v>18377</v>
      </c>
      <c r="C3127" s="175" t="s">
        <v>12497</v>
      </c>
      <c r="D3127" s="176">
        <v>198.37</v>
      </c>
      <c r="E3127" s="176">
        <v>56.83</v>
      </c>
      <c r="F3127" s="176">
        <v>255.2</v>
      </c>
      <c r="G3127" s="169">
        <v>9</v>
      </c>
    </row>
    <row r="3128" spans="1:7" x14ac:dyDescent="0.2">
      <c r="A3128" s="173" t="s">
        <v>18378</v>
      </c>
      <c r="B3128" s="174" t="s">
        <v>18379</v>
      </c>
      <c r="C3128" s="175" t="s">
        <v>12497</v>
      </c>
      <c r="D3128" s="176">
        <v>400.38</v>
      </c>
      <c r="E3128" s="176">
        <v>73.239999999999995</v>
      </c>
      <c r="F3128" s="176">
        <v>473.62</v>
      </c>
      <c r="G3128" s="169">
        <v>9</v>
      </c>
    </row>
    <row r="3129" spans="1:7" x14ac:dyDescent="0.2">
      <c r="A3129" s="173" t="s">
        <v>18380</v>
      </c>
      <c r="B3129" s="174" t="s">
        <v>18381</v>
      </c>
      <c r="C3129" s="175" t="s">
        <v>12497</v>
      </c>
      <c r="D3129" s="176">
        <v>562.07000000000005</v>
      </c>
      <c r="E3129" s="176">
        <v>92.25</v>
      </c>
      <c r="F3129" s="176">
        <v>654.32000000000005</v>
      </c>
      <c r="G3129" s="169">
        <v>9</v>
      </c>
    </row>
    <row r="3130" spans="1:7" x14ac:dyDescent="0.2">
      <c r="A3130" s="173" t="s">
        <v>18382</v>
      </c>
      <c r="B3130" s="174" t="s">
        <v>18383</v>
      </c>
      <c r="C3130" s="175" t="s">
        <v>12497</v>
      </c>
      <c r="D3130" s="176">
        <v>299.05</v>
      </c>
      <c r="E3130" s="176">
        <v>56.83</v>
      </c>
      <c r="F3130" s="176">
        <v>355.88</v>
      </c>
      <c r="G3130" s="169">
        <v>9</v>
      </c>
    </row>
    <row r="3131" spans="1:7" x14ac:dyDescent="0.2">
      <c r="A3131" s="173" t="s">
        <v>18384</v>
      </c>
      <c r="B3131" s="174" t="s">
        <v>18385</v>
      </c>
      <c r="C3131" s="175" t="s">
        <v>12497</v>
      </c>
      <c r="D3131" s="176">
        <v>489.03</v>
      </c>
      <c r="E3131" s="176">
        <v>73.239999999999995</v>
      </c>
      <c r="F3131" s="176">
        <v>562.27</v>
      </c>
      <c r="G3131" s="169">
        <v>9</v>
      </c>
    </row>
    <row r="3132" spans="1:7" x14ac:dyDescent="0.2">
      <c r="A3132" s="173" t="s">
        <v>18386</v>
      </c>
      <c r="B3132" s="174" t="s">
        <v>18387</v>
      </c>
      <c r="C3132" s="175" t="s">
        <v>12497</v>
      </c>
      <c r="D3132" s="176">
        <v>714.03</v>
      </c>
      <c r="E3132" s="176">
        <v>92.25</v>
      </c>
      <c r="F3132" s="176">
        <v>806.28</v>
      </c>
      <c r="G3132" s="169">
        <v>9</v>
      </c>
    </row>
    <row r="3133" spans="1:7" x14ac:dyDescent="0.2">
      <c r="A3133" s="173" t="s">
        <v>18388</v>
      </c>
      <c r="B3133" s="174" t="s">
        <v>18389</v>
      </c>
      <c r="C3133" s="175" t="s">
        <v>12497</v>
      </c>
      <c r="D3133" s="176">
        <v>35.049999999999997</v>
      </c>
      <c r="E3133" s="176">
        <v>33.76</v>
      </c>
      <c r="F3133" s="176">
        <v>68.81</v>
      </c>
      <c r="G3133" s="169">
        <v>9</v>
      </c>
    </row>
    <row r="3134" spans="1:7" x14ac:dyDescent="0.2">
      <c r="A3134" s="173" t="s">
        <v>18390</v>
      </c>
      <c r="B3134" s="174" t="s">
        <v>18391</v>
      </c>
      <c r="C3134" s="175" t="s">
        <v>12497</v>
      </c>
      <c r="D3134" s="176">
        <v>45.79</v>
      </c>
      <c r="E3134" s="176">
        <v>43.01</v>
      </c>
      <c r="F3134" s="176">
        <v>88.8</v>
      </c>
      <c r="G3134" s="169">
        <v>9</v>
      </c>
    </row>
    <row r="3135" spans="1:7" x14ac:dyDescent="0.2">
      <c r="A3135" s="173" t="s">
        <v>18392</v>
      </c>
      <c r="B3135" s="174" t="s">
        <v>18393</v>
      </c>
      <c r="C3135" s="175" t="s">
        <v>12497</v>
      </c>
      <c r="D3135" s="176">
        <v>82.22</v>
      </c>
      <c r="E3135" s="176">
        <v>72.69</v>
      </c>
      <c r="F3135" s="176">
        <v>154.91</v>
      </c>
      <c r="G3135" s="169">
        <v>9</v>
      </c>
    </row>
    <row r="3136" spans="1:7" x14ac:dyDescent="0.2">
      <c r="A3136" s="173" t="s">
        <v>18394</v>
      </c>
      <c r="B3136" s="174" t="s">
        <v>18395</v>
      </c>
      <c r="C3136" s="175" t="s">
        <v>12497</v>
      </c>
      <c r="D3136" s="176">
        <v>1221.46</v>
      </c>
      <c r="E3136" s="176">
        <v>206.85</v>
      </c>
      <c r="F3136" s="176">
        <v>1428.31</v>
      </c>
      <c r="G3136" s="169">
        <v>9</v>
      </c>
    </row>
    <row r="3137" spans="1:7" x14ac:dyDescent="0.2">
      <c r="A3137" s="173" t="s">
        <v>18396</v>
      </c>
      <c r="B3137" s="174" t="s">
        <v>18397</v>
      </c>
      <c r="C3137" s="175" t="s">
        <v>12497</v>
      </c>
      <c r="D3137" s="176">
        <v>134.91</v>
      </c>
      <c r="E3137" s="176">
        <v>40.44</v>
      </c>
      <c r="F3137" s="176">
        <v>175.35</v>
      </c>
      <c r="G3137" s="169">
        <v>9</v>
      </c>
    </row>
    <row r="3138" spans="1:7" x14ac:dyDescent="0.2">
      <c r="A3138" s="173" t="s">
        <v>18398</v>
      </c>
      <c r="B3138" s="174" t="s">
        <v>18399</v>
      </c>
      <c r="C3138" s="175" t="s">
        <v>12497</v>
      </c>
      <c r="D3138" s="176">
        <v>119.4</v>
      </c>
      <c r="E3138" s="176">
        <v>40.44</v>
      </c>
      <c r="F3138" s="176">
        <v>159.84</v>
      </c>
      <c r="G3138" s="169">
        <v>9</v>
      </c>
    </row>
    <row r="3139" spans="1:7" x14ac:dyDescent="0.2">
      <c r="A3139" s="173" t="s">
        <v>18400</v>
      </c>
      <c r="B3139" s="174" t="s">
        <v>18401</v>
      </c>
      <c r="C3139" s="175" t="s">
        <v>12497</v>
      </c>
      <c r="D3139" s="176">
        <v>154.72999999999999</v>
      </c>
      <c r="E3139" s="176">
        <v>40.44</v>
      </c>
      <c r="F3139" s="176">
        <v>195.17</v>
      </c>
      <c r="G3139" s="169">
        <v>9</v>
      </c>
    </row>
    <row r="3140" spans="1:7" x14ac:dyDescent="0.2">
      <c r="A3140" s="173" t="s">
        <v>18402</v>
      </c>
      <c r="B3140" s="174" t="s">
        <v>18403</v>
      </c>
      <c r="C3140" s="175" t="s">
        <v>12497</v>
      </c>
      <c r="D3140" s="176">
        <v>262.14</v>
      </c>
      <c r="E3140" s="176">
        <v>63.73</v>
      </c>
      <c r="F3140" s="176">
        <v>325.87</v>
      </c>
      <c r="G3140" s="169">
        <v>9</v>
      </c>
    </row>
    <row r="3141" spans="1:7" x14ac:dyDescent="0.2">
      <c r="A3141" s="173" t="s">
        <v>18404</v>
      </c>
      <c r="B3141" s="174" t="s">
        <v>18405</v>
      </c>
      <c r="C3141" s="175" t="s">
        <v>12497</v>
      </c>
      <c r="D3141" s="176">
        <v>153.46</v>
      </c>
      <c r="E3141" s="176">
        <v>49.94</v>
      </c>
      <c r="F3141" s="176">
        <v>203.4</v>
      </c>
      <c r="G3141" s="169">
        <v>9</v>
      </c>
    </row>
    <row r="3142" spans="1:7" x14ac:dyDescent="0.2">
      <c r="A3142" s="173" t="s">
        <v>18406</v>
      </c>
      <c r="B3142" s="174" t="s">
        <v>18407</v>
      </c>
      <c r="C3142" s="175" t="s">
        <v>12497</v>
      </c>
      <c r="D3142" s="176">
        <v>478.51</v>
      </c>
      <c r="E3142" s="176">
        <v>82.74</v>
      </c>
      <c r="F3142" s="176">
        <v>561.25</v>
      </c>
      <c r="G3142" s="169">
        <v>9</v>
      </c>
    </row>
    <row r="3143" spans="1:7" x14ac:dyDescent="0.2">
      <c r="A3143" s="173" t="s">
        <v>18408</v>
      </c>
      <c r="B3143" s="174" t="s">
        <v>18409</v>
      </c>
      <c r="C3143" s="175" t="s">
        <v>12497</v>
      </c>
      <c r="D3143" s="176">
        <v>110.68</v>
      </c>
      <c r="E3143" s="176">
        <v>34.85</v>
      </c>
      <c r="F3143" s="176">
        <v>145.53</v>
      </c>
      <c r="G3143" s="169">
        <v>9</v>
      </c>
    </row>
    <row r="3144" spans="1:7" x14ac:dyDescent="0.2">
      <c r="A3144" s="173" t="s">
        <v>18410</v>
      </c>
      <c r="B3144" s="174" t="s">
        <v>18411</v>
      </c>
      <c r="C3144" s="175" t="s">
        <v>12497</v>
      </c>
      <c r="D3144" s="176">
        <v>103.63</v>
      </c>
      <c r="E3144" s="176">
        <v>34.85</v>
      </c>
      <c r="F3144" s="176">
        <v>138.47999999999999</v>
      </c>
      <c r="G3144" s="169">
        <v>9</v>
      </c>
    </row>
    <row r="3145" spans="1:7" x14ac:dyDescent="0.2">
      <c r="A3145" s="173" t="s">
        <v>18412</v>
      </c>
      <c r="B3145" s="174" t="s">
        <v>18413</v>
      </c>
      <c r="C3145" s="175" t="s">
        <v>12497</v>
      </c>
      <c r="D3145" s="176">
        <v>24.6</v>
      </c>
      <c r="E3145" s="176">
        <v>12.29</v>
      </c>
      <c r="F3145" s="176">
        <v>36.89</v>
      </c>
      <c r="G3145" s="169">
        <v>9</v>
      </c>
    </row>
    <row r="3146" spans="1:7" x14ac:dyDescent="0.2">
      <c r="A3146" s="173" t="s">
        <v>18414</v>
      </c>
      <c r="B3146" s="174" t="s">
        <v>18415</v>
      </c>
      <c r="C3146" s="175"/>
      <c r="D3146" s="176"/>
      <c r="E3146" s="176"/>
      <c r="F3146" s="176"/>
      <c r="G3146" s="169">
        <v>5</v>
      </c>
    </row>
    <row r="3147" spans="1:7" ht="25.5" x14ac:dyDescent="0.2">
      <c r="A3147" s="173" t="s">
        <v>18416</v>
      </c>
      <c r="B3147" s="174" t="s">
        <v>18417</v>
      </c>
      <c r="C3147" s="175" t="s">
        <v>12497</v>
      </c>
      <c r="D3147" s="176">
        <v>7.53</v>
      </c>
      <c r="E3147" s="176">
        <v>1.76</v>
      </c>
      <c r="F3147" s="176">
        <v>9.2899999999999991</v>
      </c>
      <c r="G3147" s="169">
        <v>9</v>
      </c>
    </row>
    <row r="3148" spans="1:7" ht="25.5" x14ac:dyDescent="0.2">
      <c r="A3148" s="173" t="s">
        <v>18418</v>
      </c>
      <c r="B3148" s="174" t="s">
        <v>18419</v>
      </c>
      <c r="C3148" s="175" t="s">
        <v>12497</v>
      </c>
      <c r="D3148" s="176">
        <v>8.32</v>
      </c>
      <c r="E3148" s="176">
        <v>1.76</v>
      </c>
      <c r="F3148" s="176">
        <v>10.08</v>
      </c>
      <c r="G3148" s="169">
        <v>9</v>
      </c>
    </row>
    <row r="3149" spans="1:7" ht="25.5" x14ac:dyDescent="0.2">
      <c r="A3149" s="173" t="s">
        <v>18420</v>
      </c>
      <c r="B3149" s="174" t="s">
        <v>18421</v>
      </c>
      <c r="C3149" s="175" t="s">
        <v>12497</v>
      </c>
      <c r="D3149" s="176">
        <v>11.06</v>
      </c>
      <c r="E3149" s="176">
        <v>1.76</v>
      </c>
      <c r="F3149" s="176">
        <v>12.82</v>
      </c>
      <c r="G3149" s="169">
        <v>9</v>
      </c>
    </row>
    <row r="3150" spans="1:7" ht="25.5" x14ac:dyDescent="0.2">
      <c r="A3150" s="173" t="s">
        <v>18422</v>
      </c>
      <c r="B3150" s="174" t="s">
        <v>18423</v>
      </c>
      <c r="C3150" s="175" t="s">
        <v>12497</v>
      </c>
      <c r="D3150" s="176">
        <v>24.18</v>
      </c>
      <c r="E3150" s="176">
        <v>1.76</v>
      </c>
      <c r="F3150" s="176">
        <v>25.94</v>
      </c>
      <c r="G3150" s="169">
        <v>9</v>
      </c>
    </row>
    <row r="3151" spans="1:7" ht="25.5" x14ac:dyDescent="0.2">
      <c r="A3151" s="173" t="s">
        <v>18424</v>
      </c>
      <c r="B3151" s="174" t="s">
        <v>18425</v>
      </c>
      <c r="C3151" s="175" t="s">
        <v>12497</v>
      </c>
      <c r="D3151" s="176">
        <v>33.07</v>
      </c>
      <c r="E3151" s="176">
        <v>1.76</v>
      </c>
      <c r="F3151" s="176">
        <v>34.83</v>
      </c>
      <c r="G3151" s="169">
        <v>9</v>
      </c>
    </row>
    <row r="3152" spans="1:7" x14ac:dyDescent="0.2">
      <c r="A3152" s="173" t="s">
        <v>18426</v>
      </c>
      <c r="B3152" s="174" t="s">
        <v>18427</v>
      </c>
      <c r="C3152" s="175" t="s">
        <v>12497</v>
      </c>
      <c r="D3152" s="176">
        <v>79.739999999999995</v>
      </c>
      <c r="E3152" s="176">
        <v>2.63</v>
      </c>
      <c r="F3152" s="176">
        <v>82.37</v>
      </c>
      <c r="G3152" s="169">
        <v>9</v>
      </c>
    </row>
    <row r="3153" spans="1:7" x14ac:dyDescent="0.2">
      <c r="A3153" s="173" t="s">
        <v>18428</v>
      </c>
      <c r="B3153" s="174" t="s">
        <v>18429</v>
      </c>
      <c r="C3153" s="175" t="s">
        <v>12497</v>
      </c>
      <c r="D3153" s="176">
        <v>105.21</v>
      </c>
      <c r="E3153" s="176">
        <v>2.63</v>
      </c>
      <c r="F3153" s="176">
        <v>107.84</v>
      </c>
      <c r="G3153" s="169">
        <v>9</v>
      </c>
    </row>
    <row r="3154" spans="1:7" x14ac:dyDescent="0.2">
      <c r="A3154" s="173" t="s">
        <v>18430</v>
      </c>
      <c r="B3154" s="174" t="s">
        <v>18431</v>
      </c>
      <c r="C3154" s="175" t="s">
        <v>12497</v>
      </c>
      <c r="D3154" s="176">
        <v>157.15</v>
      </c>
      <c r="E3154" s="176">
        <v>2.63</v>
      </c>
      <c r="F3154" s="176">
        <v>159.78</v>
      </c>
      <c r="G3154" s="169">
        <v>9</v>
      </c>
    </row>
    <row r="3155" spans="1:7" x14ac:dyDescent="0.2">
      <c r="A3155" s="173" t="s">
        <v>18432</v>
      </c>
      <c r="B3155" s="174" t="s">
        <v>18433</v>
      </c>
      <c r="C3155" s="175" t="s">
        <v>12497</v>
      </c>
      <c r="D3155" s="176">
        <v>255.23</v>
      </c>
      <c r="E3155" s="176">
        <v>2.63</v>
      </c>
      <c r="F3155" s="176">
        <v>257.86</v>
      </c>
      <c r="G3155" s="169">
        <v>9</v>
      </c>
    </row>
    <row r="3156" spans="1:7" x14ac:dyDescent="0.2">
      <c r="A3156" s="173" t="s">
        <v>18434</v>
      </c>
      <c r="B3156" s="174" t="s">
        <v>18435</v>
      </c>
      <c r="C3156" s="175" t="s">
        <v>12497</v>
      </c>
      <c r="D3156" s="176">
        <v>380.82</v>
      </c>
      <c r="E3156" s="176">
        <v>2.63</v>
      </c>
      <c r="F3156" s="176">
        <v>383.45</v>
      </c>
      <c r="G3156" s="169">
        <v>9</v>
      </c>
    </row>
    <row r="3157" spans="1:7" x14ac:dyDescent="0.2">
      <c r="A3157" s="173" t="s">
        <v>18436</v>
      </c>
      <c r="B3157" s="174" t="s">
        <v>18437</v>
      </c>
      <c r="C3157" s="175" t="s">
        <v>12497</v>
      </c>
      <c r="D3157" s="176">
        <v>545.91999999999996</v>
      </c>
      <c r="E3157" s="176">
        <v>2.63</v>
      </c>
      <c r="F3157" s="176">
        <v>548.54999999999995</v>
      </c>
      <c r="G3157" s="169">
        <v>9</v>
      </c>
    </row>
    <row r="3158" spans="1:7" ht="25.5" x14ac:dyDescent="0.2">
      <c r="A3158" s="173" t="s">
        <v>18438</v>
      </c>
      <c r="B3158" s="174" t="s">
        <v>18439</v>
      </c>
      <c r="C3158" s="175" t="s">
        <v>12497</v>
      </c>
      <c r="D3158" s="176">
        <v>903.54</v>
      </c>
      <c r="E3158" s="176">
        <v>2.63</v>
      </c>
      <c r="F3158" s="176">
        <v>906.17</v>
      </c>
      <c r="G3158" s="169">
        <v>9</v>
      </c>
    </row>
    <row r="3159" spans="1:7" ht="25.5" x14ac:dyDescent="0.2">
      <c r="A3159" s="173" t="s">
        <v>18440</v>
      </c>
      <c r="B3159" s="174" t="s">
        <v>18441</v>
      </c>
      <c r="C3159" s="175" t="s">
        <v>12497</v>
      </c>
      <c r="D3159" s="176">
        <v>1222.1500000000001</v>
      </c>
      <c r="E3159" s="176">
        <v>2.63</v>
      </c>
      <c r="F3159" s="176">
        <v>1224.78</v>
      </c>
      <c r="G3159" s="169">
        <v>9</v>
      </c>
    </row>
    <row r="3160" spans="1:7" x14ac:dyDescent="0.2">
      <c r="A3160" s="173" t="s">
        <v>18442</v>
      </c>
      <c r="B3160" s="174" t="s">
        <v>18443</v>
      </c>
      <c r="C3160" s="175"/>
      <c r="D3160" s="176"/>
      <c r="E3160" s="176"/>
      <c r="F3160" s="176"/>
      <c r="G3160" s="169">
        <v>5</v>
      </c>
    </row>
    <row r="3161" spans="1:7" ht="25.5" x14ac:dyDescent="0.2">
      <c r="A3161" s="173" t="s">
        <v>18444</v>
      </c>
      <c r="B3161" s="174" t="s">
        <v>18445</v>
      </c>
      <c r="C3161" s="175" t="s">
        <v>12497</v>
      </c>
      <c r="D3161" s="176">
        <v>561.30999999999995</v>
      </c>
      <c r="E3161" s="176">
        <v>37.049999999999997</v>
      </c>
      <c r="F3161" s="176">
        <v>598.36</v>
      </c>
      <c r="G3161" s="169">
        <v>9</v>
      </c>
    </row>
    <row r="3162" spans="1:7" ht="25.5" x14ac:dyDescent="0.2">
      <c r="A3162" s="173" t="s">
        <v>18446</v>
      </c>
      <c r="B3162" s="174" t="s">
        <v>18447</v>
      </c>
      <c r="C3162" s="175" t="s">
        <v>12497</v>
      </c>
      <c r="D3162" s="176">
        <v>651.33000000000004</v>
      </c>
      <c r="E3162" s="176">
        <v>37.049999999999997</v>
      </c>
      <c r="F3162" s="176">
        <v>688.38</v>
      </c>
      <c r="G3162" s="169">
        <v>9</v>
      </c>
    </row>
    <row r="3163" spans="1:7" ht="25.5" x14ac:dyDescent="0.2">
      <c r="A3163" s="173" t="s">
        <v>18448</v>
      </c>
      <c r="B3163" s="174" t="s">
        <v>18449</v>
      </c>
      <c r="C3163" s="175" t="s">
        <v>12497</v>
      </c>
      <c r="D3163" s="176">
        <v>811.85</v>
      </c>
      <c r="E3163" s="176">
        <v>37.049999999999997</v>
      </c>
      <c r="F3163" s="176">
        <v>848.9</v>
      </c>
      <c r="G3163" s="169">
        <v>9</v>
      </c>
    </row>
    <row r="3164" spans="1:7" ht="25.5" x14ac:dyDescent="0.2">
      <c r="A3164" s="173" t="s">
        <v>18450</v>
      </c>
      <c r="B3164" s="174" t="s">
        <v>18451</v>
      </c>
      <c r="C3164" s="175" t="s">
        <v>12497</v>
      </c>
      <c r="D3164" s="176">
        <v>1241.78</v>
      </c>
      <c r="E3164" s="176">
        <v>37.049999999999997</v>
      </c>
      <c r="F3164" s="176">
        <v>1278.83</v>
      </c>
      <c r="G3164" s="169">
        <v>9</v>
      </c>
    </row>
    <row r="3165" spans="1:7" ht="25.5" x14ac:dyDescent="0.2">
      <c r="A3165" s="173" t="s">
        <v>18452</v>
      </c>
      <c r="B3165" s="174" t="s">
        <v>18453</v>
      </c>
      <c r="C3165" s="175" t="s">
        <v>12497</v>
      </c>
      <c r="D3165" s="176">
        <v>983.45</v>
      </c>
      <c r="E3165" s="176">
        <v>37.049999999999997</v>
      </c>
      <c r="F3165" s="176">
        <v>1020.5</v>
      </c>
      <c r="G3165" s="169">
        <v>9</v>
      </c>
    </row>
    <row r="3166" spans="1:7" ht="25.5" x14ac:dyDescent="0.2">
      <c r="A3166" s="173" t="s">
        <v>18454</v>
      </c>
      <c r="B3166" s="174" t="s">
        <v>18455</v>
      </c>
      <c r="C3166" s="175" t="s">
        <v>12497</v>
      </c>
      <c r="D3166" s="176">
        <v>535.75</v>
      </c>
      <c r="E3166" s="176">
        <v>37.049999999999997</v>
      </c>
      <c r="F3166" s="176">
        <v>572.79999999999995</v>
      </c>
      <c r="G3166" s="169">
        <v>9</v>
      </c>
    </row>
    <row r="3167" spans="1:7" ht="25.5" x14ac:dyDescent="0.2">
      <c r="A3167" s="173" t="s">
        <v>18456</v>
      </c>
      <c r="B3167" s="174" t="s">
        <v>18457</v>
      </c>
      <c r="C3167" s="175" t="s">
        <v>12497</v>
      </c>
      <c r="D3167" s="176">
        <v>548.41</v>
      </c>
      <c r="E3167" s="176">
        <v>37.049999999999997</v>
      </c>
      <c r="F3167" s="176">
        <v>585.46</v>
      </c>
      <c r="G3167" s="169">
        <v>9</v>
      </c>
    </row>
    <row r="3168" spans="1:7" ht="25.5" x14ac:dyDescent="0.2">
      <c r="A3168" s="173" t="s">
        <v>18458</v>
      </c>
      <c r="B3168" s="174" t="s">
        <v>18459</v>
      </c>
      <c r="C3168" s="175" t="s">
        <v>12497</v>
      </c>
      <c r="D3168" s="176">
        <v>618.57000000000005</v>
      </c>
      <c r="E3168" s="176">
        <v>37.049999999999997</v>
      </c>
      <c r="F3168" s="176">
        <v>655.62</v>
      </c>
      <c r="G3168" s="169">
        <v>9</v>
      </c>
    </row>
    <row r="3169" spans="1:7" ht="25.5" x14ac:dyDescent="0.2">
      <c r="A3169" s="173" t="s">
        <v>18460</v>
      </c>
      <c r="B3169" s="174" t="s">
        <v>18461</v>
      </c>
      <c r="C3169" s="175" t="s">
        <v>12497</v>
      </c>
      <c r="D3169" s="176">
        <v>760.92</v>
      </c>
      <c r="E3169" s="176">
        <v>37.049999999999997</v>
      </c>
      <c r="F3169" s="176">
        <v>797.97</v>
      </c>
      <c r="G3169" s="169">
        <v>9</v>
      </c>
    </row>
    <row r="3170" spans="1:7" ht="25.5" x14ac:dyDescent="0.2">
      <c r="A3170" s="173" t="s">
        <v>18462</v>
      </c>
      <c r="B3170" s="174" t="s">
        <v>18463</v>
      </c>
      <c r="C3170" s="175" t="s">
        <v>12497</v>
      </c>
      <c r="D3170" s="176">
        <v>925.87</v>
      </c>
      <c r="E3170" s="176">
        <v>37.049999999999997</v>
      </c>
      <c r="F3170" s="176">
        <v>962.92</v>
      </c>
      <c r="G3170" s="169">
        <v>9</v>
      </c>
    </row>
    <row r="3171" spans="1:7" ht="25.5" x14ac:dyDescent="0.2">
      <c r="A3171" s="173" t="s">
        <v>18464</v>
      </c>
      <c r="B3171" s="174" t="s">
        <v>18465</v>
      </c>
      <c r="C3171" s="175" t="s">
        <v>12497</v>
      </c>
      <c r="D3171" s="176">
        <v>1110.1400000000001</v>
      </c>
      <c r="E3171" s="176">
        <v>37.049999999999997</v>
      </c>
      <c r="F3171" s="176">
        <v>1147.19</v>
      </c>
      <c r="G3171" s="169">
        <v>9</v>
      </c>
    </row>
    <row r="3172" spans="1:7" ht="25.5" x14ac:dyDescent="0.2">
      <c r="A3172" s="173" t="s">
        <v>18466</v>
      </c>
      <c r="B3172" s="174" t="s">
        <v>18467</v>
      </c>
      <c r="C3172" s="175" t="s">
        <v>12497</v>
      </c>
      <c r="D3172" s="176">
        <v>1433.57</v>
      </c>
      <c r="E3172" s="176">
        <v>37.049999999999997</v>
      </c>
      <c r="F3172" s="176">
        <v>1470.62</v>
      </c>
      <c r="G3172" s="169">
        <v>9</v>
      </c>
    </row>
    <row r="3173" spans="1:7" x14ac:dyDescent="0.2">
      <c r="A3173" s="173" t="s">
        <v>18468</v>
      </c>
      <c r="B3173" s="174" t="s">
        <v>18469</v>
      </c>
      <c r="C3173" s="175"/>
      <c r="D3173" s="176"/>
      <c r="E3173" s="176"/>
      <c r="F3173" s="176"/>
      <c r="G3173" s="169">
        <v>5</v>
      </c>
    </row>
    <row r="3174" spans="1:7" ht="25.5" x14ac:dyDescent="0.2">
      <c r="A3174" s="173" t="s">
        <v>18470</v>
      </c>
      <c r="B3174" s="174" t="s">
        <v>18471</v>
      </c>
      <c r="C3174" s="175" t="s">
        <v>12497</v>
      </c>
      <c r="D3174" s="176">
        <v>135.54</v>
      </c>
      <c r="E3174" s="176">
        <v>22.23</v>
      </c>
      <c r="F3174" s="176">
        <v>157.77000000000001</v>
      </c>
      <c r="G3174" s="169">
        <v>9</v>
      </c>
    </row>
    <row r="3175" spans="1:7" ht="25.5" x14ac:dyDescent="0.2">
      <c r="A3175" s="173" t="s">
        <v>18472</v>
      </c>
      <c r="B3175" s="174" t="s">
        <v>18473</v>
      </c>
      <c r="C3175" s="175" t="s">
        <v>12497</v>
      </c>
      <c r="D3175" s="176">
        <v>190.22</v>
      </c>
      <c r="E3175" s="176">
        <v>29.64</v>
      </c>
      <c r="F3175" s="176">
        <v>219.86</v>
      </c>
      <c r="G3175" s="169">
        <v>9</v>
      </c>
    </row>
    <row r="3176" spans="1:7" ht="25.5" x14ac:dyDescent="0.2">
      <c r="A3176" s="173" t="s">
        <v>18474</v>
      </c>
      <c r="B3176" s="174" t="s">
        <v>18475</v>
      </c>
      <c r="C3176" s="175" t="s">
        <v>12497</v>
      </c>
      <c r="D3176" s="176">
        <v>237.01</v>
      </c>
      <c r="E3176" s="176">
        <v>29.64</v>
      </c>
      <c r="F3176" s="176">
        <v>266.64999999999998</v>
      </c>
      <c r="G3176" s="169">
        <v>9</v>
      </c>
    </row>
    <row r="3177" spans="1:7" x14ac:dyDescent="0.2">
      <c r="A3177" s="173" t="s">
        <v>18476</v>
      </c>
      <c r="B3177" s="174" t="s">
        <v>18477</v>
      </c>
      <c r="C3177" s="175"/>
      <c r="D3177" s="176"/>
      <c r="E3177" s="176"/>
      <c r="F3177" s="176"/>
      <c r="G3177" s="169">
        <v>5</v>
      </c>
    </row>
    <row r="3178" spans="1:7" ht="25.5" x14ac:dyDescent="0.2">
      <c r="A3178" s="173" t="s">
        <v>18478</v>
      </c>
      <c r="B3178" s="174" t="s">
        <v>18479</v>
      </c>
      <c r="C3178" s="175" t="s">
        <v>12497</v>
      </c>
      <c r="D3178" s="176">
        <v>678.05</v>
      </c>
      <c r="E3178" s="176">
        <v>42.31</v>
      </c>
      <c r="F3178" s="176">
        <v>720.36</v>
      </c>
      <c r="G3178" s="169">
        <v>9</v>
      </c>
    </row>
    <row r="3179" spans="1:7" ht="25.5" x14ac:dyDescent="0.2">
      <c r="A3179" s="173" t="s">
        <v>18480</v>
      </c>
      <c r="B3179" s="174" t="s">
        <v>18481</v>
      </c>
      <c r="C3179" s="175" t="s">
        <v>12497</v>
      </c>
      <c r="D3179" s="176">
        <v>688.57</v>
      </c>
      <c r="E3179" s="176">
        <v>42.31</v>
      </c>
      <c r="F3179" s="176">
        <v>730.88</v>
      </c>
      <c r="G3179" s="169">
        <v>9</v>
      </c>
    </row>
    <row r="3180" spans="1:7" ht="25.5" x14ac:dyDescent="0.2">
      <c r="A3180" s="173" t="s">
        <v>18482</v>
      </c>
      <c r="B3180" s="174" t="s">
        <v>18483</v>
      </c>
      <c r="C3180" s="175" t="s">
        <v>12497</v>
      </c>
      <c r="D3180" s="176">
        <v>672.82</v>
      </c>
      <c r="E3180" s="176">
        <v>42.31</v>
      </c>
      <c r="F3180" s="176">
        <v>715.13</v>
      </c>
      <c r="G3180" s="169">
        <v>9</v>
      </c>
    </row>
    <row r="3181" spans="1:7" ht="25.5" x14ac:dyDescent="0.2">
      <c r="A3181" s="173" t="s">
        <v>18484</v>
      </c>
      <c r="B3181" s="174" t="s">
        <v>18485</v>
      </c>
      <c r="C3181" s="175" t="s">
        <v>12497</v>
      </c>
      <c r="D3181" s="176">
        <v>794.52</v>
      </c>
      <c r="E3181" s="176">
        <v>42.31</v>
      </c>
      <c r="F3181" s="176">
        <v>836.83</v>
      </c>
      <c r="G3181" s="169">
        <v>9</v>
      </c>
    </row>
    <row r="3182" spans="1:7" ht="25.5" x14ac:dyDescent="0.2">
      <c r="A3182" s="173" t="s">
        <v>18486</v>
      </c>
      <c r="B3182" s="174" t="s">
        <v>18487</v>
      </c>
      <c r="C3182" s="175" t="s">
        <v>12497</v>
      </c>
      <c r="D3182" s="176">
        <v>1106.0999999999999</v>
      </c>
      <c r="E3182" s="176">
        <v>45.48</v>
      </c>
      <c r="F3182" s="176">
        <v>1151.58</v>
      </c>
      <c r="G3182" s="169">
        <v>9</v>
      </c>
    </row>
    <row r="3183" spans="1:7" ht="25.5" x14ac:dyDescent="0.2">
      <c r="A3183" s="173" t="s">
        <v>18488</v>
      </c>
      <c r="B3183" s="174" t="s">
        <v>18489</v>
      </c>
      <c r="C3183" s="175" t="s">
        <v>12497</v>
      </c>
      <c r="D3183" s="176">
        <v>1193.01</v>
      </c>
      <c r="E3183" s="176">
        <v>45.48</v>
      </c>
      <c r="F3183" s="176">
        <v>1238.49</v>
      </c>
      <c r="G3183" s="169">
        <v>9</v>
      </c>
    </row>
    <row r="3184" spans="1:7" x14ac:dyDescent="0.2">
      <c r="A3184" s="173" t="s">
        <v>18490</v>
      </c>
      <c r="B3184" s="174" t="s">
        <v>18491</v>
      </c>
      <c r="C3184" s="175" t="s">
        <v>12389</v>
      </c>
      <c r="D3184" s="176">
        <v>161.78</v>
      </c>
      <c r="E3184" s="176">
        <v>23.18</v>
      </c>
      <c r="F3184" s="176">
        <v>184.96</v>
      </c>
      <c r="G3184" s="169">
        <v>9</v>
      </c>
    </row>
    <row r="3185" spans="1:7" x14ac:dyDescent="0.2">
      <c r="A3185" s="173" t="s">
        <v>18492</v>
      </c>
      <c r="B3185" s="174" t="s">
        <v>18493</v>
      </c>
      <c r="C3185" s="175" t="s">
        <v>12389</v>
      </c>
      <c r="D3185" s="176">
        <v>169.01</v>
      </c>
      <c r="E3185" s="176">
        <v>23.18</v>
      </c>
      <c r="F3185" s="176">
        <v>192.19</v>
      </c>
      <c r="G3185" s="169">
        <v>9</v>
      </c>
    </row>
    <row r="3186" spans="1:7" x14ac:dyDescent="0.2">
      <c r="A3186" s="173" t="s">
        <v>18494</v>
      </c>
      <c r="B3186" s="174" t="s">
        <v>18495</v>
      </c>
      <c r="C3186" s="175" t="s">
        <v>12389</v>
      </c>
      <c r="D3186" s="176">
        <v>206.29</v>
      </c>
      <c r="E3186" s="176">
        <v>25.29</v>
      </c>
      <c r="F3186" s="176">
        <v>231.58</v>
      </c>
      <c r="G3186" s="169">
        <v>9</v>
      </c>
    </row>
    <row r="3187" spans="1:7" x14ac:dyDescent="0.2">
      <c r="A3187" s="173" t="s">
        <v>18496</v>
      </c>
      <c r="B3187" s="174" t="s">
        <v>18497</v>
      </c>
      <c r="C3187" s="175" t="s">
        <v>12389</v>
      </c>
      <c r="D3187" s="176">
        <v>303.83</v>
      </c>
      <c r="E3187" s="176">
        <v>27.38</v>
      </c>
      <c r="F3187" s="176">
        <v>331.21</v>
      </c>
      <c r="G3187" s="169">
        <v>9</v>
      </c>
    </row>
    <row r="3188" spans="1:7" x14ac:dyDescent="0.2">
      <c r="A3188" s="173" t="s">
        <v>18498</v>
      </c>
      <c r="B3188" s="174" t="s">
        <v>18499</v>
      </c>
      <c r="C3188" s="175" t="s">
        <v>12389</v>
      </c>
      <c r="D3188" s="176">
        <v>384.95</v>
      </c>
      <c r="E3188" s="176">
        <v>29.49</v>
      </c>
      <c r="F3188" s="176">
        <v>414.44</v>
      </c>
      <c r="G3188" s="169">
        <v>9</v>
      </c>
    </row>
    <row r="3189" spans="1:7" x14ac:dyDescent="0.2">
      <c r="A3189" s="173" t="s">
        <v>18500</v>
      </c>
      <c r="B3189" s="174" t="s">
        <v>18501</v>
      </c>
      <c r="C3189" s="175" t="s">
        <v>12389</v>
      </c>
      <c r="D3189" s="176">
        <v>553.4</v>
      </c>
      <c r="E3189" s="176">
        <v>31.6</v>
      </c>
      <c r="F3189" s="176">
        <v>585</v>
      </c>
      <c r="G3189" s="169">
        <v>9</v>
      </c>
    </row>
    <row r="3190" spans="1:7" x14ac:dyDescent="0.2">
      <c r="A3190" s="173" t="s">
        <v>18502</v>
      </c>
      <c r="B3190" s="174" t="s">
        <v>18503</v>
      </c>
      <c r="C3190" s="175" t="s">
        <v>12389</v>
      </c>
      <c r="D3190" s="176">
        <v>725.07</v>
      </c>
      <c r="E3190" s="176">
        <v>33.71</v>
      </c>
      <c r="F3190" s="176">
        <v>758.78</v>
      </c>
      <c r="G3190" s="169">
        <v>9</v>
      </c>
    </row>
    <row r="3191" spans="1:7" ht="25.5" x14ac:dyDescent="0.2">
      <c r="A3191" s="173" t="s">
        <v>18504</v>
      </c>
      <c r="B3191" s="174" t="s">
        <v>18505</v>
      </c>
      <c r="C3191" s="175" t="s">
        <v>12389</v>
      </c>
      <c r="D3191" s="176">
        <v>292.95999999999998</v>
      </c>
      <c r="E3191" s="176">
        <v>29.49</v>
      </c>
      <c r="F3191" s="176">
        <v>322.45</v>
      </c>
      <c r="G3191" s="169">
        <v>9</v>
      </c>
    </row>
    <row r="3192" spans="1:7" ht="25.5" x14ac:dyDescent="0.2">
      <c r="A3192" s="173" t="s">
        <v>18506</v>
      </c>
      <c r="B3192" s="174" t="s">
        <v>18507</v>
      </c>
      <c r="C3192" s="175" t="s">
        <v>12389</v>
      </c>
      <c r="D3192" s="176">
        <v>296.94</v>
      </c>
      <c r="E3192" s="176">
        <v>23.18</v>
      </c>
      <c r="F3192" s="176">
        <v>320.12</v>
      </c>
      <c r="G3192" s="169">
        <v>9</v>
      </c>
    </row>
    <row r="3193" spans="1:7" ht="25.5" x14ac:dyDescent="0.2">
      <c r="A3193" s="173" t="s">
        <v>18508</v>
      </c>
      <c r="B3193" s="174" t="s">
        <v>18509</v>
      </c>
      <c r="C3193" s="175" t="s">
        <v>12389</v>
      </c>
      <c r="D3193" s="176">
        <v>396.2</v>
      </c>
      <c r="E3193" s="176">
        <v>29.49</v>
      </c>
      <c r="F3193" s="176">
        <v>425.69</v>
      </c>
      <c r="G3193" s="169">
        <v>9</v>
      </c>
    </row>
    <row r="3194" spans="1:7" ht="25.5" x14ac:dyDescent="0.2">
      <c r="A3194" s="173" t="s">
        <v>18510</v>
      </c>
      <c r="B3194" s="174" t="s">
        <v>18511</v>
      </c>
      <c r="C3194" s="175" t="s">
        <v>12389</v>
      </c>
      <c r="D3194" s="176">
        <v>711.91</v>
      </c>
      <c r="E3194" s="176">
        <v>33.71</v>
      </c>
      <c r="F3194" s="176">
        <v>745.62</v>
      </c>
      <c r="G3194" s="169">
        <v>9</v>
      </c>
    </row>
    <row r="3195" spans="1:7" ht="25.5" x14ac:dyDescent="0.2">
      <c r="A3195" s="173" t="s">
        <v>18512</v>
      </c>
      <c r="B3195" s="174" t="s">
        <v>18513</v>
      </c>
      <c r="C3195" s="175" t="s">
        <v>12389</v>
      </c>
      <c r="D3195" s="176">
        <v>536.55999999999995</v>
      </c>
      <c r="E3195" s="176">
        <v>25.29</v>
      </c>
      <c r="F3195" s="176">
        <v>561.85</v>
      </c>
      <c r="G3195" s="169">
        <v>9</v>
      </c>
    </row>
    <row r="3196" spans="1:7" ht="25.5" x14ac:dyDescent="0.2">
      <c r="A3196" s="173" t="s">
        <v>18514</v>
      </c>
      <c r="B3196" s="174" t="s">
        <v>18515</v>
      </c>
      <c r="C3196" s="175" t="s">
        <v>12389</v>
      </c>
      <c r="D3196" s="176">
        <v>641.41999999999996</v>
      </c>
      <c r="E3196" s="176">
        <v>29.49</v>
      </c>
      <c r="F3196" s="176">
        <v>670.91</v>
      </c>
      <c r="G3196" s="169">
        <v>9</v>
      </c>
    </row>
    <row r="3197" spans="1:7" ht="25.5" x14ac:dyDescent="0.2">
      <c r="A3197" s="173" t="s">
        <v>18516</v>
      </c>
      <c r="B3197" s="174" t="s">
        <v>18517</v>
      </c>
      <c r="C3197" s="175" t="s">
        <v>12389</v>
      </c>
      <c r="D3197" s="176">
        <v>1040.56</v>
      </c>
      <c r="E3197" s="176">
        <v>33.71</v>
      </c>
      <c r="F3197" s="176">
        <v>1074.27</v>
      </c>
      <c r="G3197" s="169">
        <v>9</v>
      </c>
    </row>
    <row r="3198" spans="1:7" x14ac:dyDescent="0.2">
      <c r="A3198" s="173" t="s">
        <v>18518</v>
      </c>
      <c r="B3198" s="174" t="s">
        <v>18519</v>
      </c>
      <c r="C3198" s="175" t="s">
        <v>12389</v>
      </c>
      <c r="D3198" s="176">
        <v>400.74</v>
      </c>
      <c r="E3198" s="176">
        <v>23.18</v>
      </c>
      <c r="F3198" s="176">
        <v>423.92</v>
      </c>
      <c r="G3198" s="169">
        <v>9</v>
      </c>
    </row>
    <row r="3199" spans="1:7" x14ac:dyDescent="0.2">
      <c r="A3199" s="173" t="s">
        <v>18520</v>
      </c>
      <c r="B3199" s="174" t="s">
        <v>18521</v>
      </c>
      <c r="C3199" s="175" t="s">
        <v>12389</v>
      </c>
      <c r="D3199" s="176">
        <v>527.57000000000005</v>
      </c>
      <c r="E3199" s="176">
        <v>25.29</v>
      </c>
      <c r="F3199" s="176">
        <v>552.86</v>
      </c>
      <c r="G3199" s="169">
        <v>9</v>
      </c>
    </row>
    <row r="3200" spans="1:7" x14ac:dyDescent="0.2">
      <c r="A3200" s="173" t="s">
        <v>18522</v>
      </c>
      <c r="B3200" s="174" t="s">
        <v>18523</v>
      </c>
      <c r="C3200" s="175"/>
      <c r="D3200" s="176"/>
      <c r="E3200" s="176"/>
      <c r="F3200" s="176"/>
      <c r="G3200" s="169">
        <v>5</v>
      </c>
    </row>
    <row r="3201" spans="1:7" ht="25.5" x14ac:dyDescent="0.2">
      <c r="A3201" s="173" t="s">
        <v>18524</v>
      </c>
      <c r="B3201" s="174" t="s">
        <v>18525</v>
      </c>
      <c r="C3201" s="175" t="s">
        <v>12389</v>
      </c>
      <c r="D3201" s="176">
        <v>424.65</v>
      </c>
      <c r="E3201" s="176">
        <v>29.49</v>
      </c>
      <c r="F3201" s="176">
        <v>454.14</v>
      </c>
      <c r="G3201" s="169">
        <v>9</v>
      </c>
    </row>
    <row r="3202" spans="1:7" ht="25.5" x14ac:dyDescent="0.2">
      <c r="A3202" s="173" t="s">
        <v>18526</v>
      </c>
      <c r="B3202" s="174" t="s">
        <v>18527</v>
      </c>
      <c r="C3202" s="175" t="s">
        <v>12389</v>
      </c>
      <c r="D3202" s="176">
        <v>609.36</v>
      </c>
      <c r="E3202" s="176">
        <v>33.71</v>
      </c>
      <c r="F3202" s="176">
        <v>643.07000000000005</v>
      </c>
      <c r="G3202" s="169">
        <v>9</v>
      </c>
    </row>
    <row r="3203" spans="1:7" ht="25.5" x14ac:dyDescent="0.2">
      <c r="A3203" s="173" t="s">
        <v>18528</v>
      </c>
      <c r="B3203" s="174" t="s">
        <v>18529</v>
      </c>
      <c r="C3203" s="175" t="s">
        <v>12389</v>
      </c>
      <c r="D3203" s="176">
        <v>927.8</v>
      </c>
      <c r="E3203" s="176">
        <v>37.92</v>
      </c>
      <c r="F3203" s="176">
        <v>965.72</v>
      </c>
      <c r="G3203" s="169">
        <v>9</v>
      </c>
    </row>
    <row r="3204" spans="1:7" ht="25.5" x14ac:dyDescent="0.2">
      <c r="A3204" s="173" t="s">
        <v>18530</v>
      </c>
      <c r="B3204" s="174" t="s">
        <v>18531</v>
      </c>
      <c r="C3204" s="175" t="s">
        <v>12389</v>
      </c>
      <c r="D3204" s="176">
        <v>1470.59</v>
      </c>
      <c r="E3204" s="176">
        <v>42.13</v>
      </c>
      <c r="F3204" s="176">
        <v>1512.72</v>
      </c>
      <c r="G3204" s="169">
        <v>9</v>
      </c>
    </row>
    <row r="3205" spans="1:7" ht="25.5" x14ac:dyDescent="0.2">
      <c r="A3205" s="173" t="s">
        <v>18532</v>
      </c>
      <c r="B3205" s="174" t="s">
        <v>18533</v>
      </c>
      <c r="C3205" s="175" t="s">
        <v>12389</v>
      </c>
      <c r="D3205" s="176">
        <v>332.81</v>
      </c>
      <c r="E3205" s="176">
        <v>29.49</v>
      </c>
      <c r="F3205" s="176">
        <v>362.3</v>
      </c>
      <c r="G3205" s="169">
        <v>9</v>
      </c>
    </row>
    <row r="3206" spans="1:7" ht="25.5" x14ac:dyDescent="0.2">
      <c r="A3206" s="173" t="s">
        <v>18534</v>
      </c>
      <c r="B3206" s="174" t="s">
        <v>18535</v>
      </c>
      <c r="C3206" s="175" t="s">
        <v>12389</v>
      </c>
      <c r="D3206" s="176">
        <v>396.67</v>
      </c>
      <c r="E3206" s="176">
        <v>29.49</v>
      </c>
      <c r="F3206" s="176">
        <v>426.16</v>
      </c>
      <c r="G3206" s="169">
        <v>9</v>
      </c>
    </row>
    <row r="3207" spans="1:7" ht="25.5" x14ac:dyDescent="0.2">
      <c r="A3207" s="173" t="s">
        <v>18536</v>
      </c>
      <c r="B3207" s="174" t="s">
        <v>18537</v>
      </c>
      <c r="C3207" s="175" t="s">
        <v>12389</v>
      </c>
      <c r="D3207" s="176">
        <v>724.47</v>
      </c>
      <c r="E3207" s="176">
        <v>33.71</v>
      </c>
      <c r="F3207" s="176">
        <v>758.18</v>
      </c>
      <c r="G3207" s="169">
        <v>9</v>
      </c>
    </row>
    <row r="3208" spans="1:7" ht="25.5" x14ac:dyDescent="0.2">
      <c r="A3208" s="173" t="s">
        <v>18538</v>
      </c>
      <c r="B3208" s="174" t="s">
        <v>18539</v>
      </c>
      <c r="C3208" s="175" t="s">
        <v>12389</v>
      </c>
      <c r="D3208" s="176">
        <v>842.16</v>
      </c>
      <c r="E3208" s="176">
        <v>37.92</v>
      </c>
      <c r="F3208" s="176">
        <v>880.08</v>
      </c>
      <c r="G3208" s="169">
        <v>9</v>
      </c>
    </row>
    <row r="3209" spans="1:7" ht="25.5" x14ac:dyDescent="0.2">
      <c r="A3209" s="173" t="s">
        <v>18540</v>
      </c>
      <c r="B3209" s="174" t="s">
        <v>18541</v>
      </c>
      <c r="C3209" s="175" t="s">
        <v>12389</v>
      </c>
      <c r="D3209" s="176">
        <v>1334.27</v>
      </c>
      <c r="E3209" s="176">
        <v>42.13</v>
      </c>
      <c r="F3209" s="176">
        <v>1376.4</v>
      </c>
      <c r="G3209" s="169">
        <v>9</v>
      </c>
    </row>
    <row r="3210" spans="1:7" x14ac:dyDescent="0.2">
      <c r="A3210" s="173" t="s">
        <v>18542</v>
      </c>
      <c r="B3210" s="174" t="s">
        <v>18543</v>
      </c>
      <c r="C3210" s="175"/>
      <c r="D3210" s="176"/>
      <c r="E3210" s="176"/>
      <c r="F3210" s="176"/>
      <c r="G3210" s="169">
        <v>5</v>
      </c>
    </row>
    <row r="3211" spans="1:7" x14ac:dyDescent="0.2">
      <c r="A3211" s="173" t="s">
        <v>18544</v>
      </c>
      <c r="B3211" s="174" t="s">
        <v>18545</v>
      </c>
      <c r="C3211" s="175" t="s">
        <v>12497</v>
      </c>
      <c r="D3211" s="176">
        <v>1.79</v>
      </c>
      <c r="E3211" s="176">
        <v>72.69</v>
      </c>
      <c r="F3211" s="176">
        <v>74.48</v>
      </c>
      <c r="G3211" s="169">
        <v>9</v>
      </c>
    </row>
    <row r="3212" spans="1:7" ht="25.5" x14ac:dyDescent="0.2">
      <c r="A3212" s="173" t="s">
        <v>18546</v>
      </c>
      <c r="B3212" s="174" t="s">
        <v>18547</v>
      </c>
      <c r="C3212" s="175" t="s">
        <v>12497</v>
      </c>
      <c r="D3212" s="176">
        <v>69.260000000000005</v>
      </c>
      <c r="E3212" s="176">
        <v>42.3</v>
      </c>
      <c r="F3212" s="176">
        <v>111.56</v>
      </c>
      <c r="G3212" s="169">
        <v>9</v>
      </c>
    </row>
    <row r="3213" spans="1:7" x14ac:dyDescent="0.2">
      <c r="A3213" s="173" t="s">
        <v>18548</v>
      </c>
      <c r="B3213" s="174" t="s">
        <v>18549</v>
      </c>
      <c r="C3213" s="175"/>
      <c r="D3213" s="176"/>
      <c r="E3213" s="176"/>
      <c r="F3213" s="176"/>
      <c r="G3213" s="169">
        <v>5</v>
      </c>
    </row>
    <row r="3214" spans="1:7" ht="25.5" x14ac:dyDescent="0.2">
      <c r="A3214" s="173" t="s">
        <v>18550</v>
      </c>
      <c r="B3214" s="174" t="s">
        <v>18551</v>
      </c>
      <c r="C3214" s="175" t="s">
        <v>12497</v>
      </c>
      <c r="D3214" s="176">
        <v>77.72</v>
      </c>
      <c r="E3214" s="176">
        <v>73.739999999999995</v>
      </c>
      <c r="F3214" s="176">
        <v>151.46</v>
      </c>
      <c r="G3214" s="169">
        <v>9</v>
      </c>
    </row>
    <row r="3215" spans="1:7" ht="25.5" x14ac:dyDescent="0.2">
      <c r="A3215" s="173" t="s">
        <v>18552</v>
      </c>
      <c r="B3215" s="174" t="s">
        <v>18553</v>
      </c>
      <c r="C3215" s="175" t="s">
        <v>12497</v>
      </c>
      <c r="D3215" s="176">
        <v>101.19</v>
      </c>
      <c r="E3215" s="176">
        <v>84.27</v>
      </c>
      <c r="F3215" s="176">
        <v>185.46</v>
      </c>
      <c r="G3215" s="169">
        <v>9</v>
      </c>
    </row>
    <row r="3216" spans="1:7" ht="25.5" x14ac:dyDescent="0.2">
      <c r="A3216" s="173" t="s">
        <v>18554</v>
      </c>
      <c r="B3216" s="174" t="s">
        <v>18555</v>
      </c>
      <c r="C3216" s="175" t="s">
        <v>12497</v>
      </c>
      <c r="D3216" s="176">
        <v>102.6</v>
      </c>
      <c r="E3216" s="176">
        <v>84.27</v>
      </c>
      <c r="F3216" s="176">
        <v>186.87</v>
      </c>
      <c r="G3216" s="169">
        <v>9</v>
      </c>
    </row>
    <row r="3217" spans="1:7" ht="25.5" x14ac:dyDescent="0.2">
      <c r="A3217" s="173" t="s">
        <v>18556</v>
      </c>
      <c r="B3217" s="174" t="s">
        <v>18557</v>
      </c>
      <c r="C3217" s="175" t="s">
        <v>12497</v>
      </c>
      <c r="D3217" s="176">
        <v>123.54</v>
      </c>
      <c r="E3217" s="176">
        <v>94.8</v>
      </c>
      <c r="F3217" s="176">
        <v>218.34</v>
      </c>
      <c r="G3217" s="169">
        <v>9</v>
      </c>
    </row>
    <row r="3218" spans="1:7" ht="25.5" x14ac:dyDescent="0.2">
      <c r="A3218" s="173" t="s">
        <v>18558</v>
      </c>
      <c r="B3218" s="174" t="s">
        <v>18559</v>
      </c>
      <c r="C3218" s="175" t="s">
        <v>12497</v>
      </c>
      <c r="D3218" s="176">
        <v>203.97</v>
      </c>
      <c r="E3218" s="176">
        <v>105.34</v>
      </c>
      <c r="F3218" s="176">
        <v>309.31</v>
      </c>
      <c r="G3218" s="169">
        <v>9</v>
      </c>
    </row>
    <row r="3219" spans="1:7" ht="25.5" x14ac:dyDescent="0.2">
      <c r="A3219" s="173" t="s">
        <v>18560</v>
      </c>
      <c r="B3219" s="174" t="s">
        <v>18561</v>
      </c>
      <c r="C3219" s="175" t="s">
        <v>12497</v>
      </c>
      <c r="D3219" s="176">
        <v>230.68</v>
      </c>
      <c r="E3219" s="176">
        <v>118.51</v>
      </c>
      <c r="F3219" s="176">
        <v>349.19</v>
      </c>
      <c r="G3219" s="169">
        <v>9</v>
      </c>
    </row>
    <row r="3220" spans="1:7" ht="25.5" x14ac:dyDescent="0.2">
      <c r="A3220" s="173" t="s">
        <v>18562</v>
      </c>
      <c r="B3220" s="174" t="s">
        <v>18563</v>
      </c>
      <c r="C3220" s="175" t="s">
        <v>12497</v>
      </c>
      <c r="D3220" s="176">
        <v>274.35000000000002</v>
      </c>
      <c r="E3220" s="176">
        <v>126.41</v>
      </c>
      <c r="F3220" s="176">
        <v>400.76</v>
      </c>
      <c r="G3220" s="169">
        <v>9</v>
      </c>
    </row>
    <row r="3221" spans="1:7" ht="25.5" x14ac:dyDescent="0.2">
      <c r="A3221" s="173" t="s">
        <v>18564</v>
      </c>
      <c r="B3221" s="174" t="s">
        <v>18565</v>
      </c>
      <c r="C3221" s="175" t="s">
        <v>12497</v>
      </c>
      <c r="D3221" s="176">
        <v>321.2</v>
      </c>
      <c r="E3221" s="176">
        <v>131.68</v>
      </c>
      <c r="F3221" s="176">
        <v>452.88</v>
      </c>
      <c r="G3221" s="169">
        <v>9</v>
      </c>
    </row>
    <row r="3222" spans="1:7" ht="25.5" x14ac:dyDescent="0.2">
      <c r="A3222" s="173" t="s">
        <v>18566</v>
      </c>
      <c r="B3222" s="174" t="s">
        <v>18567</v>
      </c>
      <c r="C3222" s="175" t="s">
        <v>12497</v>
      </c>
      <c r="D3222" s="176">
        <v>442.28</v>
      </c>
      <c r="E3222" s="176">
        <v>139.58000000000001</v>
      </c>
      <c r="F3222" s="176">
        <v>581.86</v>
      </c>
      <c r="G3222" s="169">
        <v>9</v>
      </c>
    </row>
    <row r="3223" spans="1:7" ht="25.5" x14ac:dyDescent="0.2">
      <c r="A3223" s="173" t="s">
        <v>18568</v>
      </c>
      <c r="B3223" s="174" t="s">
        <v>18569</v>
      </c>
      <c r="C3223" s="175" t="s">
        <v>12497</v>
      </c>
      <c r="D3223" s="176">
        <v>569.86</v>
      </c>
      <c r="E3223" s="176">
        <v>144.84</v>
      </c>
      <c r="F3223" s="176">
        <v>714.7</v>
      </c>
      <c r="G3223" s="169">
        <v>9</v>
      </c>
    </row>
    <row r="3224" spans="1:7" ht="25.5" x14ac:dyDescent="0.2">
      <c r="A3224" s="173" t="s">
        <v>18570</v>
      </c>
      <c r="B3224" s="174" t="s">
        <v>18571</v>
      </c>
      <c r="C3224" s="175" t="s">
        <v>12497</v>
      </c>
      <c r="D3224" s="176">
        <v>817.64</v>
      </c>
      <c r="E3224" s="176">
        <v>158.01</v>
      </c>
      <c r="F3224" s="176">
        <v>975.65</v>
      </c>
      <c r="G3224" s="169">
        <v>9</v>
      </c>
    </row>
    <row r="3225" spans="1:7" ht="25.5" x14ac:dyDescent="0.2">
      <c r="A3225" s="173" t="s">
        <v>18572</v>
      </c>
      <c r="B3225" s="174" t="s">
        <v>18573</v>
      </c>
      <c r="C3225" s="175" t="s">
        <v>12497</v>
      </c>
      <c r="D3225" s="176">
        <v>750.4</v>
      </c>
      <c r="E3225" s="176">
        <v>173.81</v>
      </c>
      <c r="F3225" s="176">
        <v>924.21</v>
      </c>
      <c r="G3225" s="169">
        <v>9</v>
      </c>
    </row>
    <row r="3226" spans="1:7" ht="25.5" x14ac:dyDescent="0.2">
      <c r="A3226" s="173" t="s">
        <v>18574</v>
      </c>
      <c r="B3226" s="174" t="s">
        <v>18575</v>
      </c>
      <c r="C3226" s="175" t="s">
        <v>12497</v>
      </c>
      <c r="D3226" s="176">
        <v>946.63</v>
      </c>
      <c r="E3226" s="176">
        <v>184.35</v>
      </c>
      <c r="F3226" s="176">
        <v>1130.98</v>
      </c>
      <c r="G3226" s="169">
        <v>9</v>
      </c>
    </row>
    <row r="3227" spans="1:7" x14ac:dyDescent="0.2">
      <c r="A3227" s="173" t="s">
        <v>18576</v>
      </c>
      <c r="B3227" s="174" t="s">
        <v>18577</v>
      </c>
      <c r="C3227" s="175"/>
      <c r="D3227" s="176"/>
      <c r="E3227" s="176"/>
      <c r="F3227" s="176"/>
      <c r="G3227" s="169">
        <v>5</v>
      </c>
    </row>
    <row r="3228" spans="1:7" x14ac:dyDescent="0.2">
      <c r="A3228" s="173" t="s">
        <v>18578</v>
      </c>
      <c r="B3228" s="174" t="s">
        <v>18579</v>
      </c>
      <c r="C3228" s="175" t="s">
        <v>12497</v>
      </c>
      <c r="D3228" s="176">
        <v>141.13999999999999</v>
      </c>
      <c r="E3228" s="176">
        <v>17.14</v>
      </c>
      <c r="F3228" s="176">
        <v>158.28</v>
      </c>
      <c r="G3228" s="169">
        <v>9</v>
      </c>
    </row>
    <row r="3229" spans="1:7" x14ac:dyDescent="0.2">
      <c r="A3229" s="173" t="s">
        <v>18580</v>
      </c>
      <c r="B3229" s="174" t="s">
        <v>18581</v>
      </c>
      <c r="C3229" s="175" t="s">
        <v>12497</v>
      </c>
      <c r="D3229" s="176">
        <v>261.37</v>
      </c>
      <c r="E3229" s="176">
        <v>25.72</v>
      </c>
      <c r="F3229" s="176">
        <v>287.08999999999997</v>
      </c>
      <c r="G3229" s="169">
        <v>9</v>
      </c>
    </row>
    <row r="3230" spans="1:7" x14ac:dyDescent="0.2">
      <c r="A3230" s="173" t="s">
        <v>18582</v>
      </c>
      <c r="B3230" s="174" t="s">
        <v>18583</v>
      </c>
      <c r="C3230" s="175" t="s">
        <v>12497</v>
      </c>
      <c r="D3230" s="176">
        <v>306.63</v>
      </c>
      <c r="E3230" s="176">
        <v>30</v>
      </c>
      <c r="F3230" s="176">
        <v>336.63</v>
      </c>
      <c r="G3230" s="169">
        <v>9</v>
      </c>
    </row>
    <row r="3231" spans="1:7" x14ac:dyDescent="0.2">
      <c r="A3231" s="173" t="s">
        <v>18584</v>
      </c>
      <c r="B3231" s="174" t="s">
        <v>18585</v>
      </c>
      <c r="C3231" s="175" t="s">
        <v>12497</v>
      </c>
      <c r="D3231" s="176">
        <v>427.37</v>
      </c>
      <c r="E3231" s="176">
        <v>34.29</v>
      </c>
      <c r="F3231" s="176">
        <v>461.66</v>
      </c>
      <c r="G3231" s="169">
        <v>9</v>
      </c>
    </row>
    <row r="3232" spans="1:7" x14ac:dyDescent="0.2">
      <c r="A3232" s="173" t="s">
        <v>18586</v>
      </c>
      <c r="B3232" s="174" t="s">
        <v>18587</v>
      </c>
      <c r="C3232" s="175" t="s">
        <v>12497</v>
      </c>
      <c r="D3232" s="176">
        <v>514.84</v>
      </c>
      <c r="E3232" s="176">
        <v>42.86</v>
      </c>
      <c r="F3232" s="176">
        <v>557.70000000000005</v>
      </c>
      <c r="G3232" s="169">
        <v>9</v>
      </c>
    </row>
    <row r="3233" spans="1:7" x14ac:dyDescent="0.2">
      <c r="A3233" s="173" t="s">
        <v>18588</v>
      </c>
      <c r="B3233" s="174" t="s">
        <v>18589</v>
      </c>
      <c r="C3233" s="175" t="s">
        <v>12497</v>
      </c>
      <c r="D3233" s="176">
        <v>790.05</v>
      </c>
      <c r="E3233" s="176">
        <v>51.43</v>
      </c>
      <c r="F3233" s="176">
        <v>841.48</v>
      </c>
      <c r="G3233" s="169">
        <v>9</v>
      </c>
    </row>
    <row r="3234" spans="1:7" x14ac:dyDescent="0.2">
      <c r="A3234" s="173" t="s">
        <v>18590</v>
      </c>
      <c r="B3234" s="174" t="s">
        <v>18591</v>
      </c>
      <c r="C3234" s="175" t="s">
        <v>12497</v>
      </c>
      <c r="D3234" s="176">
        <v>805.06</v>
      </c>
      <c r="E3234" s="176">
        <v>64.290000000000006</v>
      </c>
      <c r="F3234" s="176">
        <v>869.35</v>
      </c>
      <c r="G3234" s="169">
        <v>9</v>
      </c>
    </row>
    <row r="3235" spans="1:7" x14ac:dyDescent="0.2">
      <c r="A3235" s="173" t="s">
        <v>18592</v>
      </c>
      <c r="B3235" s="174" t="s">
        <v>18593</v>
      </c>
      <c r="C3235" s="175" t="s">
        <v>12497</v>
      </c>
      <c r="D3235" s="176">
        <v>1125.1400000000001</v>
      </c>
      <c r="E3235" s="176">
        <v>128.58000000000001</v>
      </c>
      <c r="F3235" s="176">
        <v>1253.72</v>
      </c>
      <c r="G3235" s="169">
        <v>9</v>
      </c>
    </row>
    <row r="3236" spans="1:7" x14ac:dyDescent="0.2">
      <c r="A3236" s="173" t="s">
        <v>20298</v>
      </c>
      <c r="B3236" s="174" t="s">
        <v>20299</v>
      </c>
      <c r="C3236" s="175"/>
      <c r="D3236" s="176"/>
      <c r="E3236" s="176"/>
      <c r="F3236" s="176"/>
      <c r="G3236" s="169">
        <v>5</v>
      </c>
    </row>
    <row r="3237" spans="1:7" x14ac:dyDescent="0.2">
      <c r="A3237" s="173" t="s">
        <v>20300</v>
      </c>
      <c r="B3237" s="174" t="s">
        <v>20301</v>
      </c>
      <c r="C3237" s="175" t="s">
        <v>12497</v>
      </c>
      <c r="D3237" s="176">
        <v>68.48</v>
      </c>
      <c r="E3237" s="176">
        <v>43.72</v>
      </c>
      <c r="F3237" s="176">
        <v>112.2</v>
      </c>
      <c r="G3237" s="169">
        <v>9</v>
      </c>
    </row>
    <row r="3238" spans="1:7" x14ac:dyDescent="0.2">
      <c r="A3238" s="173" t="s">
        <v>18594</v>
      </c>
      <c r="B3238" s="174" t="s">
        <v>18595</v>
      </c>
      <c r="C3238" s="175"/>
      <c r="D3238" s="176"/>
      <c r="E3238" s="176"/>
      <c r="F3238" s="176"/>
      <c r="G3238" s="169">
        <v>5</v>
      </c>
    </row>
    <row r="3239" spans="1:7" ht="25.5" x14ac:dyDescent="0.2">
      <c r="A3239" s="173" t="s">
        <v>18596</v>
      </c>
      <c r="B3239" s="174" t="s">
        <v>18597</v>
      </c>
      <c r="C3239" s="175" t="s">
        <v>12497</v>
      </c>
      <c r="D3239" s="176">
        <v>159.46</v>
      </c>
      <c r="E3239" s="176">
        <v>26.34</v>
      </c>
      <c r="F3239" s="176">
        <v>185.8</v>
      </c>
      <c r="G3239" s="169">
        <v>9</v>
      </c>
    </row>
    <row r="3240" spans="1:7" ht="25.5" x14ac:dyDescent="0.2">
      <c r="A3240" s="173" t="s">
        <v>18598</v>
      </c>
      <c r="B3240" s="174" t="s">
        <v>18599</v>
      </c>
      <c r="C3240" s="175" t="s">
        <v>12497</v>
      </c>
      <c r="D3240" s="176">
        <v>203.55</v>
      </c>
      <c r="E3240" s="176">
        <v>26.34</v>
      </c>
      <c r="F3240" s="176">
        <v>229.89</v>
      </c>
      <c r="G3240" s="169">
        <v>9</v>
      </c>
    </row>
    <row r="3241" spans="1:7" ht="25.5" x14ac:dyDescent="0.2">
      <c r="A3241" s="173" t="s">
        <v>18600</v>
      </c>
      <c r="B3241" s="174" t="s">
        <v>18601</v>
      </c>
      <c r="C3241" s="175" t="s">
        <v>12497</v>
      </c>
      <c r="D3241" s="176">
        <v>258.93</v>
      </c>
      <c r="E3241" s="176">
        <v>37.049999999999997</v>
      </c>
      <c r="F3241" s="176">
        <v>295.98</v>
      </c>
      <c r="G3241" s="169">
        <v>9</v>
      </c>
    </row>
    <row r="3242" spans="1:7" ht="25.5" x14ac:dyDescent="0.2">
      <c r="A3242" s="173" t="s">
        <v>18602</v>
      </c>
      <c r="B3242" s="174" t="s">
        <v>18603</v>
      </c>
      <c r="C3242" s="175" t="s">
        <v>12497</v>
      </c>
      <c r="D3242" s="176">
        <v>340.04</v>
      </c>
      <c r="E3242" s="176">
        <v>37.049999999999997</v>
      </c>
      <c r="F3242" s="176">
        <v>377.09</v>
      </c>
      <c r="G3242" s="169">
        <v>9</v>
      </c>
    </row>
    <row r="3243" spans="1:7" ht="25.5" x14ac:dyDescent="0.2">
      <c r="A3243" s="173" t="s">
        <v>18604</v>
      </c>
      <c r="B3243" s="174" t="s">
        <v>18605</v>
      </c>
      <c r="C3243" s="175" t="s">
        <v>12497</v>
      </c>
      <c r="D3243" s="176">
        <v>594.22</v>
      </c>
      <c r="E3243" s="176">
        <v>37.049999999999997</v>
      </c>
      <c r="F3243" s="176">
        <v>631.27</v>
      </c>
      <c r="G3243" s="169">
        <v>9</v>
      </c>
    </row>
    <row r="3244" spans="1:7" ht="25.5" x14ac:dyDescent="0.2">
      <c r="A3244" s="173" t="s">
        <v>18606</v>
      </c>
      <c r="B3244" s="174" t="s">
        <v>18607</v>
      </c>
      <c r="C3244" s="175" t="s">
        <v>12389</v>
      </c>
      <c r="D3244" s="176">
        <v>64.16</v>
      </c>
      <c r="E3244" s="176">
        <v>21.07</v>
      </c>
      <c r="F3244" s="176">
        <v>85.23</v>
      </c>
      <c r="G3244" s="169">
        <v>9</v>
      </c>
    </row>
    <row r="3245" spans="1:7" ht="25.5" x14ac:dyDescent="0.2">
      <c r="A3245" s="173" t="s">
        <v>18608</v>
      </c>
      <c r="B3245" s="174" t="s">
        <v>18609</v>
      </c>
      <c r="C3245" s="175" t="s">
        <v>12389</v>
      </c>
      <c r="D3245" s="176">
        <v>73.61</v>
      </c>
      <c r="E3245" s="176">
        <v>21.07</v>
      </c>
      <c r="F3245" s="176">
        <v>94.68</v>
      </c>
      <c r="G3245" s="169">
        <v>9</v>
      </c>
    </row>
    <row r="3246" spans="1:7" ht="25.5" x14ac:dyDescent="0.2">
      <c r="A3246" s="173" t="s">
        <v>18610</v>
      </c>
      <c r="B3246" s="174" t="s">
        <v>18611</v>
      </c>
      <c r="C3246" s="175" t="s">
        <v>12389</v>
      </c>
      <c r="D3246" s="176">
        <v>91.88</v>
      </c>
      <c r="E3246" s="176">
        <v>26.34</v>
      </c>
      <c r="F3246" s="176">
        <v>118.22</v>
      </c>
      <c r="G3246" s="169">
        <v>9</v>
      </c>
    </row>
    <row r="3247" spans="1:7" ht="25.5" x14ac:dyDescent="0.2">
      <c r="A3247" s="173" t="s">
        <v>18612</v>
      </c>
      <c r="B3247" s="174" t="s">
        <v>18613</v>
      </c>
      <c r="C3247" s="175" t="s">
        <v>12389</v>
      </c>
      <c r="D3247" s="176">
        <v>144.22</v>
      </c>
      <c r="E3247" s="176">
        <v>26.34</v>
      </c>
      <c r="F3247" s="176">
        <v>170.56</v>
      </c>
      <c r="G3247" s="169">
        <v>9</v>
      </c>
    </row>
    <row r="3248" spans="1:7" ht="25.5" x14ac:dyDescent="0.2">
      <c r="A3248" s="173" t="s">
        <v>18614</v>
      </c>
      <c r="B3248" s="174" t="s">
        <v>18615</v>
      </c>
      <c r="C3248" s="175" t="s">
        <v>12389</v>
      </c>
      <c r="D3248" s="176">
        <v>191.11</v>
      </c>
      <c r="E3248" s="176">
        <v>26.34</v>
      </c>
      <c r="F3248" s="176">
        <v>217.45</v>
      </c>
      <c r="G3248" s="169">
        <v>9</v>
      </c>
    </row>
    <row r="3249" spans="1:7" ht="25.5" x14ac:dyDescent="0.2">
      <c r="A3249" s="173" t="s">
        <v>18616</v>
      </c>
      <c r="B3249" s="174" t="s">
        <v>18617</v>
      </c>
      <c r="C3249" s="175" t="s">
        <v>12690</v>
      </c>
      <c r="D3249" s="176">
        <v>977.84</v>
      </c>
      <c r="E3249" s="176">
        <v>21.07</v>
      </c>
      <c r="F3249" s="176">
        <v>998.91</v>
      </c>
      <c r="G3249" s="169">
        <v>9</v>
      </c>
    </row>
    <row r="3250" spans="1:7" ht="25.5" x14ac:dyDescent="0.2">
      <c r="A3250" s="173" t="s">
        <v>18618</v>
      </c>
      <c r="B3250" s="174" t="s">
        <v>18619</v>
      </c>
      <c r="C3250" s="175" t="s">
        <v>12690</v>
      </c>
      <c r="D3250" s="176">
        <v>1043.03</v>
      </c>
      <c r="E3250" s="176">
        <v>21.07</v>
      </c>
      <c r="F3250" s="176">
        <v>1064.0999999999999</v>
      </c>
      <c r="G3250" s="169">
        <v>9</v>
      </c>
    </row>
    <row r="3251" spans="1:7" ht="25.5" x14ac:dyDescent="0.2">
      <c r="A3251" s="173" t="s">
        <v>18620</v>
      </c>
      <c r="B3251" s="174" t="s">
        <v>18621</v>
      </c>
      <c r="C3251" s="175" t="s">
        <v>12690</v>
      </c>
      <c r="D3251" s="176">
        <v>1044.76</v>
      </c>
      <c r="E3251" s="176">
        <v>26.34</v>
      </c>
      <c r="F3251" s="176">
        <v>1071.0999999999999</v>
      </c>
      <c r="G3251" s="169">
        <v>9</v>
      </c>
    </row>
    <row r="3252" spans="1:7" ht="25.5" x14ac:dyDescent="0.2">
      <c r="A3252" s="173" t="s">
        <v>18622</v>
      </c>
      <c r="B3252" s="174" t="s">
        <v>18623</v>
      </c>
      <c r="C3252" s="175" t="s">
        <v>12690</v>
      </c>
      <c r="D3252" s="176">
        <v>1078.8499999999999</v>
      </c>
      <c r="E3252" s="176">
        <v>26.34</v>
      </c>
      <c r="F3252" s="176">
        <v>1105.19</v>
      </c>
      <c r="G3252" s="169">
        <v>9</v>
      </c>
    </row>
    <row r="3253" spans="1:7" ht="25.5" x14ac:dyDescent="0.2">
      <c r="A3253" s="173" t="s">
        <v>18624</v>
      </c>
      <c r="B3253" s="174" t="s">
        <v>18625</v>
      </c>
      <c r="C3253" s="175" t="s">
        <v>12690</v>
      </c>
      <c r="D3253" s="176">
        <v>1219.8399999999999</v>
      </c>
      <c r="E3253" s="176">
        <v>26.34</v>
      </c>
      <c r="F3253" s="176">
        <v>1246.18</v>
      </c>
      <c r="G3253" s="169">
        <v>9</v>
      </c>
    </row>
    <row r="3254" spans="1:7" ht="25.5" x14ac:dyDescent="0.2">
      <c r="A3254" s="173" t="s">
        <v>18626</v>
      </c>
      <c r="B3254" s="174" t="s">
        <v>18627</v>
      </c>
      <c r="C3254" s="175" t="s">
        <v>12690</v>
      </c>
      <c r="D3254" s="176">
        <v>1855.89</v>
      </c>
      <c r="E3254" s="176">
        <v>26.34</v>
      </c>
      <c r="F3254" s="176">
        <v>1882.23</v>
      </c>
      <c r="G3254" s="169">
        <v>9</v>
      </c>
    </row>
    <row r="3255" spans="1:7" ht="25.5" x14ac:dyDescent="0.2">
      <c r="A3255" s="173" t="s">
        <v>18628</v>
      </c>
      <c r="B3255" s="174" t="s">
        <v>18629</v>
      </c>
      <c r="C3255" s="175" t="s">
        <v>12497</v>
      </c>
      <c r="D3255" s="176">
        <v>322.41000000000003</v>
      </c>
      <c r="E3255" s="176">
        <v>37.049999999999997</v>
      </c>
      <c r="F3255" s="176">
        <v>359.46</v>
      </c>
      <c r="G3255" s="169">
        <v>9</v>
      </c>
    </row>
    <row r="3256" spans="1:7" ht="25.5" x14ac:dyDescent="0.2">
      <c r="A3256" s="173" t="s">
        <v>18630</v>
      </c>
      <c r="B3256" s="174" t="s">
        <v>18631</v>
      </c>
      <c r="C3256" s="175" t="s">
        <v>12497</v>
      </c>
      <c r="D3256" s="176">
        <v>994.13</v>
      </c>
      <c r="E3256" s="176">
        <v>37.049999999999997</v>
      </c>
      <c r="F3256" s="176">
        <v>1031.18</v>
      </c>
      <c r="G3256" s="169">
        <v>9</v>
      </c>
    </row>
    <row r="3257" spans="1:7" x14ac:dyDescent="0.2">
      <c r="A3257" s="173" t="s">
        <v>18632</v>
      </c>
      <c r="B3257" s="174" t="s">
        <v>18633</v>
      </c>
      <c r="C3257" s="175" t="s">
        <v>12389</v>
      </c>
      <c r="D3257" s="176">
        <v>117.73</v>
      </c>
      <c r="E3257" s="176">
        <v>21.07</v>
      </c>
      <c r="F3257" s="176">
        <v>138.80000000000001</v>
      </c>
      <c r="G3257" s="169">
        <v>9</v>
      </c>
    </row>
    <row r="3258" spans="1:7" x14ac:dyDescent="0.2">
      <c r="A3258" s="173" t="s">
        <v>18634</v>
      </c>
      <c r="B3258" s="174" t="s">
        <v>18635</v>
      </c>
      <c r="C3258" s="175" t="s">
        <v>12389</v>
      </c>
      <c r="D3258" s="176">
        <v>155.94</v>
      </c>
      <c r="E3258" s="176">
        <v>21.07</v>
      </c>
      <c r="F3258" s="176">
        <v>177.01</v>
      </c>
      <c r="G3258" s="169">
        <v>9</v>
      </c>
    </row>
    <row r="3259" spans="1:7" x14ac:dyDescent="0.2">
      <c r="A3259" s="173" t="s">
        <v>18636</v>
      </c>
      <c r="B3259" s="174" t="s">
        <v>18637</v>
      </c>
      <c r="C3259" s="175" t="s">
        <v>12389</v>
      </c>
      <c r="D3259" s="176">
        <v>169.24</v>
      </c>
      <c r="E3259" s="176">
        <v>26.34</v>
      </c>
      <c r="F3259" s="176">
        <v>195.58</v>
      </c>
      <c r="G3259" s="169">
        <v>9</v>
      </c>
    </row>
    <row r="3260" spans="1:7" x14ac:dyDescent="0.2">
      <c r="A3260" s="173" t="s">
        <v>18638</v>
      </c>
      <c r="B3260" s="174" t="s">
        <v>18639</v>
      </c>
      <c r="C3260" s="175" t="s">
        <v>12389</v>
      </c>
      <c r="D3260" s="176">
        <v>281.02</v>
      </c>
      <c r="E3260" s="176">
        <v>26.34</v>
      </c>
      <c r="F3260" s="176">
        <v>307.36</v>
      </c>
      <c r="G3260" s="169">
        <v>9</v>
      </c>
    </row>
    <row r="3261" spans="1:7" x14ac:dyDescent="0.2">
      <c r="A3261" s="173" t="s">
        <v>18640</v>
      </c>
      <c r="B3261" s="174" t="s">
        <v>18641</v>
      </c>
      <c r="C3261" s="175" t="s">
        <v>12389</v>
      </c>
      <c r="D3261" s="176">
        <v>290.22000000000003</v>
      </c>
      <c r="E3261" s="176">
        <v>26.34</v>
      </c>
      <c r="F3261" s="176">
        <v>316.56</v>
      </c>
      <c r="G3261" s="169">
        <v>9</v>
      </c>
    </row>
    <row r="3262" spans="1:7" x14ac:dyDescent="0.2">
      <c r="A3262" s="173" t="s">
        <v>18642</v>
      </c>
      <c r="B3262" s="174" t="s">
        <v>18643</v>
      </c>
      <c r="C3262" s="175" t="s">
        <v>12389</v>
      </c>
      <c r="D3262" s="176">
        <v>650.46</v>
      </c>
      <c r="E3262" s="176">
        <v>26.34</v>
      </c>
      <c r="F3262" s="176">
        <v>676.8</v>
      </c>
      <c r="G3262" s="169">
        <v>9</v>
      </c>
    </row>
    <row r="3263" spans="1:7" x14ac:dyDescent="0.2">
      <c r="A3263" s="173" t="s">
        <v>18644</v>
      </c>
      <c r="B3263" s="174" t="s">
        <v>18645</v>
      </c>
      <c r="C3263" s="175" t="s">
        <v>12389</v>
      </c>
      <c r="D3263" s="176">
        <v>181.45</v>
      </c>
      <c r="E3263" s="176">
        <v>21.07</v>
      </c>
      <c r="F3263" s="176">
        <v>202.52</v>
      </c>
      <c r="G3263" s="169">
        <v>9</v>
      </c>
    </row>
    <row r="3264" spans="1:7" x14ac:dyDescent="0.2">
      <c r="A3264" s="173" t="s">
        <v>18646</v>
      </c>
      <c r="B3264" s="174" t="s">
        <v>18647</v>
      </c>
      <c r="C3264" s="175" t="s">
        <v>12389</v>
      </c>
      <c r="D3264" s="176">
        <v>189.67</v>
      </c>
      <c r="E3264" s="176">
        <v>21.07</v>
      </c>
      <c r="F3264" s="176">
        <v>210.74</v>
      </c>
      <c r="G3264" s="169">
        <v>9</v>
      </c>
    </row>
    <row r="3265" spans="1:7" x14ac:dyDescent="0.2">
      <c r="A3265" s="173" t="s">
        <v>18648</v>
      </c>
      <c r="B3265" s="174" t="s">
        <v>18649</v>
      </c>
      <c r="C3265" s="175" t="s">
        <v>12389</v>
      </c>
      <c r="D3265" s="176">
        <v>192.34</v>
      </c>
      <c r="E3265" s="176">
        <v>26.34</v>
      </c>
      <c r="F3265" s="176">
        <v>218.68</v>
      </c>
      <c r="G3265" s="169">
        <v>9</v>
      </c>
    </row>
    <row r="3266" spans="1:7" x14ac:dyDescent="0.2">
      <c r="A3266" s="173" t="s">
        <v>18650</v>
      </c>
      <c r="B3266" s="174" t="s">
        <v>18651</v>
      </c>
      <c r="C3266" s="175" t="s">
        <v>12389</v>
      </c>
      <c r="D3266" s="176">
        <v>244.34</v>
      </c>
      <c r="E3266" s="176">
        <v>26.34</v>
      </c>
      <c r="F3266" s="176">
        <v>270.68</v>
      </c>
      <c r="G3266" s="169">
        <v>9</v>
      </c>
    </row>
    <row r="3267" spans="1:7" x14ac:dyDescent="0.2">
      <c r="A3267" s="173" t="s">
        <v>18652</v>
      </c>
      <c r="B3267" s="174" t="s">
        <v>18653</v>
      </c>
      <c r="C3267" s="175" t="s">
        <v>12389</v>
      </c>
      <c r="D3267" s="176">
        <v>352.78</v>
      </c>
      <c r="E3267" s="176">
        <v>26.34</v>
      </c>
      <c r="F3267" s="176">
        <v>379.12</v>
      </c>
      <c r="G3267" s="169">
        <v>9</v>
      </c>
    </row>
    <row r="3268" spans="1:7" x14ac:dyDescent="0.2">
      <c r="A3268" s="173" t="s">
        <v>18654</v>
      </c>
      <c r="B3268" s="174" t="s">
        <v>18655</v>
      </c>
      <c r="C3268" s="175" t="s">
        <v>12389</v>
      </c>
      <c r="D3268" s="176">
        <v>138.88999999999999</v>
      </c>
      <c r="E3268" s="176">
        <v>21.07</v>
      </c>
      <c r="F3268" s="176">
        <v>159.96</v>
      </c>
      <c r="G3268" s="169">
        <v>9</v>
      </c>
    </row>
    <row r="3269" spans="1:7" x14ac:dyDescent="0.2">
      <c r="A3269" s="173" t="s">
        <v>18656</v>
      </c>
      <c r="B3269" s="174" t="s">
        <v>18657</v>
      </c>
      <c r="C3269" s="175" t="s">
        <v>12389</v>
      </c>
      <c r="D3269" s="176">
        <v>215.32</v>
      </c>
      <c r="E3269" s="176">
        <v>21.07</v>
      </c>
      <c r="F3269" s="176">
        <v>236.39</v>
      </c>
      <c r="G3269" s="169">
        <v>9</v>
      </c>
    </row>
    <row r="3270" spans="1:7" x14ac:dyDescent="0.2">
      <c r="A3270" s="173" t="s">
        <v>18658</v>
      </c>
      <c r="B3270" s="174" t="s">
        <v>18659</v>
      </c>
      <c r="C3270" s="175" t="s">
        <v>12389</v>
      </c>
      <c r="D3270" s="176">
        <v>245.47</v>
      </c>
      <c r="E3270" s="176">
        <v>21.07</v>
      </c>
      <c r="F3270" s="176">
        <v>266.54000000000002</v>
      </c>
      <c r="G3270" s="169">
        <v>9</v>
      </c>
    </row>
    <row r="3271" spans="1:7" x14ac:dyDescent="0.2">
      <c r="A3271" s="173" t="s">
        <v>18660</v>
      </c>
      <c r="B3271" s="174" t="s">
        <v>18661</v>
      </c>
      <c r="C3271" s="175" t="s">
        <v>12389</v>
      </c>
      <c r="D3271" s="176">
        <v>287.83</v>
      </c>
      <c r="E3271" s="176">
        <v>26.34</v>
      </c>
      <c r="F3271" s="176">
        <v>314.17</v>
      </c>
      <c r="G3271" s="169">
        <v>9</v>
      </c>
    </row>
    <row r="3272" spans="1:7" x14ac:dyDescent="0.2">
      <c r="A3272" s="173" t="s">
        <v>18662</v>
      </c>
      <c r="B3272" s="174" t="s">
        <v>18663</v>
      </c>
      <c r="C3272" s="175" t="s">
        <v>12389</v>
      </c>
      <c r="D3272" s="176">
        <v>340.27</v>
      </c>
      <c r="E3272" s="176">
        <v>26.34</v>
      </c>
      <c r="F3272" s="176">
        <v>366.61</v>
      </c>
      <c r="G3272" s="169">
        <v>9</v>
      </c>
    </row>
    <row r="3273" spans="1:7" x14ac:dyDescent="0.2">
      <c r="A3273" s="173" t="s">
        <v>18664</v>
      </c>
      <c r="B3273" s="174" t="s">
        <v>18665</v>
      </c>
      <c r="C3273" s="175" t="s">
        <v>12389</v>
      </c>
      <c r="D3273" s="176">
        <v>950.42</v>
      </c>
      <c r="E3273" s="176">
        <v>26.34</v>
      </c>
      <c r="F3273" s="176">
        <v>976.76</v>
      </c>
      <c r="G3273" s="169">
        <v>9</v>
      </c>
    </row>
    <row r="3274" spans="1:7" ht="25.5" x14ac:dyDescent="0.2">
      <c r="A3274" s="173" t="s">
        <v>18666</v>
      </c>
      <c r="B3274" s="174" t="s">
        <v>18667</v>
      </c>
      <c r="C3274" s="175" t="s">
        <v>12389</v>
      </c>
      <c r="D3274" s="176">
        <v>116.9</v>
      </c>
      <c r="E3274" s="176">
        <v>26.34</v>
      </c>
      <c r="F3274" s="176">
        <v>143.24</v>
      </c>
      <c r="G3274" s="169">
        <v>9</v>
      </c>
    </row>
    <row r="3275" spans="1:7" ht="25.5" x14ac:dyDescent="0.2">
      <c r="A3275" s="173" t="s">
        <v>18668</v>
      </c>
      <c r="B3275" s="174" t="s">
        <v>18669</v>
      </c>
      <c r="C3275" s="175" t="s">
        <v>12389</v>
      </c>
      <c r="D3275" s="176">
        <v>639.95000000000005</v>
      </c>
      <c r="E3275" s="176">
        <v>26.34</v>
      </c>
      <c r="F3275" s="176">
        <v>666.29</v>
      </c>
      <c r="G3275" s="169">
        <v>9</v>
      </c>
    </row>
    <row r="3276" spans="1:7" ht="25.5" x14ac:dyDescent="0.2">
      <c r="A3276" s="173" t="s">
        <v>18670</v>
      </c>
      <c r="B3276" s="174" t="s">
        <v>18671</v>
      </c>
      <c r="C3276" s="175" t="s">
        <v>12389</v>
      </c>
      <c r="D3276" s="176">
        <v>141.31</v>
      </c>
      <c r="E3276" s="176">
        <v>21.07</v>
      </c>
      <c r="F3276" s="176">
        <v>162.38</v>
      </c>
      <c r="G3276" s="169">
        <v>9</v>
      </c>
    </row>
    <row r="3277" spans="1:7" ht="25.5" x14ac:dyDescent="0.2">
      <c r="A3277" s="173" t="s">
        <v>18672</v>
      </c>
      <c r="B3277" s="174" t="s">
        <v>18673</v>
      </c>
      <c r="C3277" s="175" t="s">
        <v>12389</v>
      </c>
      <c r="D3277" s="176">
        <v>214.64</v>
      </c>
      <c r="E3277" s="176">
        <v>26.34</v>
      </c>
      <c r="F3277" s="176">
        <v>240.98</v>
      </c>
      <c r="G3277" s="169">
        <v>9</v>
      </c>
    </row>
    <row r="3278" spans="1:7" ht="25.5" x14ac:dyDescent="0.2">
      <c r="A3278" s="173" t="s">
        <v>18674</v>
      </c>
      <c r="B3278" s="174" t="s">
        <v>18675</v>
      </c>
      <c r="C3278" s="175" t="s">
        <v>12389</v>
      </c>
      <c r="D3278" s="176">
        <v>255.13</v>
      </c>
      <c r="E3278" s="176">
        <v>26.34</v>
      </c>
      <c r="F3278" s="176">
        <v>281.47000000000003</v>
      </c>
      <c r="G3278" s="169">
        <v>9</v>
      </c>
    </row>
    <row r="3279" spans="1:7" ht="25.5" x14ac:dyDescent="0.2">
      <c r="A3279" s="173" t="s">
        <v>18676</v>
      </c>
      <c r="B3279" s="174" t="s">
        <v>18677</v>
      </c>
      <c r="C3279" s="175" t="s">
        <v>12389</v>
      </c>
      <c r="D3279" s="176">
        <v>251.08</v>
      </c>
      <c r="E3279" s="176">
        <v>26.34</v>
      </c>
      <c r="F3279" s="176">
        <v>277.42</v>
      </c>
      <c r="G3279" s="169">
        <v>9</v>
      </c>
    </row>
    <row r="3280" spans="1:7" ht="25.5" x14ac:dyDescent="0.2">
      <c r="A3280" s="173" t="s">
        <v>18678</v>
      </c>
      <c r="B3280" s="174" t="s">
        <v>18679</v>
      </c>
      <c r="C3280" s="175" t="s">
        <v>12389</v>
      </c>
      <c r="D3280" s="176">
        <v>524.94000000000005</v>
      </c>
      <c r="E3280" s="176">
        <v>26.34</v>
      </c>
      <c r="F3280" s="176">
        <v>551.28</v>
      </c>
      <c r="G3280" s="169">
        <v>9</v>
      </c>
    </row>
    <row r="3281" spans="1:7" ht="25.5" x14ac:dyDescent="0.2">
      <c r="A3281" s="173" t="s">
        <v>18680</v>
      </c>
      <c r="B3281" s="174" t="s">
        <v>18681</v>
      </c>
      <c r="C3281" s="175" t="s">
        <v>12389</v>
      </c>
      <c r="D3281" s="176">
        <v>517.66999999999996</v>
      </c>
      <c r="E3281" s="176">
        <v>26.34</v>
      </c>
      <c r="F3281" s="176">
        <v>544.01</v>
      </c>
      <c r="G3281" s="169">
        <v>9</v>
      </c>
    </row>
    <row r="3282" spans="1:7" ht="25.5" x14ac:dyDescent="0.2">
      <c r="A3282" s="173" t="s">
        <v>20302</v>
      </c>
      <c r="B3282" s="174" t="s">
        <v>20303</v>
      </c>
      <c r="C3282" s="175" t="s">
        <v>12389</v>
      </c>
      <c r="D3282" s="176">
        <v>553.69000000000005</v>
      </c>
      <c r="E3282" s="176">
        <v>26.34</v>
      </c>
      <c r="F3282" s="176">
        <v>580.03</v>
      </c>
      <c r="G3282" s="169">
        <v>9</v>
      </c>
    </row>
    <row r="3283" spans="1:7" ht="25.5" x14ac:dyDescent="0.2">
      <c r="A3283" s="173" t="s">
        <v>18682</v>
      </c>
      <c r="B3283" s="174" t="s">
        <v>18683</v>
      </c>
      <c r="C3283" s="175" t="s">
        <v>12389</v>
      </c>
      <c r="D3283" s="176">
        <v>572.05999999999995</v>
      </c>
      <c r="E3283" s="176">
        <v>26.34</v>
      </c>
      <c r="F3283" s="176">
        <v>598.4</v>
      </c>
      <c r="G3283" s="169">
        <v>9</v>
      </c>
    </row>
    <row r="3284" spans="1:7" ht="25.5" x14ac:dyDescent="0.2">
      <c r="A3284" s="173" t="s">
        <v>18684</v>
      </c>
      <c r="B3284" s="174" t="s">
        <v>18685</v>
      </c>
      <c r="C3284" s="175" t="s">
        <v>12389</v>
      </c>
      <c r="D3284" s="176">
        <v>626.70000000000005</v>
      </c>
      <c r="E3284" s="176">
        <v>26.34</v>
      </c>
      <c r="F3284" s="176">
        <v>653.04</v>
      </c>
      <c r="G3284" s="169">
        <v>9</v>
      </c>
    </row>
    <row r="3285" spans="1:7" ht="25.5" x14ac:dyDescent="0.2">
      <c r="A3285" s="173" t="s">
        <v>18686</v>
      </c>
      <c r="B3285" s="174" t="s">
        <v>18687</v>
      </c>
      <c r="C3285" s="175" t="s">
        <v>12389</v>
      </c>
      <c r="D3285" s="176">
        <v>1430.98</v>
      </c>
      <c r="E3285" s="176">
        <v>26.34</v>
      </c>
      <c r="F3285" s="176">
        <v>1457.32</v>
      </c>
      <c r="G3285" s="169">
        <v>9</v>
      </c>
    </row>
    <row r="3286" spans="1:7" x14ac:dyDescent="0.2">
      <c r="A3286" s="173" t="s">
        <v>18688</v>
      </c>
      <c r="B3286" s="174" t="s">
        <v>18689</v>
      </c>
      <c r="C3286" s="175" t="s">
        <v>12389</v>
      </c>
      <c r="D3286" s="176">
        <v>516.99</v>
      </c>
      <c r="E3286" s="176">
        <v>21.07</v>
      </c>
      <c r="F3286" s="176">
        <v>538.05999999999995</v>
      </c>
      <c r="G3286" s="169">
        <v>9</v>
      </c>
    </row>
    <row r="3287" spans="1:7" x14ac:dyDescent="0.2">
      <c r="A3287" s="173" t="s">
        <v>18690</v>
      </c>
      <c r="B3287" s="174" t="s">
        <v>18691</v>
      </c>
      <c r="C3287" s="175" t="s">
        <v>12389</v>
      </c>
      <c r="D3287" s="176">
        <v>952.42</v>
      </c>
      <c r="E3287" s="176">
        <v>26.34</v>
      </c>
      <c r="F3287" s="176">
        <v>978.76</v>
      </c>
      <c r="G3287" s="169">
        <v>9</v>
      </c>
    </row>
    <row r="3288" spans="1:7" x14ac:dyDescent="0.2">
      <c r="A3288" s="173" t="s">
        <v>18692</v>
      </c>
      <c r="B3288" s="174" t="s">
        <v>18693</v>
      </c>
      <c r="C3288" s="175" t="s">
        <v>12389</v>
      </c>
      <c r="D3288" s="176">
        <v>1230.75</v>
      </c>
      <c r="E3288" s="176">
        <v>26.34</v>
      </c>
      <c r="F3288" s="176">
        <v>1257.0899999999999</v>
      </c>
      <c r="G3288" s="169">
        <v>9</v>
      </c>
    </row>
    <row r="3289" spans="1:7" x14ac:dyDescent="0.2">
      <c r="A3289" s="173" t="s">
        <v>18694</v>
      </c>
      <c r="B3289" s="174" t="s">
        <v>18695</v>
      </c>
      <c r="C3289" s="175" t="s">
        <v>12389</v>
      </c>
      <c r="D3289" s="176">
        <v>1633.71</v>
      </c>
      <c r="E3289" s="176">
        <v>26.34</v>
      </c>
      <c r="F3289" s="176">
        <v>1660.05</v>
      </c>
      <c r="G3289" s="169">
        <v>9</v>
      </c>
    </row>
    <row r="3290" spans="1:7" x14ac:dyDescent="0.2">
      <c r="A3290" s="173" t="s">
        <v>18696</v>
      </c>
      <c r="B3290" s="174" t="s">
        <v>18697</v>
      </c>
      <c r="C3290" s="175" t="s">
        <v>12389</v>
      </c>
      <c r="D3290" s="176">
        <v>3405.75</v>
      </c>
      <c r="E3290" s="176">
        <v>26.34</v>
      </c>
      <c r="F3290" s="176">
        <v>3432.09</v>
      </c>
      <c r="G3290" s="169">
        <v>9</v>
      </c>
    </row>
    <row r="3291" spans="1:7" ht="38.25" x14ac:dyDescent="0.2">
      <c r="A3291" s="173" t="s">
        <v>18698</v>
      </c>
      <c r="B3291" s="174" t="s">
        <v>18699</v>
      </c>
      <c r="C3291" s="175" t="s">
        <v>12389</v>
      </c>
      <c r="D3291" s="176">
        <v>229.23</v>
      </c>
      <c r="E3291" s="176">
        <v>21.07</v>
      </c>
      <c r="F3291" s="176">
        <v>250.3</v>
      </c>
      <c r="G3291" s="169">
        <v>9</v>
      </c>
    </row>
    <row r="3292" spans="1:7" ht="38.25" x14ac:dyDescent="0.2">
      <c r="A3292" s="173" t="s">
        <v>18700</v>
      </c>
      <c r="B3292" s="174" t="s">
        <v>18701</v>
      </c>
      <c r="C3292" s="175" t="s">
        <v>12389</v>
      </c>
      <c r="D3292" s="176">
        <v>266.82</v>
      </c>
      <c r="E3292" s="176">
        <v>21.07</v>
      </c>
      <c r="F3292" s="176">
        <v>287.89</v>
      </c>
      <c r="G3292" s="169">
        <v>9</v>
      </c>
    </row>
    <row r="3293" spans="1:7" ht="38.25" x14ac:dyDescent="0.2">
      <c r="A3293" s="173" t="s">
        <v>18702</v>
      </c>
      <c r="B3293" s="174" t="s">
        <v>18703</v>
      </c>
      <c r="C3293" s="175" t="s">
        <v>12389</v>
      </c>
      <c r="D3293" s="176">
        <v>625.30999999999995</v>
      </c>
      <c r="E3293" s="176">
        <v>26.34</v>
      </c>
      <c r="F3293" s="176">
        <v>651.65</v>
      </c>
      <c r="G3293" s="169">
        <v>9</v>
      </c>
    </row>
    <row r="3294" spans="1:7" ht="38.25" x14ac:dyDescent="0.2">
      <c r="A3294" s="173" t="s">
        <v>20304</v>
      </c>
      <c r="B3294" s="174" t="s">
        <v>20305</v>
      </c>
      <c r="C3294" s="175" t="s">
        <v>12389</v>
      </c>
      <c r="D3294" s="176">
        <v>664.91</v>
      </c>
      <c r="E3294" s="176">
        <v>26.34</v>
      </c>
      <c r="F3294" s="176">
        <v>691.25</v>
      </c>
      <c r="G3294" s="169">
        <v>9</v>
      </c>
    </row>
    <row r="3295" spans="1:7" ht="38.25" x14ac:dyDescent="0.2">
      <c r="A3295" s="173" t="s">
        <v>18704</v>
      </c>
      <c r="B3295" s="174" t="s">
        <v>18705</v>
      </c>
      <c r="C3295" s="175" t="s">
        <v>12389</v>
      </c>
      <c r="D3295" s="176">
        <v>906.22</v>
      </c>
      <c r="E3295" s="176">
        <v>26.34</v>
      </c>
      <c r="F3295" s="176">
        <v>932.56</v>
      </c>
      <c r="G3295" s="169">
        <v>9</v>
      </c>
    </row>
    <row r="3296" spans="1:7" x14ac:dyDescent="0.2">
      <c r="A3296" s="173" t="s">
        <v>18706</v>
      </c>
      <c r="B3296" s="174" t="s">
        <v>18707</v>
      </c>
      <c r="C3296" s="175" t="s">
        <v>12389</v>
      </c>
      <c r="D3296" s="176">
        <v>255.83</v>
      </c>
      <c r="E3296" s="176">
        <v>26.34</v>
      </c>
      <c r="F3296" s="176">
        <v>282.17</v>
      </c>
      <c r="G3296" s="169">
        <v>9</v>
      </c>
    </row>
    <row r="3297" spans="1:7" x14ac:dyDescent="0.2">
      <c r="A3297" s="173" t="s">
        <v>18708</v>
      </c>
      <c r="B3297" s="174" t="s">
        <v>18709</v>
      </c>
      <c r="C3297" s="175" t="s">
        <v>12389</v>
      </c>
      <c r="D3297" s="176">
        <v>580.38</v>
      </c>
      <c r="E3297" s="176">
        <v>26.34</v>
      </c>
      <c r="F3297" s="176">
        <v>606.72</v>
      </c>
      <c r="G3297" s="169">
        <v>9</v>
      </c>
    </row>
    <row r="3298" spans="1:7" x14ac:dyDescent="0.2">
      <c r="A3298" s="173" t="s">
        <v>18710</v>
      </c>
      <c r="B3298" s="174" t="s">
        <v>18711</v>
      </c>
      <c r="C3298" s="175" t="s">
        <v>12389</v>
      </c>
      <c r="D3298" s="176">
        <v>605.04999999999995</v>
      </c>
      <c r="E3298" s="176">
        <v>26.34</v>
      </c>
      <c r="F3298" s="176">
        <v>631.39</v>
      </c>
      <c r="G3298" s="169">
        <v>9</v>
      </c>
    </row>
    <row r="3299" spans="1:7" x14ac:dyDescent="0.2">
      <c r="A3299" s="173" t="s">
        <v>18712</v>
      </c>
      <c r="B3299" s="174" t="s">
        <v>18713</v>
      </c>
      <c r="C3299" s="175" t="s">
        <v>12389</v>
      </c>
      <c r="D3299" s="176">
        <v>827.99</v>
      </c>
      <c r="E3299" s="176">
        <v>26.34</v>
      </c>
      <c r="F3299" s="176">
        <v>854.33</v>
      </c>
      <c r="G3299" s="169">
        <v>9</v>
      </c>
    </row>
    <row r="3300" spans="1:7" x14ac:dyDescent="0.2">
      <c r="A3300" s="173" t="s">
        <v>18714</v>
      </c>
      <c r="B3300" s="174" t="s">
        <v>18715</v>
      </c>
      <c r="C3300" s="175" t="s">
        <v>12389</v>
      </c>
      <c r="D3300" s="176">
        <v>1182.23</v>
      </c>
      <c r="E3300" s="176">
        <v>26.34</v>
      </c>
      <c r="F3300" s="176">
        <v>1208.57</v>
      </c>
      <c r="G3300" s="169">
        <v>9</v>
      </c>
    </row>
    <row r="3301" spans="1:7" x14ac:dyDescent="0.2">
      <c r="A3301" s="173" t="s">
        <v>18716</v>
      </c>
      <c r="B3301" s="174" t="s">
        <v>18717</v>
      </c>
      <c r="C3301" s="175" t="s">
        <v>12389</v>
      </c>
      <c r="D3301" s="176">
        <v>3484.61</v>
      </c>
      <c r="E3301" s="176">
        <v>26.34</v>
      </c>
      <c r="F3301" s="176">
        <v>3510.95</v>
      </c>
      <c r="G3301" s="169">
        <v>9</v>
      </c>
    </row>
    <row r="3302" spans="1:7" x14ac:dyDescent="0.2">
      <c r="A3302" s="173" t="s">
        <v>18718</v>
      </c>
      <c r="B3302" s="174" t="s">
        <v>18719</v>
      </c>
      <c r="C3302" s="175"/>
      <c r="D3302" s="176"/>
      <c r="E3302" s="176"/>
      <c r="F3302" s="176"/>
      <c r="G3302" s="169">
        <v>5</v>
      </c>
    </row>
    <row r="3303" spans="1:7" ht="25.5" x14ac:dyDescent="0.2">
      <c r="A3303" s="173" t="s">
        <v>18720</v>
      </c>
      <c r="B3303" s="174" t="s">
        <v>18721</v>
      </c>
      <c r="C3303" s="175" t="s">
        <v>12497</v>
      </c>
      <c r="D3303" s="176">
        <v>8.6199999999999992</v>
      </c>
      <c r="E3303" s="176">
        <v>8.69</v>
      </c>
      <c r="F3303" s="176">
        <v>17.309999999999999</v>
      </c>
      <c r="G3303" s="169">
        <v>9</v>
      </c>
    </row>
    <row r="3304" spans="1:7" ht="25.5" x14ac:dyDescent="0.2">
      <c r="A3304" s="173" t="s">
        <v>18722</v>
      </c>
      <c r="B3304" s="174" t="s">
        <v>18723</v>
      </c>
      <c r="C3304" s="175" t="s">
        <v>12497</v>
      </c>
      <c r="D3304" s="176">
        <v>12.66</v>
      </c>
      <c r="E3304" s="176">
        <v>8.69</v>
      </c>
      <c r="F3304" s="176">
        <v>21.35</v>
      </c>
      <c r="G3304" s="169">
        <v>9</v>
      </c>
    </row>
    <row r="3305" spans="1:7" ht="25.5" x14ac:dyDescent="0.2">
      <c r="A3305" s="173" t="s">
        <v>18724</v>
      </c>
      <c r="B3305" s="174" t="s">
        <v>18725</v>
      </c>
      <c r="C3305" s="175" t="s">
        <v>12497</v>
      </c>
      <c r="D3305" s="176">
        <v>15.73</v>
      </c>
      <c r="E3305" s="176">
        <v>8.69</v>
      </c>
      <c r="F3305" s="176">
        <v>24.42</v>
      </c>
      <c r="G3305" s="169">
        <v>9</v>
      </c>
    </row>
    <row r="3306" spans="1:7" ht="25.5" x14ac:dyDescent="0.2">
      <c r="A3306" s="173" t="s">
        <v>18726</v>
      </c>
      <c r="B3306" s="174" t="s">
        <v>18727</v>
      </c>
      <c r="C3306" s="175" t="s">
        <v>12497</v>
      </c>
      <c r="D3306" s="176">
        <v>19.86</v>
      </c>
      <c r="E3306" s="176">
        <v>13.17</v>
      </c>
      <c r="F3306" s="176">
        <v>33.03</v>
      </c>
      <c r="G3306" s="169">
        <v>9</v>
      </c>
    </row>
    <row r="3307" spans="1:7" ht="25.5" x14ac:dyDescent="0.2">
      <c r="A3307" s="173" t="s">
        <v>18728</v>
      </c>
      <c r="B3307" s="174" t="s">
        <v>18729</v>
      </c>
      <c r="C3307" s="175" t="s">
        <v>12497</v>
      </c>
      <c r="D3307" s="176">
        <v>26.36</v>
      </c>
      <c r="E3307" s="176">
        <v>13.17</v>
      </c>
      <c r="F3307" s="176">
        <v>39.53</v>
      </c>
      <c r="G3307" s="169">
        <v>9</v>
      </c>
    </row>
    <row r="3308" spans="1:7" ht="25.5" x14ac:dyDescent="0.2">
      <c r="A3308" s="173" t="s">
        <v>18730</v>
      </c>
      <c r="B3308" s="174" t="s">
        <v>18731</v>
      </c>
      <c r="C3308" s="175" t="s">
        <v>12497</v>
      </c>
      <c r="D3308" s="176">
        <v>33.94</v>
      </c>
      <c r="E3308" s="176">
        <v>13.17</v>
      </c>
      <c r="F3308" s="176">
        <v>47.11</v>
      </c>
      <c r="G3308" s="169">
        <v>9</v>
      </c>
    </row>
    <row r="3309" spans="1:7" ht="25.5" x14ac:dyDescent="0.2">
      <c r="A3309" s="173" t="s">
        <v>18732</v>
      </c>
      <c r="B3309" s="174" t="s">
        <v>18733</v>
      </c>
      <c r="C3309" s="175" t="s">
        <v>12497</v>
      </c>
      <c r="D3309" s="176">
        <v>41.64</v>
      </c>
      <c r="E3309" s="176">
        <v>13.17</v>
      </c>
      <c r="F3309" s="176">
        <v>54.81</v>
      </c>
      <c r="G3309" s="169">
        <v>9</v>
      </c>
    </row>
    <row r="3310" spans="1:7" x14ac:dyDescent="0.2">
      <c r="A3310" s="173" t="s">
        <v>18734</v>
      </c>
      <c r="B3310" s="174" t="s">
        <v>18735</v>
      </c>
      <c r="C3310" s="175"/>
      <c r="D3310" s="176"/>
      <c r="E3310" s="176"/>
      <c r="F3310" s="176"/>
      <c r="G3310" s="169">
        <v>5</v>
      </c>
    </row>
    <row r="3311" spans="1:7" ht="25.5" x14ac:dyDescent="0.2">
      <c r="A3311" s="173" t="s">
        <v>18736</v>
      </c>
      <c r="B3311" s="174" t="s">
        <v>18737</v>
      </c>
      <c r="C3311" s="175" t="s">
        <v>12497</v>
      </c>
      <c r="D3311" s="176">
        <v>48.34</v>
      </c>
      <c r="E3311" s="176">
        <v>18.96</v>
      </c>
      <c r="F3311" s="176">
        <v>67.3</v>
      </c>
      <c r="G3311" s="169">
        <v>9</v>
      </c>
    </row>
    <row r="3312" spans="1:7" ht="25.5" x14ac:dyDescent="0.2">
      <c r="A3312" s="173" t="s">
        <v>18738</v>
      </c>
      <c r="B3312" s="174" t="s">
        <v>18739</v>
      </c>
      <c r="C3312" s="175" t="s">
        <v>12497</v>
      </c>
      <c r="D3312" s="176">
        <v>70.599999999999994</v>
      </c>
      <c r="E3312" s="176">
        <v>18.96</v>
      </c>
      <c r="F3312" s="176">
        <v>89.56</v>
      </c>
      <c r="G3312" s="169">
        <v>9</v>
      </c>
    </row>
    <row r="3313" spans="1:7" ht="25.5" x14ac:dyDescent="0.2">
      <c r="A3313" s="173" t="s">
        <v>18740</v>
      </c>
      <c r="B3313" s="174" t="s">
        <v>18741</v>
      </c>
      <c r="C3313" s="175" t="s">
        <v>12497</v>
      </c>
      <c r="D3313" s="176">
        <v>84.21</v>
      </c>
      <c r="E3313" s="176">
        <v>18.96</v>
      </c>
      <c r="F3313" s="176">
        <v>103.17</v>
      </c>
      <c r="G3313" s="169">
        <v>9</v>
      </c>
    </row>
    <row r="3314" spans="1:7" ht="25.5" x14ac:dyDescent="0.2">
      <c r="A3314" s="173" t="s">
        <v>18742</v>
      </c>
      <c r="B3314" s="174" t="s">
        <v>18743</v>
      </c>
      <c r="C3314" s="175" t="s">
        <v>12497</v>
      </c>
      <c r="D3314" s="176">
        <v>103.35</v>
      </c>
      <c r="E3314" s="176">
        <v>18.96</v>
      </c>
      <c r="F3314" s="176">
        <v>122.31</v>
      </c>
      <c r="G3314" s="169">
        <v>9</v>
      </c>
    </row>
    <row r="3315" spans="1:7" ht="25.5" x14ac:dyDescent="0.2">
      <c r="A3315" s="173" t="s">
        <v>18744</v>
      </c>
      <c r="B3315" s="174" t="s">
        <v>18745</v>
      </c>
      <c r="C3315" s="175" t="s">
        <v>12497</v>
      </c>
      <c r="D3315" s="176">
        <v>122.21</v>
      </c>
      <c r="E3315" s="176">
        <v>18.96</v>
      </c>
      <c r="F3315" s="176">
        <v>141.16999999999999</v>
      </c>
      <c r="G3315" s="169">
        <v>9</v>
      </c>
    </row>
    <row r="3316" spans="1:7" ht="25.5" x14ac:dyDescent="0.2">
      <c r="A3316" s="173" t="s">
        <v>18746</v>
      </c>
      <c r="B3316" s="174" t="s">
        <v>18747</v>
      </c>
      <c r="C3316" s="175" t="s">
        <v>12497</v>
      </c>
      <c r="D3316" s="176">
        <v>142.72999999999999</v>
      </c>
      <c r="E3316" s="176">
        <v>18.96</v>
      </c>
      <c r="F3316" s="176">
        <v>161.69</v>
      </c>
      <c r="G3316" s="169">
        <v>9</v>
      </c>
    </row>
    <row r="3317" spans="1:7" ht="25.5" x14ac:dyDescent="0.2">
      <c r="A3317" s="173" t="s">
        <v>18748</v>
      </c>
      <c r="B3317" s="174" t="s">
        <v>18749</v>
      </c>
      <c r="C3317" s="175" t="s">
        <v>12497</v>
      </c>
      <c r="D3317" s="176">
        <v>164.36</v>
      </c>
      <c r="E3317" s="176">
        <v>18.96</v>
      </c>
      <c r="F3317" s="176">
        <v>183.32</v>
      </c>
      <c r="G3317" s="169">
        <v>9</v>
      </c>
    </row>
    <row r="3318" spans="1:7" ht="25.5" x14ac:dyDescent="0.2">
      <c r="A3318" s="173" t="s">
        <v>18750</v>
      </c>
      <c r="B3318" s="174" t="s">
        <v>18751</v>
      </c>
      <c r="C3318" s="175" t="s">
        <v>12497</v>
      </c>
      <c r="D3318" s="176">
        <v>181.05</v>
      </c>
      <c r="E3318" s="176">
        <v>18.96</v>
      </c>
      <c r="F3318" s="176">
        <v>200.01</v>
      </c>
      <c r="G3318" s="169">
        <v>9</v>
      </c>
    </row>
    <row r="3319" spans="1:7" ht="25.5" x14ac:dyDescent="0.2">
      <c r="A3319" s="173" t="s">
        <v>18752</v>
      </c>
      <c r="B3319" s="174" t="s">
        <v>18753</v>
      </c>
      <c r="C3319" s="175" t="s">
        <v>12497</v>
      </c>
      <c r="D3319" s="176">
        <v>200.38</v>
      </c>
      <c r="E3319" s="176">
        <v>18.96</v>
      </c>
      <c r="F3319" s="176">
        <v>219.34</v>
      </c>
      <c r="G3319" s="169">
        <v>9</v>
      </c>
    </row>
    <row r="3320" spans="1:7" ht="25.5" x14ac:dyDescent="0.2">
      <c r="A3320" s="173" t="s">
        <v>18754</v>
      </c>
      <c r="B3320" s="174" t="s">
        <v>18755</v>
      </c>
      <c r="C3320" s="175" t="s">
        <v>12497</v>
      </c>
      <c r="D3320" s="176">
        <v>232.5</v>
      </c>
      <c r="E3320" s="176">
        <v>18.96</v>
      </c>
      <c r="F3320" s="176">
        <v>251.46</v>
      </c>
      <c r="G3320" s="169">
        <v>9</v>
      </c>
    </row>
    <row r="3321" spans="1:7" ht="25.5" x14ac:dyDescent="0.2">
      <c r="A3321" s="173" t="s">
        <v>18756</v>
      </c>
      <c r="B3321" s="174" t="s">
        <v>18757</v>
      </c>
      <c r="C3321" s="175" t="s">
        <v>12497</v>
      </c>
      <c r="D3321" s="176">
        <v>250.21</v>
      </c>
      <c r="E3321" s="176">
        <v>18.96</v>
      </c>
      <c r="F3321" s="176">
        <v>269.17</v>
      </c>
      <c r="G3321" s="169">
        <v>9</v>
      </c>
    </row>
    <row r="3322" spans="1:7" x14ac:dyDescent="0.2">
      <c r="A3322" s="173" t="s">
        <v>18758</v>
      </c>
      <c r="B3322" s="174" t="s">
        <v>18759</v>
      </c>
      <c r="C3322" s="175"/>
      <c r="D3322" s="176"/>
      <c r="E3322" s="176"/>
      <c r="F3322" s="176"/>
      <c r="G3322" s="169">
        <v>5</v>
      </c>
    </row>
    <row r="3323" spans="1:7" ht="38.25" x14ac:dyDescent="0.2">
      <c r="A3323" s="173" t="s">
        <v>18760</v>
      </c>
      <c r="B3323" s="174" t="s">
        <v>18761</v>
      </c>
      <c r="C3323" s="175" t="s">
        <v>12497</v>
      </c>
      <c r="D3323" s="176">
        <v>29.32</v>
      </c>
      <c r="E3323" s="176">
        <v>18.53</v>
      </c>
      <c r="F3323" s="176">
        <v>47.85</v>
      </c>
      <c r="G3323" s="169">
        <v>9</v>
      </c>
    </row>
    <row r="3324" spans="1:7" ht="38.25" x14ac:dyDescent="0.2">
      <c r="A3324" s="173" t="s">
        <v>18762</v>
      </c>
      <c r="B3324" s="174" t="s">
        <v>18763</v>
      </c>
      <c r="C3324" s="175" t="s">
        <v>12497</v>
      </c>
      <c r="D3324" s="176">
        <v>37.64</v>
      </c>
      <c r="E3324" s="176">
        <v>18.53</v>
      </c>
      <c r="F3324" s="176">
        <v>56.17</v>
      </c>
      <c r="G3324" s="169">
        <v>9</v>
      </c>
    </row>
    <row r="3325" spans="1:7" ht="38.25" x14ac:dyDescent="0.2">
      <c r="A3325" s="173" t="s">
        <v>18764</v>
      </c>
      <c r="B3325" s="174" t="s">
        <v>18765</v>
      </c>
      <c r="C3325" s="175" t="s">
        <v>12497</v>
      </c>
      <c r="D3325" s="176">
        <v>42.9</v>
      </c>
      <c r="E3325" s="176">
        <v>18.53</v>
      </c>
      <c r="F3325" s="176">
        <v>61.43</v>
      </c>
      <c r="G3325" s="169">
        <v>9</v>
      </c>
    </row>
    <row r="3326" spans="1:7" ht="38.25" x14ac:dyDescent="0.2">
      <c r="A3326" s="173" t="s">
        <v>18766</v>
      </c>
      <c r="B3326" s="174" t="s">
        <v>18767</v>
      </c>
      <c r="C3326" s="175" t="s">
        <v>12497</v>
      </c>
      <c r="D3326" s="176">
        <v>102.75</v>
      </c>
      <c r="E3326" s="176">
        <v>27.79</v>
      </c>
      <c r="F3326" s="176">
        <v>130.54</v>
      </c>
      <c r="G3326" s="169">
        <v>9</v>
      </c>
    </row>
    <row r="3327" spans="1:7" ht="25.5" x14ac:dyDescent="0.2">
      <c r="A3327" s="173" t="s">
        <v>18768</v>
      </c>
      <c r="B3327" s="174" t="s">
        <v>18769</v>
      </c>
      <c r="C3327" s="175" t="s">
        <v>12389</v>
      </c>
      <c r="D3327" s="176">
        <v>11.76</v>
      </c>
      <c r="E3327" s="176">
        <v>12.12</v>
      </c>
      <c r="F3327" s="176">
        <v>23.88</v>
      </c>
      <c r="G3327" s="169">
        <v>9</v>
      </c>
    </row>
    <row r="3328" spans="1:7" ht="25.5" x14ac:dyDescent="0.2">
      <c r="A3328" s="173" t="s">
        <v>18770</v>
      </c>
      <c r="B3328" s="174" t="s">
        <v>18771</v>
      </c>
      <c r="C3328" s="175" t="s">
        <v>12389</v>
      </c>
      <c r="D3328" s="176">
        <v>17.63</v>
      </c>
      <c r="E3328" s="176">
        <v>12.12</v>
      </c>
      <c r="F3328" s="176">
        <v>29.75</v>
      </c>
      <c r="G3328" s="169">
        <v>9</v>
      </c>
    </row>
    <row r="3329" spans="1:7" ht="25.5" x14ac:dyDescent="0.2">
      <c r="A3329" s="173" t="s">
        <v>18772</v>
      </c>
      <c r="B3329" s="174" t="s">
        <v>18773</v>
      </c>
      <c r="C3329" s="175" t="s">
        <v>12389</v>
      </c>
      <c r="D3329" s="176">
        <v>18.8</v>
      </c>
      <c r="E3329" s="176">
        <v>18.43</v>
      </c>
      <c r="F3329" s="176">
        <v>37.229999999999997</v>
      </c>
      <c r="G3329" s="169">
        <v>9</v>
      </c>
    </row>
    <row r="3330" spans="1:7" ht="25.5" x14ac:dyDescent="0.2">
      <c r="A3330" s="173" t="s">
        <v>18774</v>
      </c>
      <c r="B3330" s="174" t="s">
        <v>18775</v>
      </c>
      <c r="C3330" s="175" t="s">
        <v>12389</v>
      </c>
      <c r="D3330" s="176">
        <v>22.94</v>
      </c>
      <c r="E3330" s="176">
        <v>21.07</v>
      </c>
      <c r="F3330" s="176">
        <v>44.01</v>
      </c>
      <c r="G3330" s="169">
        <v>9</v>
      </c>
    </row>
    <row r="3331" spans="1:7" ht="25.5" x14ac:dyDescent="0.2">
      <c r="A3331" s="173" t="s">
        <v>18776</v>
      </c>
      <c r="B3331" s="174" t="s">
        <v>18777</v>
      </c>
      <c r="C3331" s="175" t="s">
        <v>12389</v>
      </c>
      <c r="D3331" s="176">
        <v>12.28</v>
      </c>
      <c r="E3331" s="176">
        <v>12.12</v>
      </c>
      <c r="F3331" s="176">
        <v>24.4</v>
      </c>
      <c r="G3331" s="169">
        <v>9</v>
      </c>
    </row>
    <row r="3332" spans="1:7" ht="25.5" x14ac:dyDescent="0.2">
      <c r="A3332" s="173" t="s">
        <v>18778</v>
      </c>
      <c r="B3332" s="174" t="s">
        <v>18779</v>
      </c>
      <c r="C3332" s="175" t="s">
        <v>12389</v>
      </c>
      <c r="D3332" s="176">
        <v>17.18</v>
      </c>
      <c r="E3332" s="176">
        <v>12.12</v>
      </c>
      <c r="F3332" s="176">
        <v>29.3</v>
      </c>
      <c r="G3332" s="169">
        <v>9</v>
      </c>
    </row>
    <row r="3333" spans="1:7" ht="25.5" x14ac:dyDescent="0.2">
      <c r="A3333" s="173" t="s">
        <v>18780</v>
      </c>
      <c r="B3333" s="174" t="s">
        <v>18781</v>
      </c>
      <c r="C3333" s="175" t="s">
        <v>12389</v>
      </c>
      <c r="D3333" s="176">
        <v>23.41</v>
      </c>
      <c r="E3333" s="176">
        <v>18.43</v>
      </c>
      <c r="F3333" s="176">
        <v>41.84</v>
      </c>
      <c r="G3333" s="169">
        <v>9</v>
      </c>
    </row>
    <row r="3334" spans="1:7" ht="25.5" x14ac:dyDescent="0.2">
      <c r="A3334" s="173" t="s">
        <v>18782</v>
      </c>
      <c r="B3334" s="174" t="s">
        <v>18783</v>
      </c>
      <c r="C3334" s="175" t="s">
        <v>12389</v>
      </c>
      <c r="D3334" s="176">
        <v>40.98</v>
      </c>
      <c r="E3334" s="176">
        <v>21.07</v>
      </c>
      <c r="F3334" s="176">
        <v>62.05</v>
      </c>
      <c r="G3334" s="169">
        <v>9</v>
      </c>
    </row>
    <row r="3335" spans="1:7" ht="25.5" x14ac:dyDescent="0.2">
      <c r="A3335" s="173" t="s">
        <v>18784</v>
      </c>
      <c r="B3335" s="174" t="s">
        <v>18785</v>
      </c>
      <c r="C3335" s="175" t="s">
        <v>12389</v>
      </c>
      <c r="D3335" s="176">
        <v>15.05</v>
      </c>
      <c r="E3335" s="176">
        <v>12.12</v>
      </c>
      <c r="F3335" s="176">
        <v>27.17</v>
      </c>
      <c r="G3335" s="169">
        <v>9</v>
      </c>
    </row>
    <row r="3336" spans="1:7" ht="25.5" x14ac:dyDescent="0.2">
      <c r="A3336" s="173" t="s">
        <v>18786</v>
      </c>
      <c r="B3336" s="174" t="s">
        <v>18787</v>
      </c>
      <c r="C3336" s="175" t="s">
        <v>12389</v>
      </c>
      <c r="D3336" s="176">
        <v>19.079999999999998</v>
      </c>
      <c r="E3336" s="176">
        <v>12.12</v>
      </c>
      <c r="F3336" s="176">
        <v>31.2</v>
      </c>
      <c r="G3336" s="169">
        <v>9</v>
      </c>
    </row>
    <row r="3337" spans="1:7" ht="25.5" x14ac:dyDescent="0.2">
      <c r="A3337" s="173" t="s">
        <v>18788</v>
      </c>
      <c r="B3337" s="174" t="s">
        <v>18789</v>
      </c>
      <c r="C3337" s="175" t="s">
        <v>12389</v>
      </c>
      <c r="D3337" s="176">
        <v>22.44</v>
      </c>
      <c r="E3337" s="176">
        <v>18.43</v>
      </c>
      <c r="F3337" s="176">
        <v>40.869999999999997</v>
      </c>
      <c r="G3337" s="169">
        <v>9</v>
      </c>
    </row>
    <row r="3338" spans="1:7" ht="25.5" x14ac:dyDescent="0.2">
      <c r="A3338" s="173" t="s">
        <v>18790</v>
      </c>
      <c r="B3338" s="174" t="s">
        <v>18791</v>
      </c>
      <c r="C3338" s="175" t="s">
        <v>12389</v>
      </c>
      <c r="D3338" s="176">
        <v>35.479999999999997</v>
      </c>
      <c r="E3338" s="176">
        <v>21.07</v>
      </c>
      <c r="F3338" s="176">
        <v>56.55</v>
      </c>
      <c r="G3338" s="169">
        <v>9</v>
      </c>
    </row>
    <row r="3339" spans="1:7" ht="25.5" x14ac:dyDescent="0.2">
      <c r="A3339" s="173" t="s">
        <v>18792</v>
      </c>
      <c r="B3339" s="174" t="s">
        <v>18793</v>
      </c>
      <c r="C3339" s="175" t="s">
        <v>12389</v>
      </c>
      <c r="D3339" s="176">
        <v>12.64</v>
      </c>
      <c r="E3339" s="176">
        <v>12.12</v>
      </c>
      <c r="F3339" s="176">
        <v>24.76</v>
      </c>
      <c r="G3339" s="169">
        <v>9</v>
      </c>
    </row>
    <row r="3340" spans="1:7" ht="25.5" x14ac:dyDescent="0.2">
      <c r="A3340" s="173" t="s">
        <v>18794</v>
      </c>
      <c r="B3340" s="174" t="s">
        <v>18795</v>
      </c>
      <c r="C3340" s="175" t="s">
        <v>12389</v>
      </c>
      <c r="D3340" s="176">
        <v>17.41</v>
      </c>
      <c r="E3340" s="176">
        <v>18.43</v>
      </c>
      <c r="F3340" s="176">
        <v>35.840000000000003</v>
      </c>
      <c r="G3340" s="169">
        <v>9</v>
      </c>
    </row>
    <row r="3341" spans="1:7" ht="25.5" x14ac:dyDescent="0.2">
      <c r="A3341" s="173" t="s">
        <v>18796</v>
      </c>
      <c r="B3341" s="174" t="s">
        <v>18797</v>
      </c>
      <c r="C3341" s="175" t="s">
        <v>12389</v>
      </c>
      <c r="D3341" s="176">
        <v>30.08</v>
      </c>
      <c r="E3341" s="176">
        <v>21.07</v>
      </c>
      <c r="F3341" s="176">
        <v>51.15</v>
      </c>
      <c r="G3341" s="169">
        <v>9</v>
      </c>
    </row>
    <row r="3342" spans="1:7" ht="25.5" x14ac:dyDescent="0.2">
      <c r="A3342" s="173" t="s">
        <v>18798</v>
      </c>
      <c r="B3342" s="174" t="s">
        <v>18799</v>
      </c>
      <c r="C3342" s="175" t="s">
        <v>12389</v>
      </c>
      <c r="D3342" s="176">
        <v>33.229999999999997</v>
      </c>
      <c r="E3342" s="176">
        <v>12.12</v>
      </c>
      <c r="F3342" s="176">
        <v>45.35</v>
      </c>
      <c r="G3342" s="169">
        <v>9</v>
      </c>
    </row>
    <row r="3343" spans="1:7" ht="25.5" x14ac:dyDescent="0.2">
      <c r="A3343" s="173" t="s">
        <v>18800</v>
      </c>
      <c r="B3343" s="174" t="s">
        <v>18801</v>
      </c>
      <c r="C3343" s="175" t="s">
        <v>12389</v>
      </c>
      <c r="D3343" s="176">
        <v>42.34</v>
      </c>
      <c r="E3343" s="176">
        <v>18.43</v>
      </c>
      <c r="F3343" s="176">
        <v>60.77</v>
      </c>
      <c r="G3343" s="169">
        <v>9</v>
      </c>
    </row>
    <row r="3344" spans="1:7" ht="25.5" x14ac:dyDescent="0.2">
      <c r="A3344" s="173" t="s">
        <v>18802</v>
      </c>
      <c r="B3344" s="174" t="s">
        <v>18803</v>
      </c>
      <c r="C3344" s="175" t="s">
        <v>12389</v>
      </c>
      <c r="D3344" s="176">
        <v>74.87</v>
      </c>
      <c r="E3344" s="176">
        <v>21.07</v>
      </c>
      <c r="F3344" s="176">
        <v>95.94</v>
      </c>
      <c r="G3344" s="169">
        <v>9</v>
      </c>
    </row>
    <row r="3345" spans="1:7" ht="25.5" x14ac:dyDescent="0.2">
      <c r="A3345" s="173" t="s">
        <v>18804</v>
      </c>
      <c r="B3345" s="174" t="s">
        <v>18805</v>
      </c>
      <c r="C3345" s="175" t="s">
        <v>12389</v>
      </c>
      <c r="D3345" s="176">
        <v>66.44</v>
      </c>
      <c r="E3345" s="176">
        <v>21.07</v>
      </c>
      <c r="F3345" s="176">
        <v>87.51</v>
      </c>
      <c r="G3345" s="169">
        <v>9</v>
      </c>
    </row>
    <row r="3346" spans="1:7" ht="25.5" x14ac:dyDescent="0.2">
      <c r="A3346" s="173" t="s">
        <v>18806</v>
      </c>
      <c r="B3346" s="174" t="s">
        <v>18807</v>
      </c>
      <c r="C3346" s="175" t="s">
        <v>12389</v>
      </c>
      <c r="D3346" s="176">
        <v>160.01</v>
      </c>
      <c r="E3346" s="176">
        <v>18.43</v>
      </c>
      <c r="F3346" s="176">
        <v>178.44</v>
      </c>
      <c r="G3346" s="169">
        <v>9</v>
      </c>
    </row>
    <row r="3347" spans="1:7" ht="25.5" x14ac:dyDescent="0.2">
      <c r="A3347" s="173" t="s">
        <v>18808</v>
      </c>
      <c r="B3347" s="174" t="s">
        <v>18809</v>
      </c>
      <c r="C3347" s="175" t="s">
        <v>12389</v>
      </c>
      <c r="D3347" s="176">
        <v>34.06</v>
      </c>
      <c r="E3347" s="176">
        <v>12.12</v>
      </c>
      <c r="F3347" s="176">
        <v>46.18</v>
      </c>
      <c r="G3347" s="169">
        <v>9</v>
      </c>
    </row>
    <row r="3348" spans="1:7" ht="25.5" x14ac:dyDescent="0.2">
      <c r="A3348" s="173" t="s">
        <v>18810</v>
      </c>
      <c r="B3348" s="174" t="s">
        <v>18811</v>
      </c>
      <c r="C3348" s="175" t="s">
        <v>12389</v>
      </c>
      <c r="D3348" s="176">
        <v>39.54</v>
      </c>
      <c r="E3348" s="176">
        <v>18.43</v>
      </c>
      <c r="F3348" s="176">
        <v>57.97</v>
      </c>
      <c r="G3348" s="169">
        <v>9</v>
      </c>
    </row>
    <row r="3349" spans="1:7" ht="25.5" x14ac:dyDescent="0.2">
      <c r="A3349" s="173" t="s">
        <v>18812</v>
      </c>
      <c r="B3349" s="174" t="s">
        <v>18813</v>
      </c>
      <c r="C3349" s="175" t="s">
        <v>12389</v>
      </c>
      <c r="D3349" s="176">
        <v>72.680000000000007</v>
      </c>
      <c r="E3349" s="176">
        <v>21.07</v>
      </c>
      <c r="F3349" s="176">
        <v>93.75</v>
      </c>
      <c r="G3349" s="169">
        <v>9</v>
      </c>
    </row>
    <row r="3350" spans="1:7" ht="25.5" x14ac:dyDescent="0.2">
      <c r="A3350" s="173" t="s">
        <v>18814</v>
      </c>
      <c r="B3350" s="174" t="s">
        <v>18815</v>
      </c>
      <c r="C3350" s="175" t="s">
        <v>12389</v>
      </c>
      <c r="D3350" s="176">
        <v>33.409999999999997</v>
      </c>
      <c r="E3350" s="176">
        <v>18.43</v>
      </c>
      <c r="F3350" s="176">
        <v>51.84</v>
      </c>
      <c r="G3350" s="169">
        <v>9</v>
      </c>
    </row>
    <row r="3351" spans="1:7" ht="25.5" x14ac:dyDescent="0.2">
      <c r="A3351" s="173" t="s">
        <v>18816</v>
      </c>
      <c r="B3351" s="174" t="s">
        <v>18817</v>
      </c>
      <c r="C3351" s="175" t="s">
        <v>12389</v>
      </c>
      <c r="D3351" s="176">
        <v>62.44</v>
      </c>
      <c r="E3351" s="176">
        <v>21.07</v>
      </c>
      <c r="F3351" s="176">
        <v>83.51</v>
      </c>
      <c r="G3351" s="169">
        <v>9</v>
      </c>
    </row>
    <row r="3352" spans="1:7" ht="25.5" x14ac:dyDescent="0.2">
      <c r="A3352" s="173" t="s">
        <v>18818</v>
      </c>
      <c r="B3352" s="174" t="s">
        <v>18819</v>
      </c>
      <c r="C3352" s="175" t="s">
        <v>12389</v>
      </c>
      <c r="D3352" s="176">
        <v>50.08</v>
      </c>
      <c r="E3352" s="176">
        <v>21.07</v>
      </c>
      <c r="F3352" s="176">
        <v>71.150000000000006</v>
      </c>
      <c r="G3352" s="169">
        <v>9</v>
      </c>
    </row>
    <row r="3353" spans="1:7" ht="25.5" x14ac:dyDescent="0.2">
      <c r="A3353" s="173" t="s">
        <v>18820</v>
      </c>
      <c r="B3353" s="174" t="s">
        <v>18821</v>
      </c>
      <c r="C3353" s="175" t="s">
        <v>12389</v>
      </c>
      <c r="D3353" s="176">
        <v>68.73</v>
      </c>
      <c r="E3353" s="176">
        <v>21.07</v>
      </c>
      <c r="F3353" s="176">
        <v>89.8</v>
      </c>
      <c r="G3353" s="169">
        <v>9</v>
      </c>
    </row>
    <row r="3354" spans="1:7" ht="25.5" x14ac:dyDescent="0.2">
      <c r="A3354" s="173" t="s">
        <v>18822</v>
      </c>
      <c r="B3354" s="174" t="s">
        <v>18823</v>
      </c>
      <c r="C3354" s="175" t="s">
        <v>12389</v>
      </c>
      <c r="D3354" s="176">
        <v>93.6</v>
      </c>
      <c r="E3354" s="176">
        <v>18.43</v>
      </c>
      <c r="F3354" s="176">
        <v>112.03</v>
      </c>
      <c r="G3354" s="169">
        <v>9</v>
      </c>
    </row>
    <row r="3355" spans="1:7" ht="25.5" x14ac:dyDescent="0.2">
      <c r="A3355" s="173" t="s">
        <v>18824</v>
      </c>
      <c r="B3355" s="174" t="s">
        <v>18825</v>
      </c>
      <c r="C3355" s="175" t="s">
        <v>12389</v>
      </c>
      <c r="D3355" s="176">
        <v>67.62</v>
      </c>
      <c r="E3355" s="176">
        <v>21.07</v>
      </c>
      <c r="F3355" s="176">
        <v>88.69</v>
      </c>
      <c r="G3355" s="169">
        <v>9</v>
      </c>
    </row>
    <row r="3356" spans="1:7" ht="25.5" x14ac:dyDescent="0.2">
      <c r="A3356" s="173" t="s">
        <v>18826</v>
      </c>
      <c r="B3356" s="174" t="s">
        <v>18827</v>
      </c>
      <c r="C3356" s="175" t="s">
        <v>12389</v>
      </c>
      <c r="D3356" s="176">
        <v>64.39</v>
      </c>
      <c r="E3356" s="176">
        <v>12.12</v>
      </c>
      <c r="F3356" s="176">
        <v>76.510000000000005</v>
      </c>
      <c r="G3356" s="169">
        <v>9</v>
      </c>
    </row>
    <row r="3357" spans="1:7" ht="25.5" x14ac:dyDescent="0.2">
      <c r="A3357" s="173" t="s">
        <v>18828</v>
      </c>
      <c r="B3357" s="174" t="s">
        <v>18829</v>
      </c>
      <c r="C3357" s="175" t="s">
        <v>12389</v>
      </c>
      <c r="D3357" s="176">
        <v>10</v>
      </c>
      <c r="E3357" s="176">
        <v>12.12</v>
      </c>
      <c r="F3357" s="176">
        <v>22.12</v>
      </c>
      <c r="G3357" s="169">
        <v>9</v>
      </c>
    </row>
    <row r="3358" spans="1:7" ht="25.5" x14ac:dyDescent="0.2">
      <c r="A3358" s="173" t="s">
        <v>18830</v>
      </c>
      <c r="B3358" s="174" t="s">
        <v>18831</v>
      </c>
      <c r="C3358" s="175" t="s">
        <v>12389</v>
      </c>
      <c r="D3358" s="176">
        <v>28.75</v>
      </c>
      <c r="E3358" s="176">
        <v>12.12</v>
      </c>
      <c r="F3358" s="176">
        <v>40.869999999999997</v>
      </c>
      <c r="G3358" s="169">
        <v>9</v>
      </c>
    </row>
    <row r="3359" spans="1:7" ht="25.5" x14ac:dyDescent="0.2">
      <c r="A3359" s="173" t="s">
        <v>18832</v>
      </c>
      <c r="B3359" s="174" t="s">
        <v>18833</v>
      </c>
      <c r="C3359" s="175" t="s">
        <v>12389</v>
      </c>
      <c r="D3359" s="176">
        <v>41.22</v>
      </c>
      <c r="E3359" s="176">
        <v>18.43</v>
      </c>
      <c r="F3359" s="176">
        <v>59.65</v>
      </c>
      <c r="G3359" s="169">
        <v>9</v>
      </c>
    </row>
    <row r="3360" spans="1:7" x14ac:dyDescent="0.2">
      <c r="A3360" s="173" t="s">
        <v>18834</v>
      </c>
      <c r="B3360" s="174" t="s">
        <v>18835</v>
      </c>
      <c r="C3360" s="175" t="s">
        <v>12690</v>
      </c>
      <c r="D3360" s="176">
        <v>76.56</v>
      </c>
      <c r="E3360" s="176">
        <v>5.26</v>
      </c>
      <c r="F3360" s="176">
        <v>81.819999999999993</v>
      </c>
      <c r="G3360" s="169">
        <v>9</v>
      </c>
    </row>
    <row r="3361" spans="1:7" ht="25.5" x14ac:dyDescent="0.2">
      <c r="A3361" s="173" t="s">
        <v>18836</v>
      </c>
      <c r="B3361" s="174" t="s">
        <v>18837</v>
      </c>
      <c r="C3361" s="175"/>
      <c r="D3361" s="176"/>
      <c r="E3361" s="176"/>
      <c r="F3361" s="176"/>
      <c r="G3361" s="169">
        <v>2</v>
      </c>
    </row>
    <row r="3362" spans="1:7" x14ac:dyDescent="0.2">
      <c r="A3362" s="173" t="s">
        <v>18838</v>
      </c>
      <c r="B3362" s="174" t="s">
        <v>18839</v>
      </c>
      <c r="C3362" s="175"/>
      <c r="D3362" s="176"/>
      <c r="E3362" s="176"/>
      <c r="F3362" s="176"/>
      <c r="G3362" s="169">
        <v>5</v>
      </c>
    </row>
    <row r="3363" spans="1:7" x14ac:dyDescent="0.2">
      <c r="A3363" s="173" t="s">
        <v>18840</v>
      </c>
      <c r="B3363" s="174" t="s">
        <v>18841</v>
      </c>
      <c r="C3363" s="175" t="s">
        <v>12389</v>
      </c>
      <c r="D3363" s="176">
        <v>42.75</v>
      </c>
      <c r="E3363" s="176">
        <v>23.7</v>
      </c>
      <c r="F3363" s="176">
        <v>66.45</v>
      </c>
      <c r="G3363" s="169">
        <v>9</v>
      </c>
    </row>
    <row r="3364" spans="1:7" x14ac:dyDescent="0.2">
      <c r="A3364" s="173" t="s">
        <v>18842</v>
      </c>
      <c r="B3364" s="174" t="s">
        <v>18843</v>
      </c>
      <c r="C3364" s="175" t="s">
        <v>12389</v>
      </c>
      <c r="D3364" s="176">
        <v>58.74</v>
      </c>
      <c r="E3364" s="176">
        <v>31.6</v>
      </c>
      <c r="F3364" s="176">
        <v>90.34</v>
      </c>
      <c r="G3364" s="169">
        <v>9</v>
      </c>
    </row>
    <row r="3365" spans="1:7" x14ac:dyDescent="0.2">
      <c r="A3365" s="173" t="s">
        <v>18844</v>
      </c>
      <c r="B3365" s="174" t="s">
        <v>18845</v>
      </c>
      <c r="C3365" s="175" t="s">
        <v>12389</v>
      </c>
      <c r="D3365" s="176">
        <v>75.52</v>
      </c>
      <c r="E3365" s="176">
        <v>39.5</v>
      </c>
      <c r="F3365" s="176">
        <v>115.02</v>
      </c>
      <c r="G3365" s="169">
        <v>9</v>
      </c>
    </row>
    <row r="3366" spans="1:7" x14ac:dyDescent="0.2">
      <c r="A3366" s="173" t="s">
        <v>18846</v>
      </c>
      <c r="B3366" s="174" t="s">
        <v>18847</v>
      </c>
      <c r="C3366" s="175" t="s">
        <v>12389</v>
      </c>
      <c r="D3366" s="176">
        <v>92.83</v>
      </c>
      <c r="E3366" s="176">
        <v>47.41</v>
      </c>
      <c r="F3366" s="176">
        <v>140.24</v>
      </c>
      <c r="G3366" s="169">
        <v>9</v>
      </c>
    </row>
    <row r="3367" spans="1:7" x14ac:dyDescent="0.2">
      <c r="A3367" s="173" t="s">
        <v>18848</v>
      </c>
      <c r="B3367" s="174" t="s">
        <v>18849</v>
      </c>
      <c r="C3367" s="175" t="s">
        <v>12389</v>
      </c>
      <c r="D3367" s="176">
        <v>113.58</v>
      </c>
      <c r="E3367" s="176">
        <v>52.67</v>
      </c>
      <c r="F3367" s="176">
        <v>166.25</v>
      </c>
      <c r="G3367" s="169">
        <v>9</v>
      </c>
    </row>
    <row r="3368" spans="1:7" x14ac:dyDescent="0.2">
      <c r="A3368" s="173" t="s">
        <v>18850</v>
      </c>
      <c r="B3368" s="174" t="s">
        <v>18851</v>
      </c>
      <c r="C3368" s="175" t="s">
        <v>12389</v>
      </c>
      <c r="D3368" s="176">
        <v>154.38</v>
      </c>
      <c r="E3368" s="176">
        <v>65.84</v>
      </c>
      <c r="F3368" s="176">
        <v>220.22</v>
      </c>
      <c r="G3368" s="169">
        <v>9</v>
      </c>
    </row>
    <row r="3369" spans="1:7" x14ac:dyDescent="0.2">
      <c r="A3369" s="173" t="s">
        <v>18852</v>
      </c>
      <c r="B3369" s="174" t="s">
        <v>18853</v>
      </c>
      <c r="C3369" s="175" t="s">
        <v>12389</v>
      </c>
      <c r="D3369" s="176">
        <v>380.54</v>
      </c>
      <c r="E3369" s="176">
        <v>79.010000000000005</v>
      </c>
      <c r="F3369" s="176">
        <v>459.55</v>
      </c>
      <c r="G3369" s="169">
        <v>9</v>
      </c>
    </row>
    <row r="3370" spans="1:7" x14ac:dyDescent="0.2">
      <c r="A3370" s="173" t="s">
        <v>18854</v>
      </c>
      <c r="B3370" s="174" t="s">
        <v>18855</v>
      </c>
      <c r="C3370" s="175" t="s">
        <v>12389</v>
      </c>
      <c r="D3370" s="176">
        <v>628.64</v>
      </c>
      <c r="E3370" s="176">
        <v>105.34</v>
      </c>
      <c r="F3370" s="176">
        <v>733.98</v>
      </c>
      <c r="G3370" s="169">
        <v>9</v>
      </c>
    </row>
    <row r="3371" spans="1:7" x14ac:dyDescent="0.2">
      <c r="A3371" s="173" t="s">
        <v>18856</v>
      </c>
      <c r="B3371" s="174" t="s">
        <v>18857</v>
      </c>
      <c r="C3371" s="175" t="s">
        <v>12389</v>
      </c>
      <c r="D3371" s="176">
        <v>1048.1300000000001</v>
      </c>
      <c r="E3371" s="176">
        <v>158.01</v>
      </c>
      <c r="F3371" s="176">
        <v>1206.1400000000001</v>
      </c>
      <c r="G3371" s="169">
        <v>9</v>
      </c>
    </row>
    <row r="3372" spans="1:7" x14ac:dyDescent="0.2">
      <c r="A3372" s="173" t="s">
        <v>18858</v>
      </c>
      <c r="B3372" s="174" t="s">
        <v>18859</v>
      </c>
      <c r="C3372" s="175" t="s">
        <v>12389</v>
      </c>
      <c r="D3372" s="176">
        <v>74.47</v>
      </c>
      <c r="E3372" s="176">
        <v>31.6</v>
      </c>
      <c r="F3372" s="176">
        <v>106.07</v>
      </c>
      <c r="G3372" s="169">
        <v>9</v>
      </c>
    </row>
    <row r="3373" spans="1:7" ht="25.5" x14ac:dyDescent="0.2">
      <c r="A3373" s="173" t="s">
        <v>18860</v>
      </c>
      <c r="B3373" s="174" t="s">
        <v>18861</v>
      </c>
      <c r="C3373" s="175" t="s">
        <v>12389</v>
      </c>
      <c r="D3373" s="176">
        <v>32.5</v>
      </c>
      <c r="E3373" s="176">
        <v>23.7</v>
      </c>
      <c r="F3373" s="176">
        <v>56.2</v>
      </c>
      <c r="G3373" s="169">
        <v>9</v>
      </c>
    </row>
    <row r="3374" spans="1:7" ht="25.5" x14ac:dyDescent="0.2">
      <c r="A3374" s="173" t="s">
        <v>18862</v>
      </c>
      <c r="B3374" s="174" t="s">
        <v>18863</v>
      </c>
      <c r="C3374" s="175" t="s">
        <v>12389</v>
      </c>
      <c r="D3374" s="176">
        <v>72.33</v>
      </c>
      <c r="E3374" s="176">
        <v>23.7</v>
      </c>
      <c r="F3374" s="176">
        <v>96.03</v>
      </c>
      <c r="G3374" s="169">
        <v>9</v>
      </c>
    </row>
    <row r="3375" spans="1:7" ht="25.5" x14ac:dyDescent="0.2">
      <c r="A3375" s="173" t="s">
        <v>18864</v>
      </c>
      <c r="B3375" s="174" t="s">
        <v>18865</v>
      </c>
      <c r="C3375" s="175" t="s">
        <v>12389</v>
      </c>
      <c r="D3375" s="176">
        <v>72.48</v>
      </c>
      <c r="E3375" s="176">
        <v>23.7</v>
      </c>
      <c r="F3375" s="176">
        <v>96.18</v>
      </c>
      <c r="G3375" s="169">
        <v>9</v>
      </c>
    </row>
    <row r="3376" spans="1:7" ht="25.5" x14ac:dyDescent="0.2">
      <c r="A3376" s="173" t="s">
        <v>18866</v>
      </c>
      <c r="B3376" s="174" t="s">
        <v>18867</v>
      </c>
      <c r="C3376" s="175" t="s">
        <v>12389</v>
      </c>
      <c r="D3376" s="176">
        <v>98.35</v>
      </c>
      <c r="E3376" s="176">
        <v>26.34</v>
      </c>
      <c r="F3376" s="176">
        <v>124.69</v>
      </c>
      <c r="G3376" s="169">
        <v>9</v>
      </c>
    </row>
    <row r="3377" spans="1:7" ht="25.5" x14ac:dyDescent="0.2">
      <c r="A3377" s="173" t="s">
        <v>18868</v>
      </c>
      <c r="B3377" s="174" t="s">
        <v>18869</v>
      </c>
      <c r="C3377" s="175" t="s">
        <v>12389</v>
      </c>
      <c r="D3377" s="176">
        <v>254.18</v>
      </c>
      <c r="E3377" s="176">
        <v>23.7</v>
      </c>
      <c r="F3377" s="176">
        <v>277.88</v>
      </c>
      <c r="G3377" s="169">
        <v>9</v>
      </c>
    </row>
    <row r="3378" spans="1:7" ht="25.5" x14ac:dyDescent="0.2">
      <c r="A3378" s="173" t="s">
        <v>18870</v>
      </c>
      <c r="B3378" s="174" t="s">
        <v>18871</v>
      </c>
      <c r="C3378" s="175" t="s">
        <v>12389</v>
      </c>
      <c r="D3378" s="176">
        <v>1314.64</v>
      </c>
      <c r="E3378" s="176">
        <v>52.67</v>
      </c>
      <c r="F3378" s="176">
        <v>1367.31</v>
      </c>
      <c r="G3378" s="169">
        <v>9</v>
      </c>
    </row>
    <row r="3379" spans="1:7" x14ac:dyDescent="0.2">
      <c r="A3379" s="173" t="s">
        <v>18872</v>
      </c>
      <c r="B3379" s="174" t="s">
        <v>18873</v>
      </c>
      <c r="C3379" s="175"/>
      <c r="D3379" s="176"/>
      <c r="E3379" s="176"/>
      <c r="F3379" s="176"/>
      <c r="G3379" s="169">
        <v>5</v>
      </c>
    </row>
    <row r="3380" spans="1:7" ht="25.5" x14ac:dyDescent="0.2">
      <c r="A3380" s="173" t="s">
        <v>18874</v>
      </c>
      <c r="B3380" s="174" t="s">
        <v>18875</v>
      </c>
      <c r="C3380" s="175" t="s">
        <v>12389</v>
      </c>
      <c r="D3380" s="176">
        <v>69.069999999999993</v>
      </c>
      <c r="E3380" s="176">
        <v>23.7</v>
      </c>
      <c r="F3380" s="176">
        <v>92.77</v>
      </c>
      <c r="G3380" s="169">
        <v>9</v>
      </c>
    </row>
    <row r="3381" spans="1:7" ht="25.5" x14ac:dyDescent="0.2">
      <c r="A3381" s="173" t="s">
        <v>18876</v>
      </c>
      <c r="B3381" s="174" t="s">
        <v>18877</v>
      </c>
      <c r="C3381" s="175" t="s">
        <v>12389</v>
      </c>
      <c r="D3381" s="176">
        <v>68.59</v>
      </c>
      <c r="E3381" s="176">
        <v>23.7</v>
      </c>
      <c r="F3381" s="176">
        <v>92.29</v>
      </c>
      <c r="G3381" s="169">
        <v>9</v>
      </c>
    </row>
    <row r="3382" spans="1:7" ht="25.5" x14ac:dyDescent="0.2">
      <c r="A3382" s="173" t="s">
        <v>18878</v>
      </c>
      <c r="B3382" s="174" t="s">
        <v>18879</v>
      </c>
      <c r="C3382" s="175" t="s">
        <v>12389</v>
      </c>
      <c r="D3382" s="176">
        <v>122.73</v>
      </c>
      <c r="E3382" s="176">
        <v>23.7</v>
      </c>
      <c r="F3382" s="176">
        <v>146.43</v>
      </c>
      <c r="G3382" s="169">
        <v>9</v>
      </c>
    </row>
    <row r="3383" spans="1:7" ht="25.5" x14ac:dyDescent="0.2">
      <c r="A3383" s="173" t="s">
        <v>18880</v>
      </c>
      <c r="B3383" s="174" t="s">
        <v>18881</v>
      </c>
      <c r="C3383" s="175" t="s">
        <v>12389</v>
      </c>
      <c r="D3383" s="176">
        <v>133.12</v>
      </c>
      <c r="E3383" s="176">
        <v>23.7</v>
      </c>
      <c r="F3383" s="176">
        <v>156.82</v>
      </c>
      <c r="G3383" s="169">
        <v>9</v>
      </c>
    </row>
    <row r="3384" spans="1:7" ht="25.5" x14ac:dyDescent="0.2">
      <c r="A3384" s="173" t="s">
        <v>18882</v>
      </c>
      <c r="B3384" s="174" t="s">
        <v>18883</v>
      </c>
      <c r="C3384" s="175" t="s">
        <v>12389</v>
      </c>
      <c r="D3384" s="176">
        <v>178.69</v>
      </c>
      <c r="E3384" s="176">
        <v>23.7</v>
      </c>
      <c r="F3384" s="176">
        <v>202.39</v>
      </c>
      <c r="G3384" s="169">
        <v>9</v>
      </c>
    </row>
    <row r="3385" spans="1:7" ht="25.5" x14ac:dyDescent="0.2">
      <c r="A3385" s="173" t="s">
        <v>18884</v>
      </c>
      <c r="B3385" s="174" t="s">
        <v>18885</v>
      </c>
      <c r="C3385" s="175" t="s">
        <v>12389</v>
      </c>
      <c r="D3385" s="176">
        <v>77.33</v>
      </c>
      <c r="E3385" s="176">
        <v>23.7</v>
      </c>
      <c r="F3385" s="176">
        <v>101.03</v>
      </c>
      <c r="G3385" s="169">
        <v>9</v>
      </c>
    </row>
    <row r="3386" spans="1:7" ht="25.5" x14ac:dyDescent="0.2">
      <c r="A3386" s="173" t="s">
        <v>18886</v>
      </c>
      <c r="B3386" s="174" t="s">
        <v>18887</v>
      </c>
      <c r="C3386" s="175" t="s">
        <v>12389</v>
      </c>
      <c r="D3386" s="176">
        <v>53.14</v>
      </c>
      <c r="E3386" s="176">
        <v>23.7</v>
      </c>
      <c r="F3386" s="176">
        <v>76.84</v>
      </c>
      <c r="G3386" s="169">
        <v>9</v>
      </c>
    </row>
    <row r="3387" spans="1:7" ht="25.5" x14ac:dyDescent="0.2">
      <c r="A3387" s="173" t="s">
        <v>18888</v>
      </c>
      <c r="B3387" s="174" t="s">
        <v>18889</v>
      </c>
      <c r="C3387" s="175" t="s">
        <v>12389</v>
      </c>
      <c r="D3387" s="176">
        <v>85.46</v>
      </c>
      <c r="E3387" s="176">
        <v>23.7</v>
      </c>
      <c r="F3387" s="176">
        <v>109.16</v>
      </c>
      <c r="G3387" s="169">
        <v>9</v>
      </c>
    </row>
    <row r="3388" spans="1:7" ht="25.5" x14ac:dyDescent="0.2">
      <c r="A3388" s="173" t="s">
        <v>18890</v>
      </c>
      <c r="B3388" s="174" t="s">
        <v>18891</v>
      </c>
      <c r="C3388" s="175" t="s">
        <v>12389</v>
      </c>
      <c r="D3388" s="176">
        <v>85.49</v>
      </c>
      <c r="E3388" s="176">
        <v>23.7</v>
      </c>
      <c r="F3388" s="176">
        <v>109.19</v>
      </c>
      <c r="G3388" s="169">
        <v>9</v>
      </c>
    </row>
    <row r="3389" spans="1:7" x14ac:dyDescent="0.2">
      <c r="A3389" s="173" t="s">
        <v>18892</v>
      </c>
      <c r="B3389" s="174" t="s">
        <v>18893</v>
      </c>
      <c r="C3389" s="175"/>
      <c r="D3389" s="176"/>
      <c r="E3389" s="176"/>
      <c r="F3389" s="176"/>
      <c r="G3389" s="169">
        <v>5</v>
      </c>
    </row>
    <row r="3390" spans="1:7" ht="25.5" x14ac:dyDescent="0.2">
      <c r="A3390" s="173" t="s">
        <v>18894</v>
      </c>
      <c r="B3390" s="174" t="s">
        <v>18895</v>
      </c>
      <c r="C3390" s="175" t="s">
        <v>12389</v>
      </c>
      <c r="D3390" s="176">
        <v>359.08</v>
      </c>
      <c r="E3390" s="176">
        <v>79.010000000000005</v>
      </c>
      <c r="F3390" s="176">
        <v>438.09</v>
      </c>
      <c r="G3390" s="169">
        <v>9</v>
      </c>
    </row>
    <row r="3391" spans="1:7" x14ac:dyDescent="0.2">
      <c r="A3391" s="173" t="s">
        <v>18896</v>
      </c>
      <c r="B3391" s="174" t="s">
        <v>18897</v>
      </c>
      <c r="C3391" s="175" t="s">
        <v>12389</v>
      </c>
      <c r="D3391" s="176">
        <v>226.44</v>
      </c>
      <c r="E3391" s="176">
        <v>79.010000000000005</v>
      </c>
      <c r="F3391" s="176">
        <v>305.45</v>
      </c>
      <c r="G3391" s="169">
        <v>9</v>
      </c>
    </row>
    <row r="3392" spans="1:7" x14ac:dyDescent="0.2">
      <c r="A3392" s="173" t="s">
        <v>18898</v>
      </c>
      <c r="B3392" s="174" t="s">
        <v>18899</v>
      </c>
      <c r="C3392" s="175" t="s">
        <v>12389</v>
      </c>
      <c r="D3392" s="176">
        <v>300.43</v>
      </c>
      <c r="E3392" s="176">
        <v>79.010000000000005</v>
      </c>
      <c r="F3392" s="176">
        <v>379.44</v>
      </c>
      <c r="G3392" s="169">
        <v>9</v>
      </c>
    </row>
    <row r="3393" spans="1:7" x14ac:dyDescent="0.2">
      <c r="A3393" s="173" t="s">
        <v>18900</v>
      </c>
      <c r="B3393" s="174" t="s">
        <v>18901</v>
      </c>
      <c r="C3393" s="175" t="s">
        <v>12389</v>
      </c>
      <c r="D3393" s="176">
        <v>450.96</v>
      </c>
      <c r="E3393" s="176">
        <v>79.010000000000005</v>
      </c>
      <c r="F3393" s="176">
        <v>529.97</v>
      </c>
      <c r="G3393" s="169">
        <v>9</v>
      </c>
    </row>
    <row r="3394" spans="1:7" ht="25.5" x14ac:dyDescent="0.2">
      <c r="A3394" s="173" t="s">
        <v>18902</v>
      </c>
      <c r="B3394" s="174" t="s">
        <v>18903</v>
      </c>
      <c r="C3394" s="175" t="s">
        <v>12389</v>
      </c>
      <c r="D3394" s="176">
        <v>1672.51</v>
      </c>
      <c r="E3394" s="176">
        <v>79.010000000000005</v>
      </c>
      <c r="F3394" s="176">
        <v>1751.52</v>
      </c>
      <c r="G3394" s="169">
        <v>9</v>
      </c>
    </row>
    <row r="3395" spans="1:7" x14ac:dyDescent="0.2">
      <c r="A3395" s="173" t="s">
        <v>18904</v>
      </c>
      <c r="B3395" s="174" t="s">
        <v>18905</v>
      </c>
      <c r="C3395" s="175" t="s">
        <v>12389</v>
      </c>
      <c r="D3395" s="176">
        <v>552.48</v>
      </c>
      <c r="E3395" s="176">
        <v>31.6</v>
      </c>
      <c r="F3395" s="176">
        <v>584.08000000000004</v>
      </c>
      <c r="G3395" s="169">
        <v>9</v>
      </c>
    </row>
    <row r="3396" spans="1:7" x14ac:dyDescent="0.2">
      <c r="A3396" s="173" t="s">
        <v>18906</v>
      </c>
      <c r="B3396" s="174" t="s">
        <v>18907</v>
      </c>
      <c r="C3396" s="175" t="s">
        <v>12389</v>
      </c>
      <c r="D3396" s="176">
        <v>444.96</v>
      </c>
      <c r="E3396" s="176">
        <v>31.6</v>
      </c>
      <c r="F3396" s="176">
        <v>476.56</v>
      </c>
      <c r="G3396" s="169">
        <v>9</v>
      </c>
    </row>
    <row r="3397" spans="1:7" x14ac:dyDescent="0.2">
      <c r="A3397" s="173" t="s">
        <v>18908</v>
      </c>
      <c r="B3397" s="174" t="s">
        <v>18909</v>
      </c>
      <c r="C3397" s="175" t="s">
        <v>12389</v>
      </c>
      <c r="D3397" s="176">
        <v>1023.39</v>
      </c>
      <c r="E3397" s="176">
        <v>79.010000000000005</v>
      </c>
      <c r="F3397" s="176">
        <v>1102.4000000000001</v>
      </c>
      <c r="G3397" s="169">
        <v>9</v>
      </c>
    </row>
    <row r="3398" spans="1:7" ht="25.5" x14ac:dyDescent="0.2">
      <c r="A3398" s="173" t="s">
        <v>18910</v>
      </c>
      <c r="B3398" s="174" t="s">
        <v>18911</v>
      </c>
      <c r="C3398" s="175" t="s">
        <v>12389</v>
      </c>
      <c r="D3398" s="176">
        <v>596.87</v>
      </c>
      <c r="E3398" s="176">
        <v>23.7</v>
      </c>
      <c r="F3398" s="176">
        <v>620.57000000000005</v>
      </c>
      <c r="G3398" s="169">
        <v>9</v>
      </c>
    </row>
    <row r="3399" spans="1:7" ht="25.5" x14ac:dyDescent="0.2">
      <c r="A3399" s="173" t="s">
        <v>18912</v>
      </c>
      <c r="B3399" s="174" t="s">
        <v>18913</v>
      </c>
      <c r="C3399" s="175" t="s">
        <v>12389</v>
      </c>
      <c r="D3399" s="176">
        <v>339.06</v>
      </c>
      <c r="E3399" s="176">
        <v>79.010000000000005</v>
      </c>
      <c r="F3399" s="176">
        <v>418.07</v>
      </c>
      <c r="G3399" s="169">
        <v>9</v>
      </c>
    </row>
    <row r="3400" spans="1:7" x14ac:dyDescent="0.2">
      <c r="A3400" s="173" t="s">
        <v>18914</v>
      </c>
      <c r="B3400" s="174" t="s">
        <v>18915</v>
      </c>
      <c r="C3400" s="175"/>
      <c r="D3400" s="176"/>
      <c r="E3400" s="176"/>
      <c r="F3400" s="176"/>
      <c r="G3400" s="169">
        <v>5</v>
      </c>
    </row>
    <row r="3401" spans="1:7" x14ac:dyDescent="0.2">
      <c r="A3401" s="173" t="s">
        <v>18916</v>
      </c>
      <c r="B3401" s="174" t="s">
        <v>18917</v>
      </c>
      <c r="C3401" s="175" t="s">
        <v>12389</v>
      </c>
      <c r="D3401" s="176">
        <v>109.39</v>
      </c>
      <c r="E3401" s="176">
        <v>23.7</v>
      </c>
      <c r="F3401" s="176">
        <v>133.09</v>
      </c>
      <c r="G3401" s="169">
        <v>9</v>
      </c>
    </row>
    <row r="3402" spans="1:7" x14ac:dyDescent="0.2">
      <c r="A3402" s="173" t="s">
        <v>18918</v>
      </c>
      <c r="B3402" s="174" t="s">
        <v>18919</v>
      </c>
      <c r="C3402" s="175" t="s">
        <v>12389</v>
      </c>
      <c r="D3402" s="176">
        <v>139.96</v>
      </c>
      <c r="E3402" s="176">
        <v>23.7</v>
      </c>
      <c r="F3402" s="176">
        <v>163.66</v>
      </c>
      <c r="G3402" s="169">
        <v>9</v>
      </c>
    </row>
    <row r="3403" spans="1:7" x14ac:dyDescent="0.2">
      <c r="A3403" s="173" t="s">
        <v>18920</v>
      </c>
      <c r="B3403" s="174" t="s">
        <v>18921</v>
      </c>
      <c r="C3403" s="175" t="s">
        <v>12389</v>
      </c>
      <c r="D3403" s="176">
        <v>193.36</v>
      </c>
      <c r="E3403" s="176">
        <v>23.7</v>
      </c>
      <c r="F3403" s="176">
        <v>217.06</v>
      </c>
      <c r="G3403" s="169">
        <v>9</v>
      </c>
    </row>
    <row r="3404" spans="1:7" x14ac:dyDescent="0.2">
      <c r="A3404" s="173" t="s">
        <v>18922</v>
      </c>
      <c r="B3404" s="174" t="s">
        <v>18923</v>
      </c>
      <c r="C3404" s="175" t="s">
        <v>12389</v>
      </c>
      <c r="D3404" s="176">
        <v>230.47</v>
      </c>
      <c r="E3404" s="176">
        <v>23.7</v>
      </c>
      <c r="F3404" s="176">
        <v>254.17</v>
      </c>
      <c r="G3404" s="169">
        <v>9</v>
      </c>
    </row>
    <row r="3405" spans="1:7" x14ac:dyDescent="0.2">
      <c r="A3405" s="173" t="s">
        <v>18924</v>
      </c>
      <c r="B3405" s="174" t="s">
        <v>18925</v>
      </c>
      <c r="C3405" s="175" t="s">
        <v>12389</v>
      </c>
      <c r="D3405" s="176">
        <v>334.02</v>
      </c>
      <c r="E3405" s="176">
        <v>23.7</v>
      </c>
      <c r="F3405" s="176">
        <v>357.72</v>
      </c>
      <c r="G3405" s="169">
        <v>9</v>
      </c>
    </row>
    <row r="3406" spans="1:7" x14ac:dyDescent="0.2">
      <c r="A3406" s="173" t="s">
        <v>18926</v>
      </c>
      <c r="B3406" s="174" t="s">
        <v>18927</v>
      </c>
      <c r="C3406" s="175" t="s">
        <v>12389</v>
      </c>
      <c r="D3406" s="176">
        <v>586.67999999999995</v>
      </c>
      <c r="E3406" s="176">
        <v>23.7</v>
      </c>
      <c r="F3406" s="176">
        <v>610.38</v>
      </c>
      <c r="G3406" s="169">
        <v>9</v>
      </c>
    </row>
    <row r="3407" spans="1:7" x14ac:dyDescent="0.2">
      <c r="A3407" s="173" t="s">
        <v>18928</v>
      </c>
      <c r="B3407" s="174" t="s">
        <v>18929</v>
      </c>
      <c r="C3407" s="175" t="s">
        <v>12389</v>
      </c>
      <c r="D3407" s="176">
        <v>710.33</v>
      </c>
      <c r="E3407" s="176">
        <v>23.7</v>
      </c>
      <c r="F3407" s="176">
        <v>734.03</v>
      </c>
      <c r="G3407" s="169">
        <v>9</v>
      </c>
    </row>
    <row r="3408" spans="1:7" x14ac:dyDescent="0.2">
      <c r="A3408" s="173" t="s">
        <v>18932</v>
      </c>
      <c r="B3408" s="174" t="s">
        <v>18933</v>
      </c>
      <c r="C3408" s="175" t="s">
        <v>12389</v>
      </c>
      <c r="D3408" s="176">
        <v>101.86</v>
      </c>
      <c r="E3408" s="176">
        <v>23.7</v>
      </c>
      <c r="F3408" s="176">
        <v>125.56</v>
      </c>
      <c r="G3408" s="169">
        <v>9</v>
      </c>
    </row>
    <row r="3409" spans="1:7" x14ac:dyDescent="0.2">
      <c r="A3409" s="173" t="s">
        <v>18934</v>
      </c>
      <c r="B3409" s="174" t="s">
        <v>18935</v>
      </c>
      <c r="C3409" s="175" t="s">
        <v>12389</v>
      </c>
      <c r="D3409" s="176">
        <v>139.51</v>
      </c>
      <c r="E3409" s="176">
        <v>23.7</v>
      </c>
      <c r="F3409" s="176">
        <v>163.21</v>
      </c>
      <c r="G3409" s="169">
        <v>9</v>
      </c>
    </row>
    <row r="3410" spans="1:7" x14ac:dyDescent="0.2">
      <c r="A3410" s="173" t="s">
        <v>18936</v>
      </c>
      <c r="B3410" s="174" t="s">
        <v>18937</v>
      </c>
      <c r="C3410" s="175" t="s">
        <v>12389</v>
      </c>
      <c r="D3410" s="176">
        <v>173.68</v>
      </c>
      <c r="E3410" s="176">
        <v>23.7</v>
      </c>
      <c r="F3410" s="176">
        <v>197.38</v>
      </c>
      <c r="G3410" s="169">
        <v>9</v>
      </c>
    </row>
    <row r="3411" spans="1:7" x14ac:dyDescent="0.2">
      <c r="A3411" s="173" t="s">
        <v>18938</v>
      </c>
      <c r="B3411" s="174" t="s">
        <v>18939</v>
      </c>
      <c r="C3411" s="175" t="s">
        <v>12389</v>
      </c>
      <c r="D3411" s="176">
        <v>249.71</v>
      </c>
      <c r="E3411" s="176">
        <v>23.7</v>
      </c>
      <c r="F3411" s="176">
        <v>273.41000000000003</v>
      </c>
      <c r="G3411" s="169">
        <v>9</v>
      </c>
    </row>
    <row r="3412" spans="1:7" x14ac:dyDescent="0.2">
      <c r="A3412" s="173" t="s">
        <v>18940</v>
      </c>
      <c r="B3412" s="174" t="s">
        <v>18941</v>
      </c>
      <c r="C3412" s="175" t="s">
        <v>12389</v>
      </c>
      <c r="D3412" s="176">
        <v>402.65</v>
      </c>
      <c r="E3412" s="176">
        <v>23.7</v>
      </c>
      <c r="F3412" s="176">
        <v>426.35</v>
      </c>
      <c r="G3412" s="169">
        <v>9</v>
      </c>
    </row>
    <row r="3413" spans="1:7" x14ac:dyDescent="0.2">
      <c r="A3413" s="173" t="s">
        <v>18942</v>
      </c>
      <c r="B3413" s="174" t="s">
        <v>18943</v>
      </c>
      <c r="C3413" s="175" t="s">
        <v>12389</v>
      </c>
      <c r="D3413" s="176">
        <v>586.02</v>
      </c>
      <c r="E3413" s="176">
        <v>23.7</v>
      </c>
      <c r="F3413" s="176">
        <v>609.72</v>
      </c>
      <c r="G3413" s="169">
        <v>9</v>
      </c>
    </row>
    <row r="3414" spans="1:7" x14ac:dyDescent="0.2">
      <c r="A3414" s="173" t="s">
        <v>18944</v>
      </c>
      <c r="B3414" s="174" t="s">
        <v>18945</v>
      </c>
      <c r="C3414" s="175" t="s">
        <v>12389</v>
      </c>
      <c r="D3414" s="176">
        <v>1020.55</v>
      </c>
      <c r="E3414" s="176">
        <v>31.6</v>
      </c>
      <c r="F3414" s="176">
        <v>1052.1500000000001</v>
      </c>
      <c r="G3414" s="169">
        <v>9</v>
      </c>
    </row>
    <row r="3415" spans="1:7" x14ac:dyDescent="0.2">
      <c r="A3415" s="173" t="s">
        <v>18946</v>
      </c>
      <c r="B3415" s="174" t="s">
        <v>18947</v>
      </c>
      <c r="C3415" s="175" t="s">
        <v>12389</v>
      </c>
      <c r="D3415" s="176">
        <v>96.33</v>
      </c>
      <c r="E3415" s="176">
        <v>23.7</v>
      </c>
      <c r="F3415" s="176">
        <v>120.03</v>
      </c>
      <c r="G3415" s="169">
        <v>9</v>
      </c>
    </row>
    <row r="3416" spans="1:7" x14ac:dyDescent="0.2">
      <c r="A3416" s="173" t="s">
        <v>18948</v>
      </c>
      <c r="B3416" s="174" t="s">
        <v>18949</v>
      </c>
      <c r="C3416" s="175" t="s">
        <v>12389</v>
      </c>
      <c r="D3416" s="176">
        <v>125.66</v>
      </c>
      <c r="E3416" s="176">
        <v>23.7</v>
      </c>
      <c r="F3416" s="176">
        <v>149.36000000000001</v>
      </c>
      <c r="G3416" s="169">
        <v>9</v>
      </c>
    </row>
    <row r="3417" spans="1:7" x14ac:dyDescent="0.2">
      <c r="A3417" s="173" t="s">
        <v>18950</v>
      </c>
      <c r="B3417" s="174" t="s">
        <v>18951</v>
      </c>
      <c r="C3417" s="175" t="s">
        <v>12389</v>
      </c>
      <c r="D3417" s="176">
        <v>159.16999999999999</v>
      </c>
      <c r="E3417" s="176">
        <v>23.7</v>
      </c>
      <c r="F3417" s="176">
        <v>182.87</v>
      </c>
      <c r="G3417" s="169">
        <v>9</v>
      </c>
    </row>
    <row r="3418" spans="1:7" x14ac:dyDescent="0.2">
      <c r="A3418" s="173" t="s">
        <v>18952</v>
      </c>
      <c r="B3418" s="174" t="s">
        <v>18953</v>
      </c>
      <c r="C3418" s="175" t="s">
        <v>12389</v>
      </c>
      <c r="D3418" s="176">
        <v>220.37</v>
      </c>
      <c r="E3418" s="176">
        <v>23.7</v>
      </c>
      <c r="F3418" s="176">
        <v>244.07</v>
      </c>
      <c r="G3418" s="169">
        <v>9</v>
      </c>
    </row>
    <row r="3419" spans="1:7" x14ac:dyDescent="0.2">
      <c r="A3419" s="173" t="s">
        <v>18954</v>
      </c>
      <c r="B3419" s="174" t="s">
        <v>18955</v>
      </c>
      <c r="C3419" s="175" t="s">
        <v>12389</v>
      </c>
      <c r="D3419" s="176">
        <v>355.65</v>
      </c>
      <c r="E3419" s="176">
        <v>23.7</v>
      </c>
      <c r="F3419" s="176">
        <v>379.35</v>
      </c>
      <c r="G3419" s="169">
        <v>9</v>
      </c>
    </row>
    <row r="3420" spans="1:7" ht="38.25" x14ac:dyDescent="0.2">
      <c r="A3420" s="173" t="s">
        <v>18956</v>
      </c>
      <c r="B3420" s="174" t="s">
        <v>18957</v>
      </c>
      <c r="C3420" s="175" t="s">
        <v>12389</v>
      </c>
      <c r="D3420" s="176">
        <v>8075.68</v>
      </c>
      <c r="E3420" s="176">
        <v>39.5</v>
      </c>
      <c r="F3420" s="176">
        <v>8115.18</v>
      </c>
      <c r="G3420" s="169">
        <v>9</v>
      </c>
    </row>
    <row r="3421" spans="1:7" ht="38.25" x14ac:dyDescent="0.2">
      <c r="A3421" s="173" t="s">
        <v>18958</v>
      </c>
      <c r="B3421" s="174" t="s">
        <v>18959</v>
      </c>
      <c r="C3421" s="175" t="s">
        <v>12389</v>
      </c>
      <c r="D3421" s="176">
        <v>196.07</v>
      </c>
      <c r="E3421" s="176">
        <v>23.7</v>
      </c>
      <c r="F3421" s="176">
        <v>219.77</v>
      </c>
      <c r="G3421" s="169">
        <v>9</v>
      </c>
    </row>
    <row r="3422" spans="1:7" ht="25.5" x14ac:dyDescent="0.2">
      <c r="A3422" s="173" t="s">
        <v>18960</v>
      </c>
      <c r="B3422" s="174" t="s">
        <v>18961</v>
      </c>
      <c r="C3422" s="175" t="s">
        <v>12389</v>
      </c>
      <c r="D3422" s="176">
        <v>589</v>
      </c>
      <c r="E3422" s="176">
        <v>23.7</v>
      </c>
      <c r="F3422" s="176">
        <v>612.70000000000005</v>
      </c>
      <c r="G3422" s="169">
        <v>9</v>
      </c>
    </row>
    <row r="3423" spans="1:7" x14ac:dyDescent="0.2">
      <c r="A3423" s="173" t="s">
        <v>18962</v>
      </c>
      <c r="B3423" s="174" t="s">
        <v>18963</v>
      </c>
      <c r="C3423" s="175" t="s">
        <v>12389</v>
      </c>
      <c r="D3423" s="176">
        <v>508.45</v>
      </c>
      <c r="E3423" s="176">
        <v>23.7</v>
      </c>
      <c r="F3423" s="176">
        <v>532.15</v>
      </c>
      <c r="G3423" s="169">
        <v>9</v>
      </c>
    </row>
    <row r="3424" spans="1:7" x14ac:dyDescent="0.2">
      <c r="A3424" s="173" t="s">
        <v>18964</v>
      </c>
      <c r="B3424" s="174" t="s">
        <v>18965</v>
      </c>
      <c r="C3424" s="175" t="s">
        <v>12389</v>
      </c>
      <c r="D3424" s="176">
        <v>984.48</v>
      </c>
      <c r="E3424" s="176">
        <v>31.6</v>
      </c>
      <c r="F3424" s="176">
        <v>1016.08</v>
      </c>
      <c r="G3424" s="169">
        <v>9</v>
      </c>
    </row>
    <row r="3425" spans="1:7" x14ac:dyDescent="0.2">
      <c r="A3425" s="173" t="s">
        <v>18966</v>
      </c>
      <c r="B3425" s="174" t="s">
        <v>18967</v>
      </c>
      <c r="C3425" s="175" t="s">
        <v>12389</v>
      </c>
      <c r="D3425" s="176">
        <v>415.88</v>
      </c>
      <c r="E3425" s="176">
        <v>23.7</v>
      </c>
      <c r="F3425" s="176">
        <v>439.58</v>
      </c>
      <c r="G3425" s="169">
        <v>9</v>
      </c>
    </row>
    <row r="3426" spans="1:7" ht="25.5" x14ac:dyDescent="0.2">
      <c r="A3426" s="173" t="s">
        <v>18968</v>
      </c>
      <c r="B3426" s="174" t="s">
        <v>18969</v>
      </c>
      <c r="C3426" s="175" t="s">
        <v>12389</v>
      </c>
      <c r="D3426" s="176">
        <v>160.49</v>
      </c>
      <c r="E3426" s="176">
        <v>13.17</v>
      </c>
      <c r="F3426" s="176">
        <v>173.66</v>
      </c>
      <c r="G3426" s="169">
        <v>9</v>
      </c>
    </row>
    <row r="3427" spans="1:7" ht="25.5" x14ac:dyDescent="0.2">
      <c r="A3427" s="173" t="s">
        <v>18970</v>
      </c>
      <c r="B3427" s="174" t="s">
        <v>18971</v>
      </c>
      <c r="C3427" s="175" t="s">
        <v>12389</v>
      </c>
      <c r="D3427" s="176">
        <v>6008.85</v>
      </c>
      <c r="E3427" s="176">
        <v>31.6</v>
      </c>
      <c r="F3427" s="176">
        <v>6040.45</v>
      </c>
      <c r="G3427" s="169">
        <v>9</v>
      </c>
    </row>
    <row r="3428" spans="1:7" ht="38.25" x14ac:dyDescent="0.2">
      <c r="A3428" s="173" t="s">
        <v>18972</v>
      </c>
      <c r="B3428" s="174" t="s">
        <v>18973</v>
      </c>
      <c r="C3428" s="175" t="s">
        <v>12389</v>
      </c>
      <c r="D3428" s="176">
        <v>1599.09</v>
      </c>
      <c r="E3428" s="176">
        <v>31.6</v>
      </c>
      <c r="F3428" s="176">
        <v>1630.69</v>
      </c>
      <c r="G3428" s="169">
        <v>9</v>
      </c>
    </row>
    <row r="3429" spans="1:7" ht="38.25" x14ac:dyDescent="0.2">
      <c r="A3429" s="173" t="s">
        <v>18974</v>
      </c>
      <c r="B3429" s="174" t="s">
        <v>18975</v>
      </c>
      <c r="C3429" s="175" t="s">
        <v>12389</v>
      </c>
      <c r="D3429" s="176">
        <v>432.39</v>
      </c>
      <c r="E3429" s="176">
        <v>23.7</v>
      </c>
      <c r="F3429" s="176">
        <v>456.09</v>
      </c>
      <c r="G3429" s="169">
        <v>9</v>
      </c>
    </row>
    <row r="3430" spans="1:7" ht="25.5" x14ac:dyDescent="0.2">
      <c r="A3430" s="173" t="s">
        <v>18976</v>
      </c>
      <c r="B3430" s="174" t="s">
        <v>18977</v>
      </c>
      <c r="C3430" s="175" t="s">
        <v>12389</v>
      </c>
      <c r="D3430" s="176">
        <v>209.09</v>
      </c>
      <c r="E3430" s="176">
        <v>23.7</v>
      </c>
      <c r="F3430" s="176">
        <v>232.79</v>
      </c>
      <c r="G3430" s="169">
        <v>9</v>
      </c>
    </row>
    <row r="3431" spans="1:7" ht="25.5" x14ac:dyDescent="0.2">
      <c r="A3431" s="173" t="s">
        <v>18978</v>
      </c>
      <c r="B3431" s="174" t="s">
        <v>18979</v>
      </c>
      <c r="C3431" s="175" t="s">
        <v>12389</v>
      </c>
      <c r="D3431" s="176">
        <v>294.04000000000002</v>
      </c>
      <c r="E3431" s="176">
        <v>23.7</v>
      </c>
      <c r="F3431" s="176">
        <v>317.74</v>
      </c>
      <c r="G3431" s="169">
        <v>9</v>
      </c>
    </row>
    <row r="3432" spans="1:7" ht="25.5" x14ac:dyDescent="0.2">
      <c r="A3432" s="173" t="s">
        <v>18980</v>
      </c>
      <c r="B3432" s="174" t="s">
        <v>18981</v>
      </c>
      <c r="C3432" s="175" t="s">
        <v>12389</v>
      </c>
      <c r="D3432" s="176">
        <v>596.45000000000005</v>
      </c>
      <c r="E3432" s="176">
        <v>23.7</v>
      </c>
      <c r="F3432" s="176">
        <v>620.15</v>
      </c>
      <c r="G3432" s="169">
        <v>9</v>
      </c>
    </row>
    <row r="3433" spans="1:7" ht="25.5" x14ac:dyDescent="0.2">
      <c r="A3433" s="173" t="s">
        <v>18982</v>
      </c>
      <c r="B3433" s="174" t="s">
        <v>18983</v>
      </c>
      <c r="C3433" s="175" t="s">
        <v>12389</v>
      </c>
      <c r="D3433" s="176">
        <v>784.05</v>
      </c>
      <c r="E3433" s="176">
        <v>23.7</v>
      </c>
      <c r="F3433" s="176">
        <v>807.75</v>
      </c>
      <c r="G3433" s="169">
        <v>9</v>
      </c>
    </row>
    <row r="3434" spans="1:7" ht="25.5" x14ac:dyDescent="0.2">
      <c r="A3434" s="173" t="s">
        <v>18984</v>
      </c>
      <c r="B3434" s="174" t="s">
        <v>18985</v>
      </c>
      <c r="C3434" s="175" t="s">
        <v>12389</v>
      </c>
      <c r="D3434" s="176">
        <v>1276.3800000000001</v>
      </c>
      <c r="E3434" s="176">
        <v>23.7</v>
      </c>
      <c r="F3434" s="176">
        <v>1300.08</v>
      </c>
      <c r="G3434" s="169">
        <v>9</v>
      </c>
    </row>
    <row r="3435" spans="1:7" ht="25.5" x14ac:dyDescent="0.2">
      <c r="A3435" s="173" t="s">
        <v>18986</v>
      </c>
      <c r="B3435" s="174" t="s">
        <v>18987</v>
      </c>
      <c r="C3435" s="175" t="s">
        <v>12389</v>
      </c>
      <c r="D3435" s="176">
        <v>2256.87</v>
      </c>
      <c r="E3435" s="176">
        <v>31.6</v>
      </c>
      <c r="F3435" s="176">
        <v>2288.4699999999998</v>
      </c>
      <c r="G3435" s="169">
        <v>9</v>
      </c>
    </row>
    <row r="3436" spans="1:7" ht="25.5" x14ac:dyDescent="0.2">
      <c r="A3436" s="173" t="s">
        <v>18988</v>
      </c>
      <c r="B3436" s="174" t="s">
        <v>18989</v>
      </c>
      <c r="C3436" s="175" t="s">
        <v>12389</v>
      </c>
      <c r="D3436" s="176">
        <v>6598.16</v>
      </c>
      <c r="E3436" s="176">
        <v>31.6</v>
      </c>
      <c r="F3436" s="176">
        <v>6629.76</v>
      </c>
      <c r="G3436" s="169">
        <v>9</v>
      </c>
    </row>
    <row r="3437" spans="1:7" ht="38.25" x14ac:dyDescent="0.2">
      <c r="A3437" s="173" t="s">
        <v>18990</v>
      </c>
      <c r="B3437" s="174" t="s">
        <v>18991</v>
      </c>
      <c r="C3437" s="175" t="s">
        <v>12389</v>
      </c>
      <c r="D3437" s="176">
        <v>76.150000000000006</v>
      </c>
      <c r="E3437" s="176">
        <v>15.8</v>
      </c>
      <c r="F3437" s="176">
        <v>91.95</v>
      </c>
      <c r="G3437" s="169">
        <v>9</v>
      </c>
    </row>
    <row r="3438" spans="1:7" ht="25.5" x14ac:dyDescent="0.2">
      <c r="A3438" s="173" t="s">
        <v>18992</v>
      </c>
      <c r="B3438" s="174" t="s">
        <v>18993</v>
      </c>
      <c r="C3438" s="175" t="s">
        <v>12389</v>
      </c>
      <c r="D3438" s="176">
        <v>91.85</v>
      </c>
      <c r="E3438" s="176">
        <v>23.7</v>
      </c>
      <c r="F3438" s="176">
        <v>115.55</v>
      </c>
      <c r="G3438" s="169">
        <v>9</v>
      </c>
    </row>
    <row r="3439" spans="1:7" ht="38.25" x14ac:dyDescent="0.2">
      <c r="A3439" s="173" t="s">
        <v>18994</v>
      </c>
      <c r="B3439" s="174" t="s">
        <v>18995</v>
      </c>
      <c r="C3439" s="175" t="s">
        <v>12389</v>
      </c>
      <c r="D3439" s="176">
        <v>115.6</v>
      </c>
      <c r="E3439" s="176">
        <v>21.07</v>
      </c>
      <c r="F3439" s="176">
        <v>136.66999999999999</v>
      </c>
      <c r="G3439" s="169">
        <v>9</v>
      </c>
    </row>
    <row r="3440" spans="1:7" ht="38.25" x14ac:dyDescent="0.2">
      <c r="A3440" s="173" t="s">
        <v>18996</v>
      </c>
      <c r="B3440" s="174" t="s">
        <v>18997</v>
      </c>
      <c r="C3440" s="175" t="s">
        <v>12389</v>
      </c>
      <c r="D3440" s="176">
        <v>124.29</v>
      </c>
      <c r="E3440" s="176">
        <v>23.7</v>
      </c>
      <c r="F3440" s="176">
        <v>147.99</v>
      </c>
      <c r="G3440" s="169">
        <v>9</v>
      </c>
    </row>
    <row r="3441" spans="1:7" ht="38.25" x14ac:dyDescent="0.2">
      <c r="A3441" s="173" t="s">
        <v>18998</v>
      </c>
      <c r="B3441" s="174" t="s">
        <v>18999</v>
      </c>
      <c r="C3441" s="175" t="s">
        <v>12389</v>
      </c>
      <c r="D3441" s="176">
        <v>483.69</v>
      </c>
      <c r="E3441" s="176">
        <v>23.7</v>
      </c>
      <c r="F3441" s="176">
        <v>507.39</v>
      </c>
      <c r="G3441" s="169">
        <v>9</v>
      </c>
    </row>
    <row r="3442" spans="1:7" ht="25.5" x14ac:dyDescent="0.2">
      <c r="A3442" s="173" t="s">
        <v>19000</v>
      </c>
      <c r="B3442" s="174" t="s">
        <v>19001</v>
      </c>
      <c r="C3442" s="175" t="s">
        <v>12389</v>
      </c>
      <c r="D3442" s="176">
        <v>698.42</v>
      </c>
      <c r="E3442" s="176">
        <v>23.7</v>
      </c>
      <c r="F3442" s="176">
        <v>722.12</v>
      </c>
      <c r="G3442" s="169">
        <v>9</v>
      </c>
    </row>
    <row r="3443" spans="1:7" ht="38.25" x14ac:dyDescent="0.2">
      <c r="A3443" s="173" t="s">
        <v>19002</v>
      </c>
      <c r="B3443" s="174" t="s">
        <v>19003</v>
      </c>
      <c r="C3443" s="175" t="s">
        <v>12389</v>
      </c>
      <c r="D3443" s="176">
        <v>6188.27</v>
      </c>
      <c r="E3443" s="176">
        <v>105.34</v>
      </c>
      <c r="F3443" s="176">
        <v>6293.61</v>
      </c>
      <c r="G3443" s="169">
        <v>9</v>
      </c>
    </row>
    <row r="3444" spans="1:7" ht="38.25" x14ac:dyDescent="0.2">
      <c r="A3444" s="173" t="s">
        <v>19004</v>
      </c>
      <c r="B3444" s="174" t="s">
        <v>19005</v>
      </c>
      <c r="C3444" s="175" t="s">
        <v>12389</v>
      </c>
      <c r="D3444" s="176">
        <v>7338.46</v>
      </c>
      <c r="E3444" s="176">
        <v>105.34</v>
      </c>
      <c r="F3444" s="176">
        <v>7443.8</v>
      </c>
      <c r="G3444" s="169">
        <v>9</v>
      </c>
    </row>
    <row r="3445" spans="1:7" x14ac:dyDescent="0.2">
      <c r="A3445" s="173" t="s">
        <v>19006</v>
      </c>
      <c r="B3445" s="174" t="s">
        <v>19007</v>
      </c>
      <c r="C3445" s="175" t="s">
        <v>12389</v>
      </c>
      <c r="D3445" s="176">
        <v>519.88</v>
      </c>
      <c r="E3445" s="176">
        <v>52.67</v>
      </c>
      <c r="F3445" s="176">
        <v>572.54999999999995</v>
      </c>
      <c r="G3445" s="169">
        <v>9</v>
      </c>
    </row>
    <row r="3446" spans="1:7" x14ac:dyDescent="0.2">
      <c r="A3446" s="173" t="s">
        <v>19008</v>
      </c>
      <c r="B3446" s="174" t="s">
        <v>19009</v>
      </c>
      <c r="C3446" s="175"/>
      <c r="D3446" s="176"/>
      <c r="E3446" s="176"/>
      <c r="F3446" s="176"/>
      <c r="G3446" s="169">
        <v>5</v>
      </c>
    </row>
    <row r="3447" spans="1:7" ht="25.5" x14ac:dyDescent="0.2">
      <c r="A3447" s="173" t="s">
        <v>19010</v>
      </c>
      <c r="B3447" s="174" t="s">
        <v>19011</v>
      </c>
      <c r="C3447" s="175" t="s">
        <v>12389</v>
      </c>
      <c r="D3447" s="176">
        <v>1380.05</v>
      </c>
      <c r="E3447" s="176">
        <v>65.84</v>
      </c>
      <c r="F3447" s="176">
        <v>1445.89</v>
      </c>
      <c r="G3447" s="169">
        <v>9</v>
      </c>
    </row>
    <row r="3448" spans="1:7" ht="25.5" x14ac:dyDescent="0.2">
      <c r="A3448" s="173" t="s">
        <v>19012</v>
      </c>
      <c r="B3448" s="174" t="s">
        <v>19013</v>
      </c>
      <c r="C3448" s="175" t="s">
        <v>12389</v>
      </c>
      <c r="D3448" s="176">
        <v>2114.98</v>
      </c>
      <c r="E3448" s="176">
        <v>184.35</v>
      </c>
      <c r="F3448" s="176">
        <v>2299.33</v>
      </c>
      <c r="G3448" s="169">
        <v>9</v>
      </c>
    </row>
    <row r="3449" spans="1:7" x14ac:dyDescent="0.2">
      <c r="A3449" s="173" t="s">
        <v>19014</v>
      </c>
      <c r="B3449" s="174" t="s">
        <v>19015</v>
      </c>
      <c r="C3449" s="175" t="s">
        <v>12389</v>
      </c>
      <c r="D3449" s="176">
        <v>1342.89</v>
      </c>
      <c r="E3449" s="176">
        <v>184.35</v>
      </c>
      <c r="F3449" s="176">
        <v>1527.24</v>
      </c>
      <c r="G3449" s="169">
        <v>9</v>
      </c>
    </row>
    <row r="3450" spans="1:7" ht="25.5" x14ac:dyDescent="0.2">
      <c r="A3450" s="173" t="s">
        <v>19016</v>
      </c>
      <c r="B3450" s="174" t="s">
        <v>19017</v>
      </c>
      <c r="C3450" s="175" t="s">
        <v>12389</v>
      </c>
      <c r="D3450" s="176">
        <v>3609.27</v>
      </c>
      <c r="E3450" s="176">
        <v>184.35</v>
      </c>
      <c r="F3450" s="176">
        <v>3793.62</v>
      </c>
      <c r="G3450" s="169">
        <v>9</v>
      </c>
    </row>
    <row r="3451" spans="1:7" x14ac:dyDescent="0.2">
      <c r="A3451" s="173" t="s">
        <v>19018</v>
      </c>
      <c r="B3451" s="174" t="s">
        <v>19019</v>
      </c>
      <c r="C3451" s="175" t="s">
        <v>12389</v>
      </c>
      <c r="D3451" s="176">
        <v>1629.1</v>
      </c>
      <c r="E3451" s="176">
        <v>105.34</v>
      </c>
      <c r="F3451" s="176">
        <v>1734.44</v>
      </c>
      <c r="G3451" s="169">
        <v>9</v>
      </c>
    </row>
    <row r="3452" spans="1:7" x14ac:dyDescent="0.2">
      <c r="A3452" s="173" t="s">
        <v>19020</v>
      </c>
      <c r="B3452" s="174" t="s">
        <v>19021</v>
      </c>
      <c r="C3452" s="175" t="s">
        <v>12389</v>
      </c>
      <c r="D3452" s="176">
        <v>2860.49</v>
      </c>
      <c r="E3452" s="176">
        <v>105.34</v>
      </c>
      <c r="F3452" s="176">
        <v>2965.83</v>
      </c>
      <c r="G3452" s="169">
        <v>9</v>
      </c>
    </row>
    <row r="3453" spans="1:7" ht="25.5" x14ac:dyDescent="0.2">
      <c r="A3453" s="173" t="s">
        <v>19022</v>
      </c>
      <c r="B3453" s="174" t="s">
        <v>19023</v>
      </c>
      <c r="C3453" s="175" t="s">
        <v>12389</v>
      </c>
      <c r="D3453" s="176">
        <v>948.07</v>
      </c>
      <c r="E3453" s="176">
        <v>105.34</v>
      </c>
      <c r="F3453" s="176">
        <v>1053.4100000000001</v>
      </c>
      <c r="G3453" s="169">
        <v>9</v>
      </c>
    </row>
    <row r="3454" spans="1:7" x14ac:dyDescent="0.2">
      <c r="A3454" s="173" t="s">
        <v>19024</v>
      </c>
      <c r="B3454" s="174" t="s">
        <v>19025</v>
      </c>
      <c r="C3454" s="175" t="s">
        <v>12389</v>
      </c>
      <c r="D3454" s="176">
        <v>833.7</v>
      </c>
      <c r="E3454" s="176">
        <v>105.34</v>
      </c>
      <c r="F3454" s="176">
        <v>939.04</v>
      </c>
      <c r="G3454" s="169">
        <v>9</v>
      </c>
    </row>
    <row r="3455" spans="1:7" ht="25.5" x14ac:dyDescent="0.2">
      <c r="A3455" s="173" t="s">
        <v>19026</v>
      </c>
      <c r="B3455" s="174" t="s">
        <v>19027</v>
      </c>
      <c r="C3455" s="175" t="s">
        <v>12389</v>
      </c>
      <c r="D3455" s="176">
        <v>6238.62</v>
      </c>
      <c r="E3455" s="176">
        <v>65.84</v>
      </c>
      <c r="F3455" s="176">
        <v>6304.46</v>
      </c>
      <c r="G3455" s="169">
        <v>9</v>
      </c>
    </row>
    <row r="3456" spans="1:7" ht="25.5" x14ac:dyDescent="0.2">
      <c r="A3456" s="173" t="s">
        <v>19028</v>
      </c>
      <c r="B3456" s="174" t="s">
        <v>19029</v>
      </c>
      <c r="C3456" s="175" t="s">
        <v>12389</v>
      </c>
      <c r="D3456" s="176">
        <v>2982.15</v>
      </c>
      <c r="E3456" s="176">
        <v>31.6</v>
      </c>
      <c r="F3456" s="176">
        <v>3013.75</v>
      </c>
      <c r="G3456" s="169">
        <v>9</v>
      </c>
    </row>
    <row r="3457" spans="1:7" x14ac:dyDescent="0.2">
      <c r="A3457" s="173" t="s">
        <v>19030</v>
      </c>
      <c r="B3457" s="174" t="s">
        <v>19031</v>
      </c>
      <c r="C3457" s="175" t="s">
        <v>12389</v>
      </c>
      <c r="D3457" s="176">
        <v>1005.95</v>
      </c>
      <c r="E3457" s="176">
        <v>105.34</v>
      </c>
      <c r="F3457" s="176">
        <v>1111.29</v>
      </c>
      <c r="G3457" s="169">
        <v>9</v>
      </c>
    </row>
    <row r="3458" spans="1:7" ht="25.5" x14ac:dyDescent="0.2">
      <c r="A3458" s="173" t="s">
        <v>19032</v>
      </c>
      <c r="B3458" s="174" t="s">
        <v>19033</v>
      </c>
      <c r="C3458" s="175" t="s">
        <v>12389</v>
      </c>
      <c r="D3458" s="176">
        <v>814.55</v>
      </c>
      <c r="E3458" s="176">
        <v>39.5</v>
      </c>
      <c r="F3458" s="176">
        <v>854.05</v>
      </c>
      <c r="G3458" s="169">
        <v>9</v>
      </c>
    </row>
    <row r="3459" spans="1:7" ht="25.5" x14ac:dyDescent="0.2">
      <c r="A3459" s="173" t="s">
        <v>19034</v>
      </c>
      <c r="B3459" s="174" t="s">
        <v>19035</v>
      </c>
      <c r="C3459" s="175" t="s">
        <v>12389</v>
      </c>
      <c r="D3459" s="176">
        <v>5840.29</v>
      </c>
      <c r="E3459" s="176">
        <v>158.01</v>
      </c>
      <c r="F3459" s="176">
        <v>5998.3</v>
      </c>
      <c r="G3459" s="169">
        <v>9</v>
      </c>
    </row>
    <row r="3460" spans="1:7" ht="25.5" x14ac:dyDescent="0.2">
      <c r="A3460" s="173" t="s">
        <v>19036</v>
      </c>
      <c r="B3460" s="174" t="s">
        <v>19037</v>
      </c>
      <c r="C3460" s="175" t="s">
        <v>12389</v>
      </c>
      <c r="D3460" s="176">
        <v>2157.61</v>
      </c>
      <c r="E3460" s="176">
        <v>105.34</v>
      </c>
      <c r="F3460" s="176">
        <v>2262.9499999999998</v>
      </c>
      <c r="G3460" s="169">
        <v>9</v>
      </c>
    </row>
    <row r="3461" spans="1:7" ht="25.5" x14ac:dyDescent="0.2">
      <c r="A3461" s="173" t="s">
        <v>19038</v>
      </c>
      <c r="B3461" s="174" t="s">
        <v>19039</v>
      </c>
      <c r="C3461" s="175" t="s">
        <v>12389</v>
      </c>
      <c r="D3461" s="176">
        <v>3312.94</v>
      </c>
      <c r="E3461" s="176">
        <v>105.34</v>
      </c>
      <c r="F3461" s="176">
        <v>3418.28</v>
      </c>
      <c r="G3461" s="169">
        <v>9</v>
      </c>
    </row>
    <row r="3462" spans="1:7" ht="25.5" x14ac:dyDescent="0.2">
      <c r="A3462" s="173" t="s">
        <v>19040</v>
      </c>
      <c r="B3462" s="174" t="s">
        <v>19041</v>
      </c>
      <c r="C3462" s="175" t="s">
        <v>12389</v>
      </c>
      <c r="D3462" s="176">
        <v>2287.75</v>
      </c>
      <c r="E3462" s="176">
        <v>105.34</v>
      </c>
      <c r="F3462" s="176">
        <v>2393.09</v>
      </c>
      <c r="G3462" s="169">
        <v>9</v>
      </c>
    </row>
    <row r="3463" spans="1:7" x14ac:dyDescent="0.2">
      <c r="A3463" s="173" t="s">
        <v>19042</v>
      </c>
      <c r="B3463" s="174" t="s">
        <v>19043</v>
      </c>
      <c r="C3463" s="175"/>
      <c r="D3463" s="176"/>
      <c r="E3463" s="176"/>
      <c r="F3463" s="176"/>
      <c r="G3463" s="169">
        <v>5</v>
      </c>
    </row>
    <row r="3464" spans="1:7" ht="38.25" x14ac:dyDescent="0.2">
      <c r="A3464" s="173" t="s">
        <v>19044</v>
      </c>
      <c r="B3464" s="174" t="s">
        <v>20500</v>
      </c>
      <c r="C3464" s="175" t="s">
        <v>12389</v>
      </c>
      <c r="D3464" s="176">
        <v>89.26</v>
      </c>
      <c r="E3464" s="176">
        <v>23.7</v>
      </c>
      <c r="F3464" s="176">
        <v>112.96</v>
      </c>
      <c r="G3464" s="169">
        <v>9</v>
      </c>
    </row>
    <row r="3465" spans="1:7" ht="38.25" x14ac:dyDescent="0.2">
      <c r="A3465" s="173" t="s">
        <v>19045</v>
      </c>
      <c r="B3465" s="174" t="s">
        <v>20501</v>
      </c>
      <c r="C3465" s="175" t="s">
        <v>12389</v>
      </c>
      <c r="D3465" s="176">
        <v>121.35</v>
      </c>
      <c r="E3465" s="176">
        <v>31.6</v>
      </c>
      <c r="F3465" s="176">
        <v>152.94999999999999</v>
      </c>
      <c r="G3465" s="169">
        <v>9</v>
      </c>
    </row>
    <row r="3466" spans="1:7" ht="38.25" x14ac:dyDescent="0.2">
      <c r="A3466" s="173" t="s">
        <v>19046</v>
      </c>
      <c r="B3466" s="174" t="s">
        <v>20502</v>
      </c>
      <c r="C3466" s="175" t="s">
        <v>12389</v>
      </c>
      <c r="D3466" s="176">
        <v>179.03</v>
      </c>
      <c r="E3466" s="176">
        <v>39.5</v>
      </c>
      <c r="F3466" s="176">
        <v>218.53</v>
      </c>
      <c r="G3466" s="169">
        <v>9</v>
      </c>
    </row>
    <row r="3467" spans="1:7" ht="38.25" x14ac:dyDescent="0.2">
      <c r="A3467" s="173" t="s">
        <v>19047</v>
      </c>
      <c r="B3467" s="174" t="s">
        <v>20503</v>
      </c>
      <c r="C3467" s="175" t="s">
        <v>12389</v>
      </c>
      <c r="D3467" s="176">
        <v>251.88</v>
      </c>
      <c r="E3467" s="176">
        <v>42.13</v>
      </c>
      <c r="F3467" s="176">
        <v>294.01</v>
      </c>
      <c r="G3467" s="169">
        <v>9</v>
      </c>
    </row>
    <row r="3468" spans="1:7" ht="38.25" x14ac:dyDescent="0.2">
      <c r="A3468" s="173" t="s">
        <v>19048</v>
      </c>
      <c r="B3468" s="174" t="s">
        <v>20504</v>
      </c>
      <c r="C3468" s="175" t="s">
        <v>12389</v>
      </c>
      <c r="D3468" s="176">
        <v>501.36</v>
      </c>
      <c r="E3468" s="176">
        <v>65.84</v>
      </c>
      <c r="F3468" s="176">
        <v>567.20000000000005</v>
      </c>
      <c r="G3468" s="169">
        <v>9</v>
      </c>
    </row>
    <row r="3469" spans="1:7" x14ac:dyDescent="0.2">
      <c r="A3469" s="173" t="s">
        <v>19049</v>
      </c>
      <c r="B3469" s="174" t="s">
        <v>19050</v>
      </c>
      <c r="C3469" s="175"/>
      <c r="D3469" s="176"/>
      <c r="E3469" s="176"/>
      <c r="F3469" s="176"/>
      <c r="G3469" s="169">
        <v>5</v>
      </c>
    </row>
    <row r="3470" spans="1:7" ht="25.5" x14ac:dyDescent="0.2">
      <c r="A3470" s="173" t="s">
        <v>19051</v>
      </c>
      <c r="B3470" s="174" t="s">
        <v>19052</v>
      </c>
      <c r="C3470" s="175" t="s">
        <v>12389</v>
      </c>
      <c r="D3470" s="176">
        <v>398.37</v>
      </c>
      <c r="E3470" s="176">
        <v>31.6</v>
      </c>
      <c r="F3470" s="176">
        <v>429.97</v>
      </c>
      <c r="G3470" s="169">
        <v>9</v>
      </c>
    </row>
    <row r="3471" spans="1:7" ht="25.5" x14ac:dyDescent="0.2">
      <c r="A3471" s="173" t="s">
        <v>19053</v>
      </c>
      <c r="B3471" s="174" t="s">
        <v>19054</v>
      </c>
      <c r="C3471" s="175" t="s">
        <v>12389</v>
      </c>
      <c r="D3471" s="176">
        <v>517.17999999999995</v>
      </c>
      <c r="E3471" s="176">
        <v>39.5</v>
      </c>
      <c r="F3471" s="176">
        <v>556.67999999999995</v>
      </c>
      <c r="G3471" s="169">
        <v>9</v>
      </c>
    </row>
    <row r="3472" spans="1:7" ht="25.5" x14ac:dyDescent="0.2">
      <c r="A3472" s="173" t="s">
        <v>19055</v>
      </c>
      <c r="B3472" s="174" t="s">
        <v>19056</v>
      </c>
      <c r="C3472" s="175" t="s">
        <v>12389</v>
      </c>
      <c r="D3472" s="176">
        <v>959.64</v>
      </c>
      <c r="E3472" s="176">
        <v>52.67</v>
      </c>
      <c r="F3472" s="176">
        <v>1012.31</v>
      </c>
      <c r="G3472" s="169">
        <v>9</v>
      </c>
    </row>
    <row r="3473" spans="1:7" ht="25.5" x14ac:dyDescent="0.2">
      <c r="A3473" s="173" t="s">
        <v>19057</v>
      </c>
      <c r="B3473" s="174" t="s">
        <v>19058</v>
      </c>
      <c r="C3473" s="175" t="s">
        <v>12389</v>
      </c>
      <c r="D3473" s="176">
        <v>1302.8900000000001</v>
      </c>
      <c r="E3473" s="176">
        <v>65.84</v>
      </c>
      <c r="F3473" s="176">
        <v>1368.73</v>
      </c>
      <c r="G3473" s="169">
        <v>9</v>
      </c>
    </row>
    <row r="3474" spans="1:7" x14ac:dyDescent="0.2">
      <c r="A3474" s="173" t="s">
        <v>19059</v>
      </c>
      <c r="B3474" s="174" t="s">
        <v>19060</v>
      </c>
      <c r="C3474" s="175"/>
      <c r="D3474" s="176"/>
      <c r="E3474" s="176"/>
      <c r="F3474" s="176"/>
      <c r="G3474" s="169">
        <v>5</v>
      </c>
    </row>
    <row r="3475" spans="1:7" ht="38.25" x14ac:dyDescent="0.2">
      <c r="A3475" s="173" t="s">
        <v>19061</v>
      </c>
      <c r="B3475" s="174" t="s">
        <v>19062</v>
      </c>
      <c r="C3475" s="175" t="s">
        <v>12389</v>
      </c>
      <c r="D3475" s="176">
        <v>546.41999999999996</v>
      </c>
      <c r="E3475" s="176">
        <v>23.7</v>
      </c>
      <c r="F3475" s="176">
        <v>570.12</v>
      </c>
      <c r="G3475" s="169">
        <v>9</v>
      </c>
    </row>
    <row r="3476" spans="1:7" x14ac:dyDescent="0.2">
      <c r="A3476" s="173" t="s">
        <v>19063</v>
      </c>
      <c r="B3476" s="174" t="s">
        <v>19064</v>
      </c>
      <c r="C3476" s="175"/>
      <c r="D3476" s="176"/>
      <c r="E3476" s="176"/>
      <c r="F3476" s="176"/>
      <c r="G3476" s="169">
        <v>5</v>
      </c>
    </row>
    <row r="3477" spans="1:7" ht="25.5" x14ac:dyDescent="0.2">
      <c r="A3477" s="173" t="s">
        <v>19065</v>
      </c>
      <c r="B3477" s="174" t="s">
        <v>19066</v>
      </c>
      <c r="C3477" s="175" t="s">
        <v>12389</v>
      </c>
      <c r="D3477" s="176">
        <v>494.64</v>
      </c>
      <c r="E3477" s="176">
        <v>110.25</v>
      </c>
      <c r="F3477" s="176">
        <v>604.89</v>
      </c>
      <c r="G3477" s="169">
        <v>9</v>
      </c>
    </row>
    <row r="3478" spans="1:7" ht="25.5" x14ac:dyDescent="0.2">
      <c r="A3478" s="173" t="s">
        <v>19067</v>
      </c>
      <c r="B3478" s="174" t="s">
        <v>19068</v>
      </c>
      <c r="C3478" s="175" t="s">
        <v>12389</v>
      </c>
      <c r="D3478" s="176">
        <v>193.63</v>
      </c>
      <c r="E3478" s="176">
        <v>10.54</v>
      </c>
      <c r="F3478" s="176">
        <v>204.17</v>
      </c>
      <c r="G3478" s="169">
        <v>9</v>
      </c>
    </row>
    <row r="3479" spans="1:7" ht="25.5" x14ac:dyDescent="0.2">
      <c r="A3479" s="173" t="s">
        <v>19069</v>
      </c>
      <c r="B3479" s="174" t="s">
        <v>19070</v>
      </c>
      <c r="C3479" s="175" t="s">
        <v>12389</v>
      </c>
      <c r="D3479" s="176">
        <v>229.89</v>
      </c>
      <c r="E3479" s="176">
        <v>26.34</v>
      </c>
      <c r="F3479" s="176">
        <v>256.23</v>
      </c>
      <c r="G3479" s="169">
        <v>9</v>
      </c>
    </row>
    <row r="3480" spans="1:7" ht="38.25" x14ac:dyDescent="0.2">
      <c r="A3480" s="173" t="s">
        <v>19071</v>
      </c>
      <c r="B3480" s="174" t="s">
        <v>19072</v>
      </c>
      <c r="C3480" s="175" t="s">
        <v>12389</v>
      </c>
      <c r="D3480" s="176">
        <v>11575.54</v>
      </c>
      <c r="E3480" s="176">
        <v>110.25</v>
      </c>
      <c r="F3480" s="176">
        <v>11685.79</v>
      </c>
      <c r="G3480" s="169">
        <v>9</v>
      </c>
    </row>
    <row r="3481" spans="1:7" x14ac:dyDescent="0.2">
      <c r="A3481" s="173" t="s">
        <v>19073</v>
      </c>
      <c r="B3481" s="174" t="s">
        <v>19074</v>
      </c>
      <c r="C3481" s="175"/>
      <c r="D3481" s="176"/>
      <c r="E3481" s="176"/>
      <c r="F3481" s="176"/>
      <c r="G3481" s="169">
        <v>5</v>
      </c>
    </row>
    <row r="3482" spans="1:7" ht="25.5" x14ac:dyDescent="0.2">
      <c r="A3482" s="173" t="s">
        <v>19075</v>
      </c>
      <c r="B3482" s="174" t="s">
        <v>19076</v>
      </c>
      <c r="C3482" s="175" t="s">
        <v>12389</v>
      </c>
      <c r="D3482" s="176">
        <v>2997.81</v>
      </c>
      <c r="E3482" s="176">
        <v>182.35</v>
      </c>
      <c r="F3482" s="176">
        <v>3180.16</v>
      </c>
      <c r="G3482" s="169">
        <v>9</v>
      </c>
    </row>
    <row r="3483" spans="1:7" ht="25.5" x14ac:dyDescent="0.2">
      <c r="A3483" s="173" t="s">
        <v>19077</v>
      </c>
      <c r="B3483" s="174" t="s">
        <v>19078</v>
      </c>
      <c r="C3483" s="175" t="s">
        <v>12389</v>
      </c>
      <c r="D3483" s="176">
        <v>1036.92</v>
      </c>
      <c r="E3483" s="176">
        <v>182.35</v>
      </c>
      <c r="F3483" s="176">
        <v>1219.27</v>
      </c>
      <c r="G3483" s="169">
        <v>9</v>
      </c>
    </row>
    <row r="3484" spans="1:7" ht="25.5" x14ac:dyDescent="0.2">
      <c r="A3484" s="173" t="s">
        <v>19079</v>
      </c>
      <c r="B3484" s="174" t="s">
        <v>19080</v>
      </c>
      <c r="C3484" s="175" t="s">
        <v>12389</v>
      </c>
      <c r="D3484" s="176">
        <v>1208.99</v>
      </c>
      <c r="E3484" s="176">
        <v>65.84</v>
      </c>
      <c r="F3484" s="176">
        <v>1274.83</v>
      </c>
      <c r="G3484" s="169">
        <v>9</v>
      </c>
    </row>
    <row r="3485" spans="1:7" ht="25.5" x14ac:dyDescent="0.2">
      <c r="A3485" s="173" t="s">
        <v>19081</v>
      </c>
      <c r="B3485" s="174" t="s">
        <v>19082</v>
      </c>
      <c r="C3485" s="175" t="s">
        <v>12389</v>
      </c>
      <c r="D3485" s="176">
        <v>1602.38</v>
      </c>
      <c r="E3485" s="176">
        <v>118.51</v>
      </c>
      <c r="F3485" s="176">
        <v>1720.89</v>
      </c>
      <c r="G3485" s="169">
        <v>9</v>
      </c>
    </row>
    <row r="3486" spans="1:7" ht="25.5" x14ac:dyDescent="0.2">
      <c r="A3486" s="173" t="s">
        <v>19083</v>
      </c>
      <c r="B3486" s="174" t="s">
        <v>19084</v>
      </c>
      <c r="C3486" s="175" t="s">
        <v>12389</v>
      </c>
      <c r="D3486" s="176">
        <v>2365.4</v>
      </c>
      <c r="E3486" s="176">
        <v>118.51</v>
      </c>
      <c r="F3486" s="176">
        <v>2483.91</v>
      </c>
      <c r="G3486" s="169">
        <v>9</v>
      </c>
    </row>
    <row r="3487" spans="1:7" ht="25.5" x14ac:dyDescent="0.2">
      <c r="A3487" s="173" t="s">
        <v>19085</v>
      </c>
      <c r="B3487" s="174" t="s">
        <v>19086</v>
      </c>
      <c r="C3487" s="175" t="s">
        <v>12389</v>
      </c>
      <c r="D3487" s="176">
        <v>7043.56</v>
      </c>
      <c r="E3487" s="176">
        <v>182.35</v>
      </c>
      <c r="F3487" s="176">
        <v>7225.91</v>
      </c>
      <c r="G3487" s="169">
        <v>9</v>
      </c>
    </row>
    <row r="3488" spans="1:7" ht="25.5" x14ac:dyDescent="0.2">
      <c r="A3488" s="173" t="s">
        <v>19087</v>
      </c>
      <c r="B3488" s="174" t="s">
        <v>19088</v>
      </c>
      <c r="C3488" s="175" t="s">
        <v>12389</v>
      </c>
      <c r="D3488" s="176">
        <v>1146.26</v>
      </c>
      <c r="E3488" s="176">
        <v>182.35</v>
      </c>
      <c r="F3488" s="176">
        <v>1328.61</v>
      </c>
      <c r="G3488" s="169">
        <v>9</v>
      </c>
    </row>
    <row r="3489" spans="1:7" ht="25.5" x14ac:dyDescent="0.2">
      <c r="A3489" s="173" t="s">
        <v>19089</v>
      </c>
      <c r="B3489" s="174" t="s">
        <v>19090</v>
      </c>
      <c r="C3489" s="175" t="s">
        <v>12389</v>
      </c>
      <c r="D3489" s="176">
        <v>1929.69</v>
      </c>
      <c r="E3489" s="176">
        <v>182.35</v>
      </c>
      <c r="F3489" s="176">
        <v>2112.04</v>
      </c>
      <c r="G3489" s="169">
        <v>9</v>
      </c>
    </row>
    <row r="3490" spans="1:7" ht="25.5" x14ac:dyDescent="0.2">
      <c r="A3490" s="173" t="s">
        <v>19091</v>
      </c>
      <c r="B3490" s="174" t="s">
        <v>19092</v>
      </c>
      <c r="C3490" s="175" t="s">
        <v>12389</v>
      </c>
      <c r="D3490" s="176">
        <v>1098.1199999999999</v>
      </c>
      <c r="E3490" s="176">
        <v>15.8</v>
      </c>
      <c r="F3490" s="176">
        <v>1113.92</v>
      </c>
      <c r="G3490" s="169">
        <v>9</v>
      </c>
    </row>
    <row r="3491" spans="1:7" ht="25.5" x14ac:dyDescent="0.2">
      <c r="A3491" s="173" t="s">
        <v>19093</v>
      </c>
      <c r="B3491" s="174" t="s">
        <v>19094</v>
      </c>
      <c r="C3491" s="175" t="s">
        <v>12389</v>
      </c>
      <c r="D3491" s="176">
        <v>2913.23</v>
      </c>
      <c r="E3491" s="176">
        <v>23.18</v>
      </c>
      <c r="F3491" s="176">
        <v>2936.41</v>
      </c>
      <c r="G3491" s="169">
        <v>9</v>
      </c>
    </row>
    <row r="3492" spans="1:7" x14ac:dyDescent="0.2">
      <c r="A3492" s="173" t="s">
        <v>19095</v>
      </c>
      <c r="B3492" s="174" t="s">
        <v>19096</v>
      </c>
      <c r="C3492" s="175"/>
      <c r="D3492" s="176"/>
      <c r="E3492" s="176"/>
      <c r="F3492" s="176"/>
      <c r="G3492" s="169">
        <v>5</v>
      </c>
    </row>
    <row r="3493" spans="1:7" x14ac:dyDescent="0.2">
      <c r="A3493" s="173" t="s">
        <v>19097</v>
      </c>
      <c r="B3493" s="174" t="s">
        <v>19098</v>
      </c>
      <c r="C3493" s="175" t="s">
        <v>12389</v>
      </c>
      <c r="D3493" s="176">
        <v>12.47</v>
      </c>
      <c r="E3493" s="176">
        <v>23.7</v>
      </c>
      <c r="F3493" s="176">
        <v>36.17</v>
      </c>
      <c r="G3493" s="169">
        <v>9</v>
      </c>
    </row>
    <row r="3494" spans="1:7" ht="25.5" x14ac:dyDescent="0.2">
      <c r="A3494" s="173" t="s">
        <v>19099</v>
      </c>
      <c r="B3494" s="174" t="s">
        <v>19100</v>
      </c>
      <c r="C3494" s="175" t="s">
        <v>12389</v>
      </c>
      <c r="D3494" s="176">
        <v>53.57</v>
      </c>
      <c r="E3494" s="176">
        <v>23.7</v>
      </c>
      <c r="F3494" s="176">
        <v>77.27</v>
      </c>
      <c r="G3494" s="169">
        <v>9</v>
      </c>
    </row>
    <row r="3495" spans="1:7" x14ac:dyDescent="0.2">
      <c r="A3495" s="173" t="s">
        <v>19101</v>
      </c>
      <c r="B3495" s="174" t="s">
        <v>19102</v>
      </c>
      <c r="C3495" s="175"/>
      <c r="D3495" s="176"/>
      <c r="E3495" s="176"/>
      <c r="F3495" s="176"/>
      <c r="G3495" s="169">
        <v>5</v>
      </c>
    </row>
    <row r="3496" spans="1:7" x14ac:dyDescent="0.2">
      <c r="A3496" s="173" t="s">
        <v>19103</v>
      </c>
      <c r="B3496" s="174" t="s">
        <v>19104</v>
      </c>
      <c r="C3496" s="175" t="s">
        <v>12389</v>
      </c>
      <c r="D3496" s="176">
        <v>130.12</v>
      </c>
      <c r="E3496" s="176">
        <v>7.9</v>
      </c>
      <c r="F3496" s="176">
        <v>138.02000000000001</v>
      </c>
      <c r="G3496" s="169">
        <v>9</v>
      </c>
    </row>
    <row r="3497" spans="1:7" x14ac:dyDescent="0.2">
      <c r="A3497" s="173" t="s">
        <v>19105</v>
      </c>
      <c r="B3497" s="174" t="s">
        <v>19106</v>
      </c>
      <c r="C3497" s="175" t="s">
        <v>12389</v>
      </c>
      <c r="D3497" s="176">
        <v>539.1</v>
      </c>
      <c r="E3497" s="176">
        <v>65.84</v>
      </c>
      <c r="F3497" s="176">
        <v>604.94000000000005</v>
      </c>
      <c r="G3497" s="169">
        <v>9</v>
      </c>
    </row>
    <row r="3498" spans="1:7" ht="25.5" x14ac:dyDescent="0.2">
      <c r="A3498" s="173" t="s">
        <v>19107</v>
      </c>
      <c r="B3498" s="174" t="s">
        <v>19108</v>
      </c>
      <c r="C3498" s="175" t="s">
        <v>12389</v>
      </c>
      <c r="D3498" s="176">
        <v>489.33</v>
      </c>
      <c r="E3498" s="176">
        <v>65.84</v>
      </c>
      <c r="F3498" s="176">
        <v>555.16999999999996</v>
      </c>
      <c r="G3498" s="169">
        <v>9</v>
      </c>
    </row>
    <row r="3499" spans="1:7" ht="25.5" x14ac:dyDescent="0.2">
      <c r="A3499" s="173" t="s">
        <v>19109</v>
      </c>
      <c r="B3499" s="174" t="s">
        <v>19110</v>
      </c>
      <c r="C3499" s="175" t="s">
        <v>12389</v>
      </c>
      <c r="D3499" s="176">
        <v>30.26</v>
      </c>
      <c r="E3499" s="176">
        <v>11.12</v>
      </c>
      <c r="F3499" s="176">
        <v>41.38</v>
      </c>
      <c r="G3499" s="169">
        <v>9</v>
      </c>
    </row>
    <row r="3500" spans="1:7" ht="25.5" x14ac:dyDescent="0.2">
      <c r="A3500" s="173" t="s">
        <v>19111</v>
      </c>
      <c r="B3500" s="174" t="s">
        <v>19112</v>
      </c>
      <c r="C3500" s="175" t="s">
        <v>12389</v>
      </c>
      <c r="D3500" s="176">
        <v>633.91</v>
      </c>
      <c r="E3500" s="176">
        <v>37.049999999999997</v>
      </c>
      <c r="F3500" s="176">
        <v>670.96</v>
      </c>
      <c r="G3500" s="169">
        <v>9</v>
      </c>
    </row>
    <row r="3501" spans="1:7" ht="25.5" x14ac:dyDescent="0.2">
      <c r="A3501" s="173" t="s">
        <v>19113</v>
      </c>
      <c r="B3501" s="174" t="s">
        <v>19114</v>
      </c>
      <c r="C3501" s="175" t="s">
        <v>12389</v>
      </c>
      <c r="D3501" s="176">
        <v>306.97000000000003</v>
      </c>
      <c r="E3501" s="176">
        <v>37.049999999999997</v>
      </c>
      <c r="F3501" s="176">
        <v>344.02</v>
      </c>
      <c r="G3501" s="169">
        <v>9</v>
      </c>
    </row>
    <row r="3502" spans="1:7" ht="25.5" x14ac:dyDescent="0.2">
      <c r="A3502" s="173" t="s">
        <v>19115</v>
      </c>
      <c r="B3502" s="174" t="s">
        <v>19116</v>
      </c>
      <c r="C3502" s="175" t="s">
        <v>12389</v>
      </c>
      <c r="D3502" s="176">
        <v>95.52</v>
      </c>
      <c r="E3502" s="176">
        <v>26.34</v>
      </c>
      <c r="F3502" s="176">
        <v>121.86</v>
      </c>
      <c r="G3502" s="169">
        <v>9</v>
      </c>
    </row>
    <row r="3503" spans="1:7" ht="25.5" x14ac:dyDescent="0.2">
      <c r="A3503" s="173" t="s">
        <v>19117</v>
      </c>
      <c r="B3503" s="174" t="s">
        <v>20422</v>
      </c>
      <c r="C3503" s="175" t="s">
        <v>12389</v>
      </c>
      <c r="D3503" s="176">
        <v>3928.64</v>
      </c>
      <c r="E3503" s="176">
        <v>158.01</v>
      </c>
      <c r="F3503" s="176">
        <v>4086.65</v>
      </c>
      <c r="G3503" s="169">
        <v>9</v>
      </c>
    </row>
    <row r="3504" spans="1:7" x14ac:dyDescent="0.2">
      <c r="A3504" s="173" t="s">
        <v>19118</v>
      </c>
      <c r="B3504" s="174" t="s">
        <v>19119</v>
      </c>
      <c r="C3504" s="175" t="s">
        <v>12389</v>
      </c>
      <c r="D3504" s="176">
        <v>124.66</v>
      </c>
      <c r="E3504" s="176">
        <v>21.07</v>
      </c>
      <c r="F3504" s="176">
        <v>145.72999999999999</v>
      </c>
      <c r="G3504" s="169">
        <v>9</v>
      </c>
    </row>
    <row r="3505" spans="1:7" ht="25.5" x14ac:dyDescent="0.2">
      <c r="A3505" s="173" t="s">
        <v>19120</v>
      </c>
      <c r="B3505" s="174" t="s">
        <v>20423</v>
      </c>
      <c r="C3505" s="175" t="s">
        <v>12389</v>
      </c>
      <c r="D3505" s="176">
        <v>448.45</v>
      </c>
      <c r="E3505" s="176">
        <v>62.48</v>
      </c>
      <c r="F3505" s="176">
        <v>510.93</v>
      </c>
      <c r="G3505" s="169">
        <v>9</v>
      </c>
    </row>
    <row r="3506" spans="1:7" ht="25.5" x14ac:dyDescent="0.2">
      <c r="A3506" s="173" t="s">
        <v>19121</v>
      </c>
      <c r="B3506" s="174" t="s">
        <v>19122</v>
      </c>
      <c r="C3506" s="175" t="s">
        <v>12389</v>
      </c>
      <c r="D3506" s="176">
        <v>349.28</v>
      </c>
      <c r="E3506" s="176">
        <v>65.84</v>
      </c>
      <c r="F3506" s="176">
        <v>415.12</v>
      </c>
      <c r="G3506" s="169">
        <v>9</v>
      </c>
    </row>
    <row r="3507" spans="1:7" ht="25.5" x14ac:dyDescent="0.2">
      <c r="A3507" s="173" t="s">
        <v>19123</v>
      </c>
      <c r="B3507" s="174" t="s">
        <v>19124</v>
      </c>
      <c r="C3507" s="175" t="s">
        <v>12389</v>
      </c>
      <c r="D3507" s="176">
        <v>424.09</v>
      </c>
      <c r="E3507" s="176">
        <v>65.84</v>
      </c>
      <c r="F3507" s="176">
        <v>489.93</v>
      </c>
      <c r="G3507" s="169">
        <v>9</v>
      </c>
    </row>
    <row r="3508" spans="1:7" x14ac:dyDescent="0.2">
      <c r="A3508" s="173" t="s">
        <v>19125</v>
      </c>
      <c r="B3508" s="174" t="s">
        <v>19126</v>
      </c>
      <c r="C3508" s="175"/>
      <c r="D3508" s="176"/>
      <c r="E3508" s="176"/>
      <c r="F3508" s="176"/>
      <c r="G3508" s="169">
        <v>2</v>
      </c>
    </row>
    <row r="3509" spans="1:7" x14ac:dyDescent="0.2">
      <c r="A3509" s="173" t="s">
        <v>19127</v>
      </c>
      <c r="B3509" s="174" t="s">
        <v>19128</v>
      </c>
      <c r="C3509" s="175"/>
      <c r="D3509" s="176"/>
      <c r="E3509" s="176"/>
      <c r="F3509" s="176"/>
      <c r="G3509" s="169">
        <v>5</v>
      </c>
    </row>
    <row r="3510" spans="1:7" x14ac:dyDescent="0.2">
      <c r="A3510" s="173" t="s">
        <v>19129</v>
      </c>
      <c r="B3510" s="174" t="s">
        <v>19130</v>
      </c>
      <c r="C3510" s="175" t="s">
        <v>12389</v>
      </c>
      <c r="D3510" s="176">
        <v>9710.19</v>
      </c>
      <c r="E3510" s="176">
        <v>116.96</v>
      </c>
      <c r="F3510" s="176">
        <v>9827.15</v>
      </c>
      <c r="G3510" s="169">
        <v>9</v>
      </c>
    </row>
    <row r="3511" spans="1:7" x14ac:dyDescent="0.2">
      <c r="A3511" s="173" t="s">
        <v>19131</v>
      </c>
      <c r="B3511" s="174" t="s">
        <v>19132</v>
      </c>
      <c r="C3511" s="175" t="s">
        <v>12389</v>
      </c>
      <c r="D3511" s="176">
        <v>11159.49</v>
      </c>
      <c r="E3511" s="176">
        <v>159.82</v>
      </c>
      <c r="F3511" s="176">
        <v>11319.31</v>
      </c>
      <c r="G3511" s="169">
        <v>9</v>
      </c>
    </row>
    <row r="3512" spans="1:7" ht="25.5" x14ac:dyDescent="0.2">
      <c r="A3512" s="173" t="s">
        <v>19133</v>
      </c>
      <c r="B3512" s="174" t="s">
        <v>19134</v>
      </c>
      <c r="C3512" s="175" t="s">
        <v>12389</v>
      </c>
      <c r="D3512" s="176">
        <v>1037.1099999999999</v>
      </c>
      <c r="E3512" s="176">
        <v>63.39</v>
      </c>
      <c r="F3512" s="176">
        <v>1100.5</v>
      </c>
      <c r="G3512" s="169">
        <v>9</v>
      </c>
    </row>
    <row r="3513" spans="1:7" ht="25.5" x14ac:dyDescent="0.2">
      <c r="A3513" s="173" t="s">
        <v>19135</v>
      </c>
      <c r="B3513" s="174" t="s">
        <v>19136</v>
      </c>
      <c r="C3513" s="175" t="s">
        <v>12389</v>
      </c>
      <c r="D3513" s="176">
        <v>1910.65</v>
      </c>
      <c r="E3513" s="176">
        <v>63.39</v>
      </c>
      <c r="F3513" s="176">
        <v>1974.04</v>
      </c>
      <c r="G3513" s="169">
        <v>9</v>
      </c>
    </row>
    <row r="3514" spans="1:7" ht="25.5" x14ac:dyDescent="0.2">
      <c r="A3514" s="173" t="s">
        <v>19137</v>
      </c>
      <c r="B3514" s="174" t="s">
        <v>19138</v>
      </c>
      <c r="C3514" s="175" t="s">
        <v>12389</v>
      </c>
      <c r="D3514" s="176">
        <v>2903.91</v>
      </c>
      <c r="E3514" s="176">
        <v>74.099999999999994</v>
      </c>
      <c r="F3514" s="176">
        <v>2978.01</v>
      </c>
      <c r="G3514" s="169">
        <v>9</v>
      </c>
    </row>
    <row r="3515" spans="1:7" ht="25.5" x14ac:dyDescent="0.2">
      <c r="A3515" s="173" t="s">
        <v>19139</v>
      </c>
      <c r="B3515" s="174" t="s">
        <v>19140</v>
      </c>
      <c r="C3515" s="175" t="s">
        <v>12389</v>
      </c>
      <c r="D3515" s="176">
        <v>5330.47</v>
      </c>
      <c r="E3515" s="176">
        <v>95.53</v>
      </c>
      <c r="F3515" s="176">
        <v>5426</v>
      </c>
      <c r="G3515" s="169">
        <v>9</v>
      </c>
    </row>
    <row r="3516" spans="1:7" ht="38.25" x14ac:dyDescent="0.2">
      <c r="A3516" s="173" t="s">
        <v>19141</v>
      </c>
      <c r="B3516" s="174" t="s">
        <v>19142</v>
      </c>
      <c r="C3516" s="175" t="s">
        <v>12389</v>
      </c>
      <c r="D3516" s="176">
        <v>6816.7</v>
      </c>
      <c r="E3516" s="176">
        <v>84.82</v>
      </c>
      <c r="F3516" s="176">
        <v>6901.52</v>
      </c>
      <c r="G3516" s="169">
        <v>9</v>
      </c>
    </row>
    <row r="3517" spans="1:7" ht="38.25" x14ac:dyDescent="0.2">
      <c r="A3517" s="173" t="s">
        <v>19143</v>
      </c>
      <c r="B3517" s="174" t="s">
        <v>19144</v>
      </c>
      <c r="C3517" s="175" t="s">
        <v>12389</v>
      </c>
      <c r="D3517" s="176">
        <v>14212</v>
      </c>
      <c r="E3517" s="176">
        <v>116.96</v>
      </c>
      <c r="F3517" s="176">
        <v>14328.96</v>
      </c>
      <c r="G3517" s="169">
        <v>9</v>
      </c>
    </row>
    <row r="3518" spans="1:7" ht="25.5" x14ac:dyDescent="0.2">
      <c r="A3518" s="173" t="s">
        <v>19145</v>
      </c>
      <c r="B3518" s="174" t="s">
        <v>19146</v>
      </c>
      <c r="C3518" s="175" t="s">
        <v>12389</v>
      </c>
      <c r="D3518" s="176">
        <v>891.1</v>
      </c>
      <c r="E3518" s="176">
        <v>74.099999999999994</v>
      </c>
      <c r="F3518" s="176">
        <v>965.2</v>
      </c>
      <c r="G3518" s="169">
        <v>9</v>
      </c>
    </row>
    <row r="3519" spans="1:7" ht="25.5" x14ac:dyDescent="0.2">
      <c r="A3519" s="173" t="s">
        <v>19147</v>
      </c>
      <c r="B3519" s="174" t="s">
        <v>19148</v>
      </c>
      <c r="C3519" s="175" t="s">
        <v>12389</v>
      </c>
      <c r="D3519" s="176">
        <v>554.63</v>
      </c>
      <c r="E3519" s="176">
        <v>74.099999999999994</v>
      </c>
      <c r="F3519" s="176">
        <v>628.73</v>
      </c>
      <c r="G3519" s="169">
        <v>9</v>
      </c>
    </row>
    <row r="3520" spans="1:7" x14ac:dyDescent="0.2">
      <c r="A3520" s="173" t="s">
        <v>19149</v>
      </c>
      <c r="B3520" s="174" t="s">
        <v>19150</v>
      </c>
      <c r="C3520" s="175"/>
      <c r="D3520" s="176"/>
      <c r="E3520" s="176"/>
      <c r="F3520" s="176"/>
      <c r="G3520" s="169">
        <v>5</v>
      </c>
    </row>
    <row r="3521" spans="1:7" ht="25.5" x14ac:dyDescent="0.2">
      <c r="A3521" s="173" t="s">
        <v>19151</v>
      </c>
      <c r="B3521" s="174" t="s">
        <v>19152</v>
      </c>
      <c r="C3521" s="175" t="s">
        <v>12690</v>
      </c>
      <c r="D3521" s="176">
        <v>5269.64</v>
      </c>
      <c r="E3521" s="176">
        <v>74.099999999999994</v>
      </c>
      <c r="F3521" s="176">
        <v>5343.74</v>
      </c>
      <c r="G3521" s="169">
        <v>9</v>
      </c>
    </row>
    <row r="3522" spans="1:7" ht="25.5" x14ac:dyDescent="0.2">
      <c r="A3522" s="173" t="s">
        <v>19153</v>
      </c>
      <c r="B3522" s="174" t="s">
        <v>19154</v>
      </c>
      <c r="C3522" s="175" t="s">
        <v>12690</v>
      </c>
      <c r="D3522" s="176">
        <v>7384.97</v>
      </c>
      <c r="E3522" s="176">
        <v>74.099999999999994</v>
      </c>
      <c r="F3522" s="176">
        <v>7459.07</v>
      </c>
      <c r="G3522" s="169">
        <v>9</v>
      </c>
    </row>
    <row r="3523" spans="1:7" ht="25.5" x14ac:dyDescent="0.2">
      <c r="A3523" s="173" t="s">
        <v>19155</v>
      </c>
      <c r="B3523" s="174" t="s">
        <v>19156</v>
      </c>
      <c r="C3523" s="175" t="s">
        <v>12690</v>
      </c>
      <c r="D3523" s="176">
        <v>13388.3</v>
      </c>
      <c r="E3523" s="176">
        <v>74.099999999999994</v>
      </c>
      <c r="F3523" s="176">
        <v>13462.4</v>
      </c>
      <c r="G3523" s="169">
        <v>9</v>
      </c>
    </row>
    <row r="3524" spans="1:7" x14ac:dyDescent="0.2">
      <c r="A3524" s="173" t="s">
        <v>19157</v>
      </c>
      <c r="B3524" s="174" t="s">
        <v>19158</v>
      </c>
      <c r="C3524" s="175"/>
      <c r="D3524" s="176"/>
      <c r="E3524" s="176"/>
      <c r="F3524" s="176"/>
      <c r="G3524" s="169">
        <v>5</v>
      </c>
    </row>
    <row r="3525" spans="1:7" ht="38.25" x14ac:dyDescent="0.2">
      <c r="A3525" s="173" t="s">
        <v>19159</v>
      </c>
      <c r="B3525" s="174" t="s">
        <v>19160</v>
      </c>
      <c r="C3525" s="175" t="s">
        <v>12497</v>
      </c>
      <c r="D3525" s="176">
        <v>18087.509999999998</v>
      </c>
      <c r="E3525" s="176">
        <v>3951.63</v>
      </c>
      <c r="F3525" s="176">
        <v>22039.14</v>
      </c>
      <c r="G3525" s="169">
        <v>9</v>
      </c>
    </row>
    <row r="3526" spans="1:7" ht="38.25" x14ac:dyDescent="0.2">
      <c r="A3526" s="173" t="s">
        <v>19161</v>
      </c>
      <c r="B3526" s="174" t="s">
        <v>19162</v>
      </c>
      <c r="C3526" s="175" t="s">
        <v>12497</v>
      </c>
      <c r="D3526" s="176">
        <v>34828.879999999997</v>
      </c>
      <c r="E3526" s="176">
        <v>8464.6299999999992</v>
      </c>
      <c r="F3526" s="176">
        <v>43293.51</v>
      </c>
      <c r="G3526" s="169">
        <v>9</v>
      </c>
    </row>
    <row r="3527" spans="1:7" x14ac:dyDescent="0.2">
      <c r="A3527" s="173" t="s">
        <v>19163</v>
      </c>
      <c r="B3527" s="174" t="s">
        <v>19164</v>
      </c>
      <c r="C3527" s="175"/>
      <c r="D3527" s="176"/>
      <c r="E3527" s="176"/>
      <c r="F3527" s="176"/>
      <c r="G3527" s="169">
        <v>5</v>
      </c>
    </row>
    <row r="3528" spans="1:7" x14ac:dyDescent="0.2">
      <c r="A3528" s="173" t="s">
        <v>19165</v>
      </c>
      <c r="B3528" s="174" t="s">
        <v>19166</v>
      </c>
      <c r="C3528" s="175" t="s">
        <v>12389</v>
      </c>
      <c r="D3528" s="176">
        <v>91.97</v>
      </c>
      <c r="E3528" s="176">
        <v>15.8</v>
      </c>
      <c r="F3528" s="176">
        <v>107.77</v>
      </c>
      <c r="G3528" s="169">
        <v>9</v>
      </c>
    </row>
    <row r="3529" spans="1:7" x14ac:dyDescent="0.2">
      <c r="A3529" s="173" t="s">
        <v>19167</v>
      </c>
      <c r="B3529" s="174" t="s">
        <v>19168</v>
      </c>
      <c r="C3529" s="175" t="s">
        <v>12389</v>
      </c>
      <c r="D3529" s="176">
        <v>121.01</v>
      </c>
      <c r="E3529" s="176">
        <v>21.07</v>
      </c>
      <c r="F3529" s="176">
        <v>142.08000000000001</v>
      </c>
      <c r="G3529" s="169">
        <v>9</v>
      </c>
    </row>
    <row r="3530" spans="1:7" x14ac:dyDescent="0.2">
      <c r="A3530" s="173" t="s">
        <v>19169</v>
      </c>
      <c r="B3530" s="174" t="s">
        <v>19170</v>
      </c>
      <c r="C3530" s="175" t="s">
        <v>12389</v>
      </c>
      <c r="D3530" s="176">
        <v>232.8</v>
      </c>
      <c r="E3530" s="176">
        <v>23.7</v>
      </c>
      <c r="F3530" s="176">
        <v>256.5</v>
      </c>
      <c r="G3530" s="169">
        <v>9</v>
      </c>
    </row>
    <row r="3531" spans="1:7" x14ac:dyDescent="0.2">
      <c r="A3531" s="173" t="s">
        <v>19171</v>
      </c>
      <c r="B3531" s="174" t="s">
        <v>19172</v>
      </c>
      <c r="C3531" s="175" t="s">
        <v>12389</v>
      </c>
      <c r="D3531" s="176">
        <v>247.31</v>
      </c>
      <c r="E3531" s="176">
        <v>23.7</v>
      </c>
      <c r="F3531" s="176">
        <v>271.01</v>
      </c>
      <c r="G3531" s="169">
        <v>9</v>
      </c>
    </row>
    <row r="3532" spans="1:7" x14ac:dyDescent="0.2">
      <c r="A3532" s="173" t="s">
        <v>19173</v>
      </c>
      <c r="B3532" s="174" t="s">
        <v>19174</v>
      </c>
      <c r="C3532" s="175" t="s">
        <v>12389</v>
      </c>
      <c r="D3532" s="176">
        <v>317.8</v>
      </c>
      <c r="E3532" s="176">
        <v>31.6</v>
      </c>
      <c r="F3532" s="176">
        <v>349.4</v>
      </c>
      <c r="G3532" s="169">
        <v>9</v>
      </c>
    </row>
    <row r="3533" spans="1:7" x14ac:dyDescent="0.2">
      <c r="A3533" s="173" t="s">
        <v>19175</v>
      </c>
      <c r="B3533" s="174" t="s">
        <v>19176</v>
      </c>
      <c r="C3533" s="175" t="s">
        <v>12389</v>
      </c>
      <c r="D3533" s="176">
        <v>1525.48</v>
      </c>
      <c r="E3533" s="176">
        <v>23.7</v>
      </c>
      <c r="F3533" s="176">
        <v>1549.18</v>
      </c>
      <c r="G3533" s="169">
        <v>9</v>
      </c>
    </row>
    <row r="3534" spans="1:7" x14ac:dyDescent="0.2">
      <c r="A3534" s="173" t="s">
        <v>19177</v>
      </c>
      <c r="B3534" s="174" t="s">
        <v>19178</v>
      </c>
      <c r="C3534" s="175" t="s">
        <v>12389</v>
      </c>
      <c r="D3534" s="176">
        <v>2185.4</v>
      </c>
      <c r="E3534" s="176">
        <v>105.34</v>
      </c>
      <c r="F3534" s="176">
        <v>2290.7399999999998</v>
      </c>
      <c r="G3534" s="169">
        <v>9</v>
      </c>
    </row>
    <row r="3535" spans="1:7" x14ac:dyDescent="0.2">
      <c r="A3535" s="173" t="s">
        <v>19179</v>
      </c>
      <c r="B3535" s="174" t="s">
        <v>19180</v>
      </c>
      <c r="C3535" s="175"/>
      <c r="D3535" s="176"/>
      <c r="E3535" s="176"/>
      <c r="F3535" s="176"/>
      <c r="G3535" s="169">
        <v>5</v>
      </c>
    </row>
    <row r="3536" spans="1:7" x14ac:dyDescent="0.2">
      <c r="A3536" s="173" t="s">
        <v>19181</v>
      </c>
      <c r="B3536" s="174" t="s">
        <v>19182</v>
      </c>
      <c r="C3536" s="175" t="s">
        <v>12389</v>
      </c>
      <c r="D3536" s="176"/>
      <c r="E3536" s="176">
        <v>64.290000000000006</v>
      </c>
      <c r="F3536" s="176">
        <v>64.290000000000006</v>
      </c>
      <c r="G3536" s="169">
        <v>9</v>
      </c>
    </row>
    <row r="3537" spans="1:7" x14ac:dyDescent="0.2">
      <c r="A3537" s="173" t="s">
        <v>19183</v>
      </c>
      <c r="B3537" s="174" t="s">
        <v>19184</v>
      </c>
      <c r="C3537" s="175" t="s">
        <v>12389</v>
      </c>
      <c r="D3537" s="176"/>
      <c r="E3537" s="176">
        <v>171.44</v>
      </c>
      <c r="F3537" s="176">
        <v>171.44</v>
      </c>
      <c r="G3537" s="169">
        <v>9</v>
      </c>
    </row>
    <row r="3538" spans="1:7" x14ac:dyDescent="0.2">
      <c r="A3538" s="173" t="s">
        <v>19185</v>
      </c>
      <c r="B3538" s="174" t="s">
        <v>19186</v>
      </c>
      <c r="C3538" s="175" t="s">
        <v>12389</v>
      </c>
      <c r="D3538" s="176"/>
      <c r="E3538" s="176">
        <v>385.74</v>
      </c>
      <c r="F3538" s="176">
        <v>385.74</v>
      </c>
      <c r="G3538" s="169">
        <v>9</v>
      </c>
    </row>
    <row r="3539" spans="1:7" x14ac:dyDescent="0.2">
      <c r="A3539" s="173" t="s">
        <v>19187</v>
      </c>
      <c r="B3539" s="174" t="s">
        <v>19188</v>
      </c>
      <c r="C3539" s="175"/>
      <c r="D3539" s="176"/>
      <c r="E3539" s="176"/>
      <c r="F3539" s="176"/>
      <c r="G3539" s="169">
        <v>2</v>
      </c>
    </row>
    <row r="3540" spans="1:7" x14ac:dyDescent="0.2">
      <c r="A3540" s="173" t="s">
        <v>19189</v>
      </c>
      <c r="B3540" s="174" t="s">
        <v>19190</v>
      </c>
      <c r="C3540" s="175"/>
      <c r="D3540" s="176"/>
      <c r="E3540" s="176"/>
      <c r="F3540" s="176"/>
      <c r="G3540" s="169">
        <v>5</v>
      </c>
    </row>
    <row r="3541" spans="1:7" x14ac:dyDescent="0.2">
      <c r="A3541" s="173" t="s">
        <v>19191</v>
      </c>
      <c r="B3541" s="174" t="s">
        <v>19192</v>
      </c>
      <c r="C3541" s="175" t="s">
        <v>12389</v>
      </c>
      <c r="D3541" s="176">
        <v>35.86</v>
      </c>
      <c r="E3541" s="176">
        <v>52.67</v>
      </c>
      <c r="F3541" s="176">
        <v>88.53</v>
      </c>
      <c r="G3541" s="169">
        <v>9</v>
      </c>
    </row>
    <row r="3542" spans="1:7" x14ac:dyDescent="0.2">
      <c r="A3542" s="173" t="s">
        <v>19193</v>
      </c>
      <c r="B3542" s="174" t="s">
        <v>19194</v>
      </c>
      <c r="C3542" s="175" t="s">
        <v>12389</v>
      </c>
      <c r="D3542" s="176">
        <v>48.92</v>
      </c>
      <c r="E3542" s="176">
        <v>52.67</v>
      </c>
      <c r="F3542" s="176">
        <v>101.59</v>
      </c>
      <c r="G3542" s="169">
        <v>9</v>
      </c>
    </row>
    <row r="3543" spans="1:7" x14ac:dyDescent="0.2">
      <c r="A3543" s="173" t="s">
        <v>19195</v>
      </c>
      <c r="B3543" s="174" t="s">
        <v>19196</v>
      </c>
      <c r="C3543" s="175" t="s">
        <v>12389</v>
      </c>
      <c r="D3543" s="176">
        <v>62.71</v>
      </c>
      <c r="E3543" s="176">
        <v>52.67</v>
      </c>
      <c r="F3543" s="176">
        <v>115.38</v>
      </c>
      <c r="G3543" s="169">
        <v>9</v>
      </c>
    </row>
    <row r="3544" spans="1:7" x14ac:dyDescent="0.2">
      <c r="A3544" s="173" t="s">
        <v>19197</v>
      </c>
      <c r="B3544" s="174" t="s">
        <v>19198</v>
      </c>
      <c r="C3544" s="175" t="s">
        <v>12389</v>
      </c>
      <c r="D3544" s="176">
        <v>72.069999999999993</v>
      </c>
      <c r="E3544" s="176">
        <v>52.67</v>
      </c>
      <c r="F3544" s="176">
        <v>124.74</v>
      </c>
      <c r="G3544" s="169">
        <v>9</v>
      </c>
    </row>
    <row r="3545" spans="1:7" ht="25.5" x14ac:dyDescent="0.2">
      <c r="A3545" s="173" t="s">
        <v>19199</v>
      </c>
      <c r="B3545" s="174" t="s">
        <v>19200</v>
      </c>
      <c r="C3545" s="175" t="s">
        <v>12389</v>
      </c>
      <c r="D3545" s="176">
        <v>76.349999999999994</v>
      </c>
      <c r="E3545" s="176">
        <v>52.67</v>
      </c>
      <c r="F3545" s="176">
        <v>129.02000000000001</v>
      </c>
      <c r="G3545" s="169">
        <v>9</v>
      </c>
    </row>
    <row r="3546" spans="1:7" ht="25.5" x14ac:dyDescent="0.2">
      <c r="A3546" s="173" t="s">
        <v>19201</v>
      </c>
      <c r="B3546" s="174" t="s">
        <v>19202</v>
      </c>
      <c r="C3546" s="175" t="s">
        <v>12389</v>
      </c>
      <c r="D3546" s="176">
        <v>107.07</v>
      </c>
      <c r="E3546" s="176">
        <v>52.67</v>
      </c>
      <c r="F3546" s="176">
        <v>159.74</v>
      </c>
      <c r="G3546" s="169">
        <v>9</v>
      </c>
    </row>
    <row r="3547" spans="1:7" x14ac:dyDescent="0.2">
      <c r="A3547" s="173" t="s">
        <v>19203</v>
      </c>
      <c r="B3547" s="174" t="s">
        <v>19204</v>
      </c>
      <c r="C3547" s="175"/>
      <c r="D3547" s="176"/>
      <c r="E3547" s="176"/>
      <c r="F3547" s="176"/>
      <c r="G3547" s="169">
        <v>5</v>
      </c>
    </row>
    <row r="3548" spans="1:7" x14ac:dyDescent="0.2">
      <c r="A3548" s="173" t="s">
        <v>19205</v>
      </c>
      <c r="B3548" s="174" t="s">
        <v>19206</v>
      </c>
      <c r="C3548" s="175" t="s">
        <v>12389</v>
      </c>
      <c r="D3548" s="176">
        <v>116.12</v>
      </c>
      <c r="E3548" s="176">
        <v>238.34</v>
      </c>
      <c r="F3548" s="176">
        <v>354.46</v>
      </c>
      <c r="G3548" s="169">
        <v>9</v>
      </c>
    </row>
    <row r="3549" spans="1:7" x14ac:dyDescent="0.2">
      <c r="A3549" s="173" t="s">
        <v>19207</v>
      </c>
      <c r="B3549" s="174" t="s">
        <v>20306</v>
      </c>
      <c r="C3549" s="175" t="s">
        <v>12389</v>
      </c>
      <c r="D3549" s="176">
        <v>74.66</v>
      </c>
      <c r="E3549" s="176">
        <v>57.89</v>
      </c>
      <c r="F3549" s="176">
        <v>132.55000000000001</v>
      </c>
      <c r="G3549" s="169">
        <v>9</v>
      </c>
    </row>
    <row r="3550" spans="1:7" ht="25.5" x14ac:dyDescent="0.2">
      <c r="A3550" s="173" t="s">
        <v>19208</v>
      </c>
      <c r="B3550" s="174" t="s">
        <v>19209</v>
      </c>
      <c r="C3550" s="175" t="s">
        <v>12389</v>
      </c>
      <c r="D3550" s="176">
        <v>358.22</v>
      </c>
      <c r="E3550" s="176">
        <v>52.67</v>
      </c>
      <c r="F3550" s="176">
        <v>410.89</v>
      </c>
      <c r="G3550" s="169">
        <v>9</v>
      </c>
    </row>
    <row r="3551" spans="1:7" x14ac:dyDescent="0.2">
      <c r="A3551" s="173" t="s">
        <v>19210</v>
      </c>
      <c r="B3551" s="174" t="s">
        <v>19211</v>
      </c>
      <c r="C3551" s="175"/>
      <c r="D3551" s="176"/>
      <c r="E3551" s="176"/>
      <c r="F3551" s="176"/>
      <c r="G3551" s="169">
        <v>5</v>
      </c>
    </row>
    <row r="3552" spans="1:7" x14ac:dyDescent="0.2">
      <c r="A3552" s="173" t="s">
        <v>19212</v>
      </c>
      <c r="B3552" s="174" t="s">
        <v>19213</v>
      </c>
      <c r="C3552" s="175" t="s">
        <v>12389</v>
      </c>
      <c r="D3552" s="176">
        <v>33.21</v>
      </c>
      <c r="E3552" s="176">
        <v>52.67</v>
      </c>
      <c r="F3552" s="176">
        <v>85.88</v>
      </c>
      <c r="G3552" s="169">
        <v>9</v>
      </c>
    </row>
    <row r="3553" spans="1:7" x14ac:dyDescent="0.2">
      <c r="A3553" s="173" t="s">
        <v>19214</v>
      </c>
      <c r="B3553" s="174" t="s">
        <v>19215</v>
      </c>
      <c r="C3553" s="175"/>
      <c r="D3553" s="176"/>
      <c r="E3553" s="176"/>
      <c r="F3553" s="176"/>
      <c r="G3553" s="169">
        <v>5</v>
      </c>
    </row>
    <row r="3554" spans="1:7" ht="25.5" x14ac:dyDescent="0.2">
      <c r="A3554" s="173" t="s">
        <v>19216</v>
      </c>
      <c r="B3554" s="174" t="s">
        <v>19217</v>
      </c>
      <c r="C3554" s="175" t="s">
        <v>12389</v>
      </c>
      <c r="D3554" s="176">
        <v>139.94999999999999</v>
      </c>
      <c r="E3554" s="176">
        <v>63.21</v>
      </c>
      <c r="F3554" s="176">
        <v>203.16</v>
      </c>
      <c r="G3554" s="169">
        <v>9</v>
      </c>
    </row>
    <row r="3555" spans="1:7" x14ac:dyDescent="0.2">
      <c r="A3555" s="173" t="s">
        <v>19218</v>
      </c>
      <c r="B3555" s="174" t="s">
        <v>19219</v>
      </c>
      <c r="C3555" s="175" t="s">
        <v>12389</v>
      </c>
      <c r="D3555" s="176">
        <v>542.11</v>
      </c>
      <c r="E3555" s="176">
        <v>79.010000000000005</v>
      </c>
      <c r="F3555" s="176">
        <v>621.12</v>
      </c>
      <c r="G3555" s="169">
        <v>9</v>
      </c>
    </row>
    <row r="3556" spans="1:7" x14ac:dyDescent="0.2">
      <c r="A3556" s="173" t="s">
        <v>19220</v>
      </c>
      <c r="B3556" s="174" t="s">
        <v>19221</v>
      </c>
      <c r="C3556" s="175"/>
      <c r="D3556" s="176"/>
      <c r="E3556" s="176"/>
      <c r="F3556" s="176"/>
      <c r="G3556" s="169">
        <v>5</v>
      </c>
    </row>
    <row r="3557" spans="1:7" x14ac:dyDescent="0.2">
      <c r="A3557" s="173" t="s">
        <v>19222</v>
      </c>
      <c r="B3557" s="174" t="s">
        <v>20424</v>
      </c>
      <c r="C3557" s="175" t="s">
        <v>12389</v>
      </c>
      <c r="D3557" s="176">
        <v>14.21</v>
      </c>
      <c r="E3557" s="176">
        <v>3.16</v>
      </c>
      <c r="F3557" s="176">
        <v>17.37</v>
      </c>
      <c r="G3557" s="169">
        <v>9</v>
      </c>
    </row>
    <row r="3558" spans="1:7" x14ac:dyDescent="0.2">
      <c r="A3558" s="173" t="s">
        <v>12354</v>
      </c>
      <c r="B3558" s="174" t="s">
        <v>19223</v>
      </c>
      <c r="C3558" s="175" t="s">
        <v>12441</v>
      </c>
      <c r="D3558" s="176">
        <v>1085.1199999999999</v>
      </c>
      <c r="E3558" s="176">
        <v>34.479999999999997</v>
      </c>
      <c r="F3558" s="176">
        <v>1119.5999999999999</v>
      </c>
      <c r="G3558" s="169">
        <v>9</v>
      </c>
    </row>
    <row r="3559" spans="1:7" x14ac:dyDescent="0.2">
      <c r="A3559" s="173" t="s">
        <v>19224</v>
      </c>
      <c r="B3559" s="174" t="s">
        <v>20425</v>
      </c>
      <c r="C3559" s="175" t="s">
        <v>12389</v>
      </c>
      <c r="D3559" s="176">
        <v>10.48</v>
      </c>
      <c r="E3559" s="176">
        <v>3.16</v>
      </c>
      <c r="F3559" s="176">
        <v>13.64</v>
      </c>
      <c r="G3559" s="169">
        <v>9</v>
      </c>
    </row>
    <row r="3560" spans="1:7" x14ac:dyDescent="0.2">
      <c r="A3560" s="173" t="s">
        <v>19225</v>
      </c>
      <c r="B3560" s="174" t="s">
        <v>19226</v>
      </c>
      <c r="C3560" s="175" t="s">
        <v>12389</v>
      </c>
      <c r="D3560" s="176">
        <v>318.95</v>
      </c>
      <c r="E3560" s="176">
        <v>27.58</v>
      </c>
      <c r="F3560" s="176">
        <v>346.53</v>
      </c>
      <c r="G3560" s="169">
        <v>9</v>
      </c>
    </row>
    <row r="3561" spans="1:7" x14ac:dyDescent="0.2">
      <c r="A3561" s="173" t="s">
        <v>19227</v>
      </c>
      <c r="B3561" s="174" t="s">
        <v>20426</v>
      </c>
      <c r="C3561" s="175" t="s">
        <v>12389</v>
      </c>
      <c r="D3561" s="176">
        <v>31.55</v>
      </c>
      <c r="E3561" s="176">
        <v>3.16</v>
      </c>
      <c r="F3561" s="176">
        <v>34.71</v>
      </c>
      <c r="G3561" s="169">
        <v>9</v>
      </c>
    </row>
    <row r="3562" spans="1:7" x14ac:dyDescent="0.2">
      <c r="A3562" s="173" t="s">
        <v>19228</v>
      </c>
      <c r="B3562" s="174" t="s">
        <v>20427</v>
      </c>
      <c r="C3562" s="175" t="s">
        <v>12389</v>
      </c>
      <c r="D3562" s="176">
        <v>6.76</v>
      </c>
      <c r="E3562" s="176">
        <v>3.16</v>
      </c>
      <c r="F3562" s="176">
        <v>9.92</v>
      </c>
      <c r="G3562" s="169">
        <v>9</v>
      </c>
    </row>
    <row r="3563" spans="1:7" x14ac:dyDescent="0.2">
      <c r="A3563" s="173" t="s">
        <v>19229</v>
      </c>
      <c r="B3563" s="174" t="s">
        <v>19230</v>
      </c>
      <c r="C3563" s="175" t="s">
        <v>12441</v>
      </c>
      <c r="D3563" s="176">
        <v>1147.94</v>
      </c>
      <c r="E3563" s="176">
        <v>34.479999999999997</v>
      </c>
      <c r="F3563" s="176">
        <v>1182.42</v>
      </c>
      <c r="G3563" s="169">
        <v>9</v>
      </c>
    </row>
    <row r="3564" spans="1:7" ht="25.5" x14ac:dyDescent="0.2">
      <c r="A3564" s="173" t="s">
        <v>19231</v>
      </c>
      <c r="B3564" s="174" t="s">
        <v>19232</v>
      </c>
      <c r="C3564" s="175" t="s">
        <v>12441</v>
      </c>
      <c r="D3564" s="176">
        <v>1380.96</v>
      </c>
      <c r="E3564" s="176">
        <v>34.479999999999997</v>
      </c>
      <c r="F3564" s="176">
        <v>1415.44</v>
      </c>
      <c r="G3564" s="169">
        <v>9</v>
      </c>
    </row>
    <row r="3565" spans="1:7" ht="25.5" x14ac:dyDescent="0.2">
      <c r="A3565" s="173" t="s">
        <v>19233</v>
      </c>
      <c r="B3565" s="174" t="s">
        <v>19234</v>
      </c>
      <c r="C3565" s="175" t="s">
        <v>12389</v>
      </c>
      <c r="D3565" s="176">
        <v>82.3</v>
      </c>
      <c r="E3565" s="176">
        <v>17.239999999999998</v>
      </c>
      <c r="F3565" s="176">
        <v>99.54</v>
      </c>
      <c r="G3565" s="169">
        <v>9</v>
      </c>
    </row>
    <row r="3566" spans="1:7" x14ac:dyDescent="0.2">
      <c r="A3566" s="173" t="s">
        <v>20994</v>
      </c>
      <c r="B3566" s="174" t="s">
        <v>20995</v>
      </c>
      <c r="C3566" s="175" t="s">
        <v>12389</v>
      </c>
      <c r="D3566" s="176">
        <v>10.35</v>
      </c>
      <c r="E3566" s="176">
        <v>3.16</v>
      </c>
      <c r="F3566" s="176">
        <v>13.51</v>
      </c>
      <c r="G3566" s="169">
        <v>9</v>
      </c>
    </row>
    <row r="3567" spans="1:7" x14ac:dyDescent="0.2">
      <c r="A3567" s="173" t="s">
        <v>20996</v>
      </c>
      <c r="B3567" s="174" t="s">
        <v>20997</v>
      </c>
      <c r="C3567" s="175" t="s">
        <v>12389</v>
      </c>
      <c r="D3567" s="176">
        <v>22.19</v>
      </c>
      <c r="E3567" s="176">
        <v>3.16</v>
      </c>
      <c r="F3567" s="176">
        <v>25.35</v>
      </c>
      <c r="G3567" s="169">
        <v>9</v>
      </c>
    </row>
    <row r="3568" spans="1:7" ht="25.5" x14ac:dyDescent="0.2">
      <c r="A3568" s="173" t="s">
        <v>19235</v>
      </c>
      <c r="B3568" s="174" t="s">
        <v>19236</v>
      </c>
      <c r="C3568" s="175" t="s">
        <v>12389</v>
      </c>
      <c r="D3568" s="176">
        <v>3956.28</v>
      </c>
      <c r="E3568" s="176">
        <v>63.21</v>
      </c>
      <c r="F3568" s="176">
        <v>4019.49</v>
      </c>
      <c r="G3568" s="169">
        <v>9</v>
      </c>
    </row>
    <row r="3569" spans="1:7" ht="25.5" x14ac:dyDescent="0.2">
      <c r="A3569" s="173" t="s">
        <v>19237</v>
      </c>
      <c r="B3569" s="174" t="s">
        <v>19238</v>
      </c>
      <c r="C3569" s="175" t="s">
        <v>12389</v>
      </c>
      <c r="D3569" s="176">
        <v>5052.7</v>
      </c>
      <c r="E3569" s="176">
        <v>63.21</v>
      </c>
      <c r="F3569" s="176">
        <v>5115.91</v>
      </c>
      <c r="G3569" s="169">
        <v>9</v>
      </c>
    </row>
    <row r="3570" spans="1:7" ht="25.5" x14ac:dyDescent="0.2">
      <c r="A3570" s="173" t="s">
        <v>19239</v>
      </c>
      <c r="B3570" s="174" t="s">
        <v>19240</v>
      </c>
      <c r="C3570" s="175" t="s">
        <v>12389</v>
      </c>
      <c r="D3570" s="176">
        <v>375.19</v>
      </c>
      <c r="E3570" s="176">
        <v>71.290000000000006</v>
      </c>
      <c r="F3570" s="176">
        <v>446.48</v>
      </c>
      <c r="G3570" s="169">
        <v>9</v>
      </c>
    </row>
    <row r="3571" spans="1:7" ht="25.5" x14ac:dyDescent="0.2">
      <c r="A3571" s="173" t="s">
        <v>19241</v>
      </c>
      <c r="B3571" s="174" t="s">
        <v>20505</v>
      </c>
      <c r="C3571" s="175" t="s">
        <v>12389</v>
      </c>
      <c r="D3571" s="176">
        <v>412.22</v>
      </c>
      <c r="E3571" s="176">
        <v>71.290000000000006</v>
      </c>
      <c r="F3571" s="176">
        <v>483.51</v>
      </c>
      <c r="G3571" s="169">
        <v>9</v>
      </c>
    </row>
    <row r="3572" spans="1:7" ht="25.5" x14ac:dyDescent="0.2">
      <c r="A3572" s="173" t="s">
        <v>19242</v>
      </c>
      <c r="B3572" s="174" t="s">
        <v>19243</v>
      </c>
      <c r="C3572" s="175" t="s">
        <v>12389</v>
      </c>
      <c r="D3572" s="176">
        <v>494.2</v>
      </c>
      <c r="E3572" s="176">
        <v>71.290000000000006</v>
      </c>
      <c r="F3572" s="176">
        <v>565.49</v>
      </c>
      <c r="G3572" s="169">
        <v>9</v>
      </c>
    </row>
    <row r="3573" spans="1:7" ht="25.5" x14ac:dyDescent="0.2">
      <c r="A3573" s="173" t="s">
        <v>19244</v>
      </c>
      <c r="B3573" s="174" t="s">
        <v>19245</v>
      </c>
      <c r="C3573" s="175" t="s">
        <v>12389</v>
      </c>
      <c r="D3573" s="176">
        <v>123.18</v>
      </c>
      <c r="E3573" s="176">
        <v>71.290000000000006</v>
      </c>
      <c r="F3573" s="176">
        <v>194.47</v>
      </c>
      <c r="G3573" s="169">
        <v>9</v>
      </c>
    </row>
    <row r="3574" spans="1:7" ht="25.5" x14ac:dyDescent="0.2">
      <c r="A3574" s="173" t="s">
        <v>19246</v>
      </c>
      <c r="B3574" s="174" t="s">
        <v>19247</v>
      </c>
      <c r="C3574" s="175" t="s">
        <v>12389</v>
      </c>
      <c r="D3574" s="176">
        <v>184.21</v>
      </c>
      <c r="E3574" s="176">
        <v>71.290000000000006</v>
      </c>
      <c r="F3574" s="176">
        <v>255.5</v>
      </c>
      <c r="G3574" s="169">
        <v>9</v>
      </c>
    </row>
    <row r="3575" spans="1:7" ht="25.5" x14ac:dyDescent="0.2">
      <c r="A3575" s="173" t="s">
        <v>19248</v>
      </c>
      <c r="B3575" s="174" t="s">
        <v>19249</v>
      </c>
      <c r="C3575" s="175" t="s">
        <v>12389</v>
      </c>
      <c r="D3575" s="176">
        <v>323.98</v>
      </c>
      <c r="E3575" s="176">
        <v>71.290000000000006</v>
      </c>
      <c r="F3575" s="176">
        <v>395.27</v>
      </c>
      <c r="G3575" s="169">
        <v>9</v>
      </c>
    </row>
    <row r="3576" spans="1:7" ht="25.5" x14ac:dyDescent="0.2">
      <c r="A3576" s="173" t="s">
        <v>19250</v>
      </c>
      <c r="B3576" s="174" t="s">
        <v>19251</v>
      </c>
      <c r="C3576" s="175" t="s">
        <v>12389</v>
      </c>
      <c r="D3576" s="176">
        <v>372.18</v>
      </c>
      <c r="E3576" s="176">
        <v>71.290000000000006</v>
      </c>
      <c r="F3576" s="176">
        <v>443.47</v>
      </c>
      <c r="G3576" s="169">
        <v>9</v>
      </c>
    </row>
    <row r="3577" spans="1:7" ht="25.5" x14ac:dyDescent="0.2">
      <c r="A3577" s="173" t="s">
        <v>19252</v>
      </c>
      <c r="B3577" s="174" t="s">
        <v>19253</v>
      </c>
      <c r="C3577" s="175" t="s">
        <v>12389</v>
      </c>
      <c r="D3577" s="176">
        <v>331.53</v>
      </c>
      <c r="E3577" s="176">
        <v>71.290000000000006</v>
      </c>
      <c r="F3577" s="176">
        <v>402.82</v>
      </c>
      <c r="G3577" s="169">
        <v>9</v>
      </c>
    </row>
    <row r="3578" spans="1:7" ht="25.5" x14ac:dyDescent="0.2">
      <c r="A3578" s="173" t="s">
        <v>19254</v>
      </c>
      <c r="B3578" s="174" t="s">
        <v>19255</v>
      </c>
      <c r="C3578" s="175" t="s">
        <v>12389</v>
      </c>
      <c r="D3578" s="176">
        <v>1565.4</v>
      </c>
      <c r="E3578" s="176">
        <v>71.290000000000006</v>
      </c>
      <c r="F3578" s="176">
        <v>1636.69</v>
      </c>
      <c r="G3578" s="169">
        <v>9</v>
      </c>
    </row>
    <row r="3579" spans="1:7" ht="25.5" x14ac:dyDescent="0.2">
      <c r="A3579" s="173" t="s">
        <v>19256</v>
      </c>
      <c r="B3579" s="174" t="s">
        <v>19257</v>
      </c>
      <c r="C3579" s="175" t="s">
        <v>12497</v>
      </c>
      <c r="D3579" s="176">
        <v>1014.2</v>
      </c>
      <c r="E3579" s="176">
        <v>22.33</v>
      </c>
      <c r="F3579" s="176">
        <v>1036.53</v>
      </c>
      <c r="G3579" s="169">
        <v>9</v>
      </c>
    </row>
    <row r="3580" spans="1:7" ht="25.5" x14ac:dyDescent="0.2">
      <c r="A3580" s="173" t="s">
        <v>19258</v>
      </c>
      <c r="B3580" s="174" t="s">
        <v>19259</v>
      </c>
      <c r="C3580" s="175" t="s">
        <v>12497</v>
      </c>
      <c r="D3580" s="176">
        <v>1128.48</v>
      </c>
      <c r="E3580" s="176">
        <v>29.47</v>
      </c>
      <c r="F3580" s="176">
        <v>1157.95</v>
      </c>
      <c r="G3580" s="169">
        <v>9</v>
      </c>
    </row>
    <row r="3581" spans="1:7" x14ac:dyDescent="0.2">
      <c r="A3581" s="173" t="s">
        <v>19260</v>
      </c>
      <c r="B3581" s="174" t="s">
        <v>19261</v>
      </c>
      <c r="C3581" s="175"/>
      <c r="D3581" s="176"/>
      <c r="E3581" s="176"/>
      <c r="F3581" s="176"/>
      <c r="G3581" s="169">
        <v>5</v>
      </c>
    </row>
    <row r="3582" spans="1:7" x14ac:dyDescent="0.2">
      <c r="A3582" s="173" t="s">
        <v>19262</v>
      </c>
      <c r="B3582" s="174" t="s">
        <v>19263</v>
      </c>
      <c r="C3582" s="175" t="s">
        <v>12389</v>
      </c>
      <c r="D3582" s="176">
        <v>425.18</v>
      </c>
      <c r="E3582" s="176">
        <v>52.67</v>
      </c>
      <c r="F3582" s="176">
        <v>477.85</v>
      </c>
      <c r="G3582" s="169">
        <v>9</v>
      </c>
    </row>
    <row r="3583" spans="1:7" x14ac:dyDescent="0.2">
      <c r="A3583" s="173" t="s">
        <v>19264</v>
      </c>
      <c r="B3583" s="174" t="s">
        <v>19265</v>
      </c>
      <c r="C3583" s="175"/>
      <c r="D3583" s="176"/>
      <c r="E3583" s="176"/>
      <c r="F3583" s="176"/>
      <c r="G3583" s="169">
        <v>5</v>
      </c>
    </row>
    <row r="3584" spans="1:7" x14ac:dyDescent="0.2">
      <c r="A3584" s="173" t="s">
        <v>19266</v>
      </c>
      <c r="B3584" s="174" t="s">
        <v>19267</v>
      </c>
      <c r="C3584" s="175" t="s">
        <v>12497</v>
      </c>
      <c r="D3584" s="176">
        <v>450.27</v>
      </c>
      <c r="E3584" s="176">
        <v>11.88</v>
      </c>
      <c r="F3584" s="176">
        <v>462.15</v>
      </c>
      <c r="G3584" s="169">
        <v>9</v>
      </c>
    </row>
    <row r="3585" spans="1:7" ht="25.5" x14ac:dyDescent="0.2">
      <c r="A3585" s="173" t="s">
        <v>19268</v>
      </c>
      <c r="B3585" s="174" t="s">
        <v>19269</v>
      </c>
      <c r="C3585" s="175" t="s">
        <v>12497</v>
      </c>
      <c r="D3585" s="176">
        <v>259.05</v>
      </c>
      <c r="E3585" s="176">
        <v>11.88</v>
      </c>
      <c r="F3585" s="176">
        <v>270.93</v>
      </c>
      <c r="G3585" s="169">
        <v>9</v>
      </c>
    </row>
    <row r="3586" spans="1:7" ht="25.5" x14ac:dyDescent="0.2">
      <c r="A3586" s="173" t="s">
        <v>19270</v>
      </c>
      <c r="B3586" s="174" t="s">
        <v>19271</v>
      </c>
      <c r="C3586" s="175" t="s">
        <v>12497</v>
      </c>
      <c r="D3586" s="176">
        <v>347.7</v>
      </c>
      <c r="E3586" s="176">
        <v>11.88</v>
      </c>
      <c r="F3586" s="176">
        <v>359.58</v>
      </c>
      <c r="G3586" s="169">
        <v>9</v>
      </c>
    </row>
    <row r="3587" spans="1:7" x14ac:dyDescent="0.2">
      <c r="A3587" s="173" t="s">
        <v>19272</v>
      </c>
      <c r="B3587" s="174" t="s">
        <v>19273</v>
      </c>
      <c r="C3587" s="175"/>
      <c r="D3587" s="176"/>
      <c r="E3587" s="176"/>
      <c r="F3587" s="176"/>
      <c r="G3587" s="169">
        <v>5</v>
      </c>
    </row>
    <row r="3588" spans="1:7" x14ac:dyDescent="0.2">
      <c r="A3588" s="173" t="s">
        <v>19274</v>
      </c>
      <c r="B3588" s="174" t="s">
        <v>19275</v>
      </c>
      <c r="C3588" s="175" t="s">
        <v>12389</v>
      </c>
      <c r="D3588" s="176">
        <v>1903.59</v>
      </c>
      <c r="E3588" s="176">
        <v>1701.44</v>
      </c>
      <c r="F3588" s="176">
        <v>3605.03</v>
      </c>
      <c r="G3588" s="169">
        <v>9</v>
      </c>
    </row>
    <row r="3589" spans="1:7" x14ac:dyDescent="0.2">
      <c r="A3589" s="173" t="s">
        <v>19276</v>
      </c>
      <c r="B3589" s="174" t="s">
        <v>19277</v>
      </c>
      <c r="C3589" s="175" t="s">
        <v>12389</v>
      </c>
      <c r="D3589" s="176">
        <v>3218.34</v>
      </c>
      <c r="E3589" s="176">
        <v>2644.43</v>
      </c>
      <c r="F3589" s="176">
        <v>5862.77</v>
      </c>
      <c r="G3589" s="169">
        <v>9</v>
      </c>
    </row>
    <row r="3590" spans="1:7" x14ac:dyDescent="0.2">
      <c r="A3590" s="173" t="s">
        <v>19278</v>
      </c>
      <c r="B3590" s="174" t="s">
        <v>19279</v>
      </c>
      <c r="C3590" s="175" t="s">
        <v>12389</v>
      </c>
      <c r="D3590" s="176">
        <v>4478.47</v>
      </c>
      <c r="E3590" s="176">
        <v>3580.59</v>
      </c>
      <c r="F3590" s="176">
        <v>8059.06</v>
      </c>
      <c r="G3590" s="169">
        <v>9</v>
      </c>
    </row>
    <row r="3591" spans="1:7" x14ac:dyDescent="0.2">
      <c r="A3591" s="173" t="s">
        <v>19280</v>
      </c>
      <c r="B3591" s="174" t="s">
        <v>19281</v>
      </c>
      <c r="C3591" s="175" t="s">
        <v>12389</v>
      </c>
      <c r="D3591" s="176">
        <v>1265.6500000000001</v>
      </c>
      <c r="E3591" s="176">
        <v>1679.11</v>
      </c>
      <c r="F3591" s="176">
        <v>2944.76</v>
      </c>
      <c r="G3591" s="169">
        <v>9</v>
      </c>
    </row>
    <row r="3592" spans="1:7" x14ac:dyDescent="0.2">
      <c r="A3592" s="173" t="s">
        <v>19282</v>
      </c>
      <c r="B3592" s="174" t="s">
        <v>19283</v>
      </c>
      <c r="C3592" s="175" t="s">
        <v>12389</v>
      </c>
      <c r="D3592" s="176">
        <v>3946.68</v>
      </c>
      <c r="E3592" s="176">
        <v>2879.25</v>
      </c>
      <c r="F3592" s="176">
        <v>6825.93</v>
      </c>
      <c r="G3592" s="169">
        <v>9</v>
      </c>
    </row>
    <row r="3593" spans="1:7" ht="25.5" x14ac:dyDescent="0.2">
      <c r="A3593" s="173" t="s">
        <v>19284</v>
      </c>
      <c r="B3593" s="174" t="s">
        <v>19285</v>
      </c>
      <c r="C3593" s="175" t="s">
        <v>12497</v>
      </c>
      <c r="D3593" s="176">
        <v>313.52999999999997</v>
      </c>
      <c r="E3593" s="176">
        <v>418.28</v>
      </c>
      <c r="F3593" s="176">
        <v>731.81</v>
      </c>
      <c r="G3593" s="169">
        <v>9</v>
      </c>
    </row>
    <row r="3594" spans="1:7" x14ac:dyDescent="0.2">
      <c r="A3594" s="173" t="s">
        <v>19286</v>
      </c>
      <c r="B3594" s="174" t="s">
        <v>19287</v>
      </c>
      <c r="C3594" s="175" t="s">
        <v>12389</v>
      </c>
      <c r="D3594" s="176">
        <v>2409.17</v>
      </c>
      <c r="E3594" s="176">
        <v>2666.42</v>
      </c>
      <c r="F3594" s="176">
        <v>5075.59</v>
      </c>
      <c r="G3594" s="169">
        <v>9</v>
      </c>
    </row>
    <row r="3595" spans="1:7" x14ac:dyDescent="0.2">
      <c r="A3595" s="173" t="s">
        <v>19288</v>
      </c>
      <c r="B3595" s="174" t="s">
        <v>19289</v>
      </c>
      <c r="C3595" s="175"/>
      <c r="D3595" s="176"/>
      <c r="E3595" s="176"/>
      <c r="F3595" s="176"/>
      <c r="G3595" s="169">
        <v>5</v>
      </c>
    </row>
    <row r="3596" spans="1:7" ht="25.5" x14ac:dyDescent="0.2">
      <c r="A3596" s="173" t="s">
        <v>19290</v>
      </c>
      <c r="B3596" s="174" t="s">
        <v>19291</v>
      </c>
      <c r="C3596" s="175" t="s">
        <v>12389</v>
      </c>
      <c r="D3596" s="176">
        <v>3944.19</v>
      </c>
      <c r="E3596" s="176">
        <v>3346.96</v>
      </c>
      <c r="F3596" s="176">
        <v>7291.15</v>
      </c>
      <c r="G3596" s="169">
        <v>9</v>
      </c>
    </row>
    <row r="3597" spans="1:7" ht="25.5" x14ac:dyDescent="0.2">
      <c r="A3597" s="173" t="s">
        <v>19292</v>
      </c>
      <c r="B3597" s="174" t="s">
        <v>19293</v>
      </c>
      <c r="C3597" s="175" t="s">
        <v>12389</v>
      </c>
      <c r="D3597" s="176">
        <v>6507.7</v>
      </c>
      <c r="E3597" s="176">
        <v>5440.12</v>
      </c>
      <c r="F3597" s="176">
        <v>11947.82</v>
      </c>
      <c r="G3597" s="169">
        <v>9</v>
      </c>
    </row>
    <row r="3598" spans="1:7" ht="25.5" x14ac:dyDescent="0.2">
      <c r="A3598" s="173" t="s">
        <v>19294</v>
      </c>
      <c r="B3598" s="174" t="s">
        <v>19295</v>
      </c>
      <c r="C3598" s="175" t="s">
        <v>12389</v>
      </c>
      <c r="D3598" s="176">
        <v>9281.7999999999993</v>
      </c>
      <c r="E3598" s="176">
        <v>7184.23</v>
      </c>
      <c r="F3598" s="176">
        <v>16466.03</v>
      </c>
      <c r="G3598" s="169">
        <v>9</v>
      </c>
    </row>
    <row r="3599" spans="1:7" ht="25.5" x14ac:dyDescent="0.2">
      <c r="A3599" s="173" t="s">
        <v>19296</v>
      </c>
      <c r="B3599" s="174" t="s">
        <v>19297</v>
      </c>
      <c r="C3599" s="175" t="s">
        <v>12389</v>
      </c>
      <c r="D3599" s="176">
        <v>14255.92</v>
      </c>
      <c r="E3599" s="176">
        <v>8954.8799999999992</v>
      </c>
      <c r="F3599" s="176">
        <v>23210.799999999999</v>
      </c>
      <c r="G3599" s="169">
        <v>9</v>
      </c>
    </row>
    <row r="3600" spans="1:7" x14ac:dyDescent="0.2">
      <c r="A3600" s="173" t="s">
        <v>19298</v>
      </c>
      <c r="B3600" s="174" t="s">
        <v>19299</v>
      </c>
      <c r="C3600" s="175"/>
      <c r="D3600" s="176"/>
      <c r="E3600" s="176"/>
      <c r="F3600" s="176"/>
      <c r="G3600" s="169">
        <v>5</v>
      </c>
    </row>
    <row r="3601" spans="1:7" ht="25.5" x14ac:dyDescent="0.2">
      <c r="A3601" s="173" t="s">
        <v>19300</v>
      </c>
      <c r="B3601" s="174" t="s">
        <v>19301</v>
      </c>
      <c r="C3601" s="175" t="s">
        <v>12389</v>
      </c>
      <c r="D3601" s="176">
        <v>2724.41</v>
      </c>
      <c r="E3601" s="176">
        <v>1674.64</v>
      </c>
      <c r="F3601" s="176">
        <v>4399.05</v>
      </c>
      <c r="G3601" s="169">
        <v>9</v>
      </c>
    </row>
    <row r="3602" spans="1:7" ht="25.5" x14ac:dyDescent="0.2">
      <c r="A3602" s="173" t="s">
        <v>19302</v>
      </c>
      <c r="B3602" s="174" t="s">
        <v>19303</v>
      </c>
      <c r="C3602" s="175" t="s">
        <v>12389</v>
      </c>
      <c r="D3602" s="176">
        <v>7607.31</v>
      </c>
      <c r="E3602" s="176">
        <v>2501.2399999999998</v>
      </c>
      <c r="F3602" s="176">
        <v>10108.549999999999</v>
      </c>
      <c r="G3602" s="169">
        <v>9</v>
      </c>
    </row>
    <row r="3603" spans="1:7" ht="25.5" x14ac:dyDescent="0.2">
      <c r="A3603" s="173" t="s">
        <v>19304</v>
      </c>
      <c r="B3603" s="174" t="s">
        <v>19305</v>
      </c>
      <c r="C3603" s="175" t="s">
        <v>12389</v>
      </c>
      <c r="D3603" s="176">
        <v>11418.52</v>
      </c>
      <c r="E3603" s="176">
        <v>5002.4799999999996</v>
      </c>
      <c r="F3603" s="176">
        <v>16421</v>
      </c>
      <c r="G3603" s="169">
        <v>9</v>
      </c>
    </row>
    <row r="3604" spans="1:7" x14ac:dyDescent="0.2">
      <c r="A3604" s="173" t="s">
        <v>19306</v>
      </c>
      <c r="B3604" s="174" t="s">
        <v>19307</v>
      </c>
      <c r="C3604" s="175" t="s">
        <v>12497</v>
      </c>
      <c r="D3604" s="176">
        <v>1553.85</v>
      </c>
      <c r="E3604" s="176">
        <v>832.42</v>
      </c>
      <c r="F3604" s="176">
        <v>2386.27</v>
      </c>
      <c r="G3604" s="169">
        <v>9</v>
      </c>
    </row>
    <row r="3605" spans="1:7" ht="25.5" x14ac:dyDescent="0.2">
      <c r="A3605" s="173" t="s">
        <v>19308</v>
      </c>
      <c r="B3605" s="174" t="s">
        <v>19309</v>
      </c>
      <c r="C3605" s="175" t="s">
        <v>12389</v>
      </c>
      <c r="D3605" s="176">
        <v>1125.27</v>
      </c>
      <c r="E3605" s="176">
        <v>47.52</v>
      </c>
      <c r="F3605" s="176">
        <v>1172.79</v>
      </c>
      <c r="G3605" s="169">
        <v>9</v>
      </c>
    </row>
    <row r="3606" spans="1:7" x14ac:dyDescent="0.2">
      <c r="A3606" s="173" t="s">
        <v>19310</v>
      </c>
      <c r="B3606" s="174" t="s">
        <v>19311</v>
      </c>
      <c r="C3606" s="175"/>
      <c r="D3606" s="176"/>
      <c r="E3606" s="176"/>
      <c r="F3606" s="176"/>
      <c r="G3606" s="169">
        <v>5</v>
      </c>
    </row>
    <row r="3607" spans="1:7" x14ac:dyDescent="0.2">
      <c r="A3607" s="173" t="s">
        <v>19312</v>
      </c>
      <c r="B3607" s="174" t="s">
        <v>19313</v>
      </c>
      <c r="C3607" s="175" t="s">
        <v>12497</v>
      </c>
      <c r="D3607" s="176">
        <v>379.46</v>
      </c>
      <c r="E3607" s="176">
        <v>34.479999999999997</v>
      </c>
      <c r="F3607" s="176">
        <v>413.94</v>
      </c>
      <c r="G3607" s="169">
        <v>9</v>
      </c>
    </row>
    <row r="3608" spans="1:7" x14ac:dyDescent="0.2">
      <c r="A3608" s="173" t="s">
        <v>19314</v>
      </c>
      <c r="B3608" s="174" t="s">
        <v>19315</v>
      </c>
      <c r="C3608" s="175" t="s">
        <v>12497</v>
      </c>
      <c r="D3608" s="176">
        <v>586.08000000000004</v>
      </c>
      <c r="E3608" s="176">
        <v>51.72</v>
      </c>
      <c r="F3608" s="176">
        <v>637.79999999999995</v>
      </c>
      <c r="G3608" s="169">
        <v>9</v>
      </c>
    </row>
    <row r="3609" spans="1:7" x14ac:dyDescent="0.2">
      <c r="A3609" s="173" t="s">
        <v>19316</v>
      </c>
      <c r="B3609" s="174" t="s">
        <v>19317</v>
      </c>
      <c r="C3609" s="175" t="s">
        <v>12497</v>
      </c>
      <c r="D3609" s="176">
        <v>611.01</v>
      </c>
      <c r="E3609" s="176">
        <v>68.95</v>
      </c>
      <c r="F3609" s="176">
        <v>679.96</v>
      </c>
      <c r="G3609" s="169">
        <v>9</v>
      </c>
    </row>
    <row r="3610" spans="1:7" x14ac:dyDescent="0.2">
      <c r="A3610" s="173" t="s">
        <v>19318</v>
      </c>
      <c r="B3610" s="174" t="s">
        <v>19319</v>
      </c>
      <c r="C3610" s="175" t="s">
        <v>12497</v>
      </c>
      <c r="D3610" s="176">
        <v>990.81</v>
      </c>
      <c r="E3610" s="176">
        <v>86.19</v>
      </c>
      <c r="F3610" s="176">
        <v>1077</v>
      </c>
      <c r="G3610" s="169">
        <v>9</v>
      </c>
    </row>
    <row r="3611" spans="1:7" x14ac:dyDescent="0.2">
      <c r="A3611" s="173" t="s">
        <v>19320</v>
      </c>
      <c r="B3611" s="174" t="s">
        <v>19321</v>
      </c>
      <c r="C3611" s="175" t="s">
        <v>12497</v>
      </c>
      <c r="D3611" s="176">
        <v>1553.38</v>
      </c>
      <c r="E3611" s="176">
        <v>103.43</v>
      </c>
      <c r="F3611" s="176">
        <v>1656.81</v>
      </c>
      <c r="G3611" s="169">
        <v>9</v>
      </c>
    </row>
    <row r="3612" spans="1:7" x14ac:dyDescent="0.2">
      <c r="A3612" s="173" t="s">
        <v>19322</v>
      </c>
      <c r="B3612" s="174" t="s">
        <v>19323</v>
      </c>
      <c r="C3612" s="175" t="s">
        <v>12497</v>
      </c>
      <c r="D3612" s="176">
        <v>3047.98</v>
      </c>
      <c r="E3612" s="176">
        <v>172.38</v>
      </c>
      <c r="F3612" s="176">
        <v>3220.36</v>
      </c>
      <c r="G3612" s="169">
        <v>9</v>
      </c>
    </row>
    <row r="3613" spans="1:7" x14ac:dyDescent="0.2">
      <c r="A3613" s="173" t="s">
        <v>19324</v>
      </c>
      <c r="B3613" s="174" t="s">
        <v>19325</v>
      </c>
      <c r="C3613" s="175"/>
      <c r="D3613" s="176"/>
      <c r="E3613" s="176"/>
      <c r="F3613" s="176"/>
      <c r="G3613" s="169">
        <v>5</v>
      </c>
    </row>
    <row r="3614" spans="1:7" x14ac:dyDescent="0.2">
      <c r="A3614" s="173" t="s">
        <v>19326</v>
      </c>
      <c r="B3614" s="174" t="s">
        <v>20428</v>
      </c>
      <c r="C3614" s="175" t="s">
        <v>12389</v>
      </c>
      <c r="D3614" s="176">
        <v>453.01</v>
      </c>
      <c r="E3614" s="176">
        <v>21.07</v>
      </c>
      <c r="F3614" s="176">
        <v>474.08</v>
      </c>
      <c r="G3614" s="169">
        <v>9</v>
      </c>
    </row>
    <row r="3615" spans="1:7" x14ac:dyDescent="0.2">
      <c r="A3615" s="173" t="s">
        <v>19327</v>
      </c>
      <c r="B3615" s="174" t="s">
        <v>19328</v>
      </c>
      <c r="C3615" s="175" t="s">
        <v>12389</v>
      </c>
      <c r="D3615" s="176">
        <v>218.74</v>
      </c>
      <c r="E3615" s="176">
        <v>26.34</v>
      </c>
      <c r="F3615" s="176">
        <v>245.08</v>
      </c>
      <c r="G3615" s="169">
        <v>9</v>
      </c>
    </row>
    <row r="3616" spans="1:7" x14ac:dyDescent="0.2">
      <c r="A3616" s="173" t="s">
        <v>19329</v>
      </c>
      <c r="B3616" s="174" t="s">
        <v>19330</v>
      </c>
      <c r="C3616" s="175"/>
      <c r="D3616" s="176"/>
      <c r="E3616" s="176"/>
      <c r="F3616" s="176"/>
      <c r="G3616" s="169">
        <v>2</v>
      </c>
    </row>
    <row r="3617" spans="1:7" x14ac:dyDescent="0.2">
      <c r="A3617" s="173" t="s">
        <v>19331</v>
      </c>
      <c r="B3617" s="174" t="s">
        <v>19332</v>
      </c>
      <c r="C3617" s="175"/>
      <c r="D3617" s="176"/>
      <c r="E3617" s="176"/>
      <c r="F3617" s="176"/>
      <c r="G3617" s="169">
        <v>5</v>
      </c>
    </row>
    <row r="3618" spans="1:7" ht="25.5" x14ac:dyDescent="0.2">
      <c r="A3618" s="173" t="s">
        <v>19333</v>
      </c>
      <c r="B3618" s="174" t="s">
        <v>19334</v>
      </c>
      <c r="C3618" s="175" t="s">
        <v>12389</v>
      </c>
      <c r="D3618" s="176">
        <v>952.53</v>
      </c>
      <c r="E3618" s="176">
        <v>184.35</v>
      </c>
      <c r="F3618" s="176">
        <v>1136.8800000000001</v>
      </c>
      <c r="G3618" s="169">
        <v>9</v>
      </c>
    </row>
    <row r="3619" spans="1:7" x14ac:dyDescent="0.2">
      <c r="A3619" s="173" t="s">
        <v>19335</v>
      </c>
      <c r="B3619" s="174" t="s">
        <v>19336</v>
      </c>
      <c r="C3619" s="175" t="s">
        <v>12389</v>
      </c>
      <c r="D3619" s="176">
        <v>369.48</v>
      </c>
      <c r="E3619" s="176">
        <v>184.35</v>
      </c>
      <c r="F3619" s="176">
        <v>553.83000000000004</v>
      </c>
      <c r="G3619" s="169">
        <v>9</v>
      </c>
    </row>
    <row r="3620" spans="1:7" x14ac:dyDescent="0.2">
      <c r="A3620" s="173" t="s">
        <v>19337</v>
      </c>
      <c r="B3620" s="174" t="s">
        <v>19338</v>
      </c>
      <c r="C3620" s="175" t="s">
        <v>12497</v>
      </c>
      <c r="D3620" s="176">
        <v>20.010000000000002</v>
      </c>
      <c r="E3620" s="176">
        <v>5.26</v>
      </c>
      <c r="F3620" s="176">
        <v>25.27</v>
      </c>
      <c r="G3620" s="169">
        <v>9</v>
      </c>
    </row>
    <row r="3621" spans="1:7" x14ac:dyDescent="0.2">
      <c r="A3621" s="173" t="s">
        <v>19339</v>
      </c>
      <c r="B3621" s="174" t="s">
        <v>19340</v>
      </c>
      <c r="C3621" s="175" t="s">
        <v>12389</v>
      </c>
      <c r="D3621" s="176">
        <v>73.13</v>
      </c>
      <c r="E3621" s="176">
        <v>15.8</v>
      </c>
      <c r="F3621" s="176">
        <v>88.93</v>
      </c>
      <c r="G3621" s="169">
        <v>9</v>
      </c>
    </row>
    <row r="3622" spans="1:7" x14ac:dyDescent="0.2">
      <c r="A3622" s="173" t="s">
        <v>19341</v>
      </c>
      <c r="B3622" s="174" t="s">
        <v>19342</v>
      </c>
      <c r="C3622" s="175" t="s">
        <v>12497</v>
      </c>
      <c r="D3622" s="176">
        <v>30.26</v>
      </c>
      <c r="E3622" s="176">
        <v>5.26</v>
      </c>
      <c r="F3622" s="176">
        <v>35.520000000000003</v>
      </c>
      <c r="G3622" s="169">
        <v>9</v>
      </c>
    </row>
    <row r="3623" spans="1:7" x14ac:dyDescent="0.2">
      <c r="A3623" s="173" t="s">
        <v>19343</v>
      </c>
      <c r="B3623" s="174" t="s">
        <v>19344</v>
      </c>
      <c r="C3623" s="175" t="s">
        <v>12389</v>
      </c>
      <c r="D3623" s="176">
        <v>228.61</v>
      </c>
      <c r="E3623" s="176">
        <v>5.26</v>
      </c>
      <c r="F3623" s="176">
        <v>233.87</v>
      </c>
      <c r="G3623" s="169">
        <v>9</v>
      </c>
    </row>
    <row r="3624" spans="1:7" ht="38.25" x14ac:dyDescent="0.2">
      <c r="A3624" s="173" t="s">
        <v>19345</v>
      </c>
      <c r="B3624" s="174" t="s">
        <v>19346</v>
      </c>
      <c r="C3624" s="175" t="s">
        <v>12389</v>
      </c>
      <c r="D3624" s="176">
        <v>3906.95</v>
      </c>
      <c r="E3624" s="176">
        <v>289.69</v>
      </c>
      <c r="F3624" s="176">
        <v>4196.6400000000003</v>
      </c>
      <c r="G3624" s="169">
        <v>9</v>
      </c>
    </row>
    <row r="3625" spans="1:7" x14ac:dyDescent="0.2">
      <c r="A3625" s="173" t="s">
        <v>19347</v>
      </c>
      <c r="B3625" s="174" t="s">
        <v>19348</v>
      </c>
      <c r="C3625" s="175" t="s">
        <v>12389</v>
      </c>
      <c r="D3625" s="176">
        <v>65.400000000000006</v>
      </c>
      <c r="E3625" s="176">
        <v>5.26</v>
      </c>
      <c r="F3625" s="176">
        <v>70.66</v>
      </c>
      <c r="G3625" s="169">
        <v>9</v>
      </c>
    </row>
    <row r="3626" spans="1:7" x14ac:dyDescent="0.2">
      <c r="A3626" s="173" t="s">
        <v>19349</v>
      </c>
      <c r="B3626" s="174" t="s">
        <v>19350</v>
      </c>
      <c r="C3626" s="175" t="s">
        <v>12389</v>
      </c>
      <c r="D3626" s="176">
        <v>89.52</v>
      </c>
      <c r="E3626" s="176">
        <v>5.26</v>
      </c>
      <c r="F3626" s="176">
        <v>94.78</v>
      </c>
      <c r="G3626" s="169">
        <v>9</v>
      </c>
    </row>
    <row r="3627" spans="1:7" x14ac:dyDescent="0.2">
      <c r="A3627" s="173" t="s">
        <v>19351</v>
      </c>
      <c r="B3627" s="174" t="s">
        <v>19352</v>
      </c>
      <c r="C3627" s="175" t="s">
        <v>12389</v>
      </c>
      <c r="D3627" s="176">
        <v>2089.25</v>
      </c>
      <c r="E3627" s="176">
        <v>67.599999999999994</v>
      </c>
      <c r="F3627" s="176">
        <v>2156.85</v>
      </c>
      <c r="G3627" s="169">
        <v>9</v>
      </c>
    </row>
    <row r="3628" spans="1:7" x14ac:dyDescent="0.2">
      <c r="A3628" s="173" t="s">
        <v>19353</v>
      </c>
      <c r="B3628" s="174" t="s">
        <v>19354</v>
      </c>
      <c r="C3628" s="175" t="s">
        <v>12389</v>
      </c>
      <c r="D3628" s="176">
        <v>111.22</v>
      </c>
      <c r="E3628" s="176">
        <v>5.26</v>
      </c>
      <c r="F3628" s="176">
        <v>116.48</v>
      </c>
      <c r="G3628" s="169">
        <v>9</v>
      </c>
    </row>
    <row r="3629" spans="1:7" x14ac:dyDescent="0.2">
      <c r="A3629" s="173" t="s">
        <v>19355</v>
      </c>
      <c r="B3629" s="174" t="s">
        <v>19356</v>
      </c>
      <c r="C3629" s="175" t="s">
        <v>12389</v>
      </c>
      <c r="D3629" s="176">
        <v>86.4</v>
      </c>
      <c r="E3629" s="176">
        <v>5.26</v>
      </c>
      <c r="F3629" s="176">
        <v>91.66</v>
      </c>
      <c r="G3629" s="169">
        <v>9</v>
      </c>
    </row>
    <row r="3630" spans="1:7" x14ac:dyDescent="0.2">
      <c r="A3630" s="173" t="s">
        <v>19357</v>
      </c>
      <c r="B3630" s="174" t="s">
        <v>19358</v>
      </c>
      <c r="C3630" s="175" t="s">
        <v>12389</v>
      </c>
      <c r="D3630" s="176">
        <v>17.86</v>
      </c>
      <c r="E3630" s="176">
        <v>0.71</v>
      </c>
      <c r="F3630" s="176">
        <v>18.57</v>
      </c>
      <c r="G3630" s="169">
        <v>9</v>
      </c>
    </row>
    <row r="3631" spans="1:7" x14ac:dyDescent="0.2">
      <c r="A3631" s="173" t="s">
        <v>19359</v>
      </c>
      <c r="B3631" s="174" t="s">
        <v>19360</v>
      </c>
      <c r="C3631" s="175" t="s">
        <v>12389</v>
      </c>
      <c r="D3631" s="176">
        <v>158.97</v>
      </c>
      <c r="E3631" s="176">
        <v>5.26</v>
      </c>
      <c r="F3631" s="176">
        <v>164.23</v>
      </c>
      <c r="G3631" s="169">
        <v>9</v>
      </c>
    </row>
    <row r="3632" spans="1:7" ht="25.5" x14ac:dyDescent="0.2">
      <c r="A3632" s="173" t="s">
        <v>19361</v>
      </c>
      <c r="B3632" s="174" t="s">
        <v>19362</v>
      </c>
      <c r="C3632" s="175" t="s">
        <v>12389</v>
      </c>
      <c r="D3632" s="176">
        <v>1936.41</v>
      </c>
      <c r="E3632" s="176">
        <v>273.89</v>
      </c>
      <c r="F3632" s="176">
        <v>2210.3000000000002</v>
      </c>
      <c r="G3632" s="169">
        <v>9</v>
      </c>
    </row>
    <row r="3633" spans="1:7" ht="25.5" x14ac:dyDescent="0.2">
      <c r="A3633" s="173" t="s">
        <v>19363</v>
      </c>
      <c r="B3633" s="174" t="s">
        <v>19364</v>
      </c>
      <c r="C3633" s="175" t="s">
        <v>12389</v>
      </c>
      <c r="D3633" s="176">
        <v>2494.85</v>
      </c>
      <c r="E3633" s="176">
        <v>273.89</v>
      </c>
      <c r="F3633" s="176">
        <v>2768.74</v>
      </c>
      <c r="G3633" s="169">
        <v>9</v>
      </c>
    </row>
    <row r="3634" spans="1:7" ht="25.5" x14ac:dyDescent="0.2">
      <c r="A3634" s="173" t="s">
        <v>19365</v>
      </c>
      <c r="B3634" s="174" t="s">
        <v>19366</v>
      </c>
      <c r="C3634" s="175" t="s">
        <v>12389</v>
      </c>
      <c r="D3634" s="176">
        <v>2855.87</v>
      </c>
      <c r="E3634" s="176">
        <v>857.64</v>
      </c>
      <c r="F3634" s="176">
        <v>3713.51</v>
      </c>
      <c r="G3634" s="169">
        <v>9</v>
      </c>
    </row>
    <row r="3635" spans="1:7" x14ac:dyDescent="0.2">
      <c r="A3635" s="173" t="s">
        <v>19367</v>
      </c>
      <c r="B3635" s="174" t="s">
        <v>19368</v>
      </c>
      <c r="C3635" s="175"/>
      <c r="D3635" s="176"/>
      <c r="E3635" s="176"/>
      <c r="F3635" s="176"/>
      <c r="G3635" s="169">
        <v>5</v>
      </c>
    </row>
    <row r="3636" spans="1:7" ht="25.5" x14ac:dyDescent="0.2">
      <c r="A3636" s="173" t="s">
        <v>19369</v>
      </c>
      <c r="B3636" s="174" t="s">
        <v>19370</v>
      </c>
      <c r="C3636" s="175" t="s">
        <v>12389</v>
      </c>
      <c r="D3636" s="176">
        <v>30.42</v>
      </c>
      <c r="E3636" s="176">
        <v>18.53</v>
      </c>
      <c r="F3636" s="176">
        <v>48.95</v>
      </c>
      <c r="G3636" s="169">
        <v>9</v>
      </c>
    </row>
    <row r="3637" spans="1:7" x14ac:dyDescent="0.2">
      <c r="A3637" s="173" t="s">
        <v>19371</v>
      </c>
      <c r="B3637" s="174" t="s">
        <v>19372</v>
      </c>
      <c r="C3637" s="175" t="s">
        <v>12389</v>
      </c>
      <c r="D3637" s="176">
        <v>734.71</v>
      </c>
      <c r="E3637" s="176">
        <v>26.34</v>
      </c>
      <c r="F3637" s="176">
        <v>761.05</v>
      </c>
      <c r="G3637" s="169">
        <v>9</v>
      </c>
    </row>
    <row r="3638" spans="1:7" x14ac:dyDescent="0.2">
      <c r="A3638" s="173" t="s">
        <v>19373</v>
      </c>
      <c r="B3638" s="174" t="s">
        <v>19374</v>
      </c>
      <c r="C3638" s="175" t="s">
        <v>12389</v>
      </c>
      <c r="D3638" s="176">
        <v>30.27</v>
      </c>
      <c r="E3638" s="176">
        <v>18.53</v>
      </c>
      <c r="F3638" s="176">
        <v>48.8</v>
      </c>
      <c r="G3638" s="169">
        <v>9</v>
      </c>
    </row>
    <row r="3639" spans="1:7" ht="25.5" x14ac:dyDescent="0.2">
      <c r="A3639" s="173" t="s">
        <v>19375</v>
      </c>
      <c r="B3639" s="174" t="s">
        <v>19376</v>
      </c>
      <c r="C3639" s="175" t="s">
        <v>12389</v>
      </c>
      <c r="D3639" s="176">
        <v>7278.43</v>
      </c>
      <c r="E3639" s="176">
        <v>158.01</v>
      </c>
      <c r="F3639" s="176">
        <v>7436.44</v>
      </c>
      <c r="G3639" s="169">
        <v>9</v>
      </c>
    </row>
    <row r="3640" spans="1:7" x14ac:dyDescent="0.2">
      <c r="A3640" s="173" t="s">
        <v>19377</v>
      </c>
      <c r="B3640" s="174" t="s">
        <v>19378</v>
      </c>
      <c r="C3640" s="175"/>
      <c r="D3640" s="176"/>
      <c r="E3640" s="176"/>
      <c r="F3640" s="176"/>
      <c r="G3640" s="169">
        <v>5</v>
      </c>
    </row>
    <row r="3641" spans="1:7" x14ac:dyDescent="0.2">
      <c r="A3641" s="173" t="s">
        <v>19379</v>
      </c>
      <c r="B3641" s="174" t="s">
        <v>19380</v>
      </c>
      <c r="C3641" s="175" t="s">
        <v>12389</v>
      </c>
      <c r="D3641" s="176">
        <v>243.63</v>
      </c>
      <c r="E3641" s="176">
        <v>42.13</v>
      </c>
      <c r="F3641" s="176">
        <v>285.76</v>
      </c>
      <c r="G3641" s="169">
        <v>9</v>
      </c>
    </row>
    <row r="3642" spans="1:7" x14ac:dyDescent="0.2">
      <c r="A3642" s="173" t="s">
        <v>19381</v>
      </c>
      <c r="B3642" s="174" t="s">
        <v>19382</v>
      </c>
      <c r="C3642" s="175" t="s">
        <v>12389</v>
      </c>
      <c r="D3642" s="176">
        <v>25376.14</v>
      </c>
      <c r="E3642" s="176">
        <v>16.79</v>
      </c>
      <c r="F3642" s="176">
        <v>25392.93</v>
      </c>
      <c r="G3642" s="169">
        <v>9</v>
      </c>
    </row>
    <row r="3643" spans="1:7" ht="25.5" x14ac:dyDescent="0.2">
      <c r="A3643" s="173" t="s">
        <v>20506</v>
      </c>
      <c r="B3643" s="174" t="s">
        <v>20507</v>
      </c>
      <c r="C3643" s="175" t="s">
        <v>12389</v>
      </c>
      <c r="D3643" s="176">
        <v>76.8</v>
      </c>
      <c r="E3643" s="176">
        <v>26.34</v>
      </c>
      <c r="F3643" s="176">
        <v>103.14</v>
      </c>
      <c r="G3643" s="169">
        <v>9</v>
      </c>
    </row>
    <row r="3644" spans="1:7" ht="25.5" x14ac:dyDescent="0.2">
      <c r="A3644" s="173" t="s">
        <v>19385</v>
      </c>
      <c r="B3644" s="174" t="s">
        <v>19386</v>
      </c>
      <c r="C3644" s="175" t="s">
        <v>12389</v>
      </c>
      <c r="D3644" s="176">
        <v>418.59</v>
      </c>
      <c r="E3644" s="176">
        <v>15.8</v>
      </c>
      <c r="F3644" s="176">
        <v>434.39</v>
      </c>
      <c r="G3644" s="169">
        <v>9</v>
      </c>
    </row>
    <row r="3645" spans="1:7" x14ac:dyDescent="0.2">
      <c r="A3645" s="173" t="s">
        <v>19387</v>
      </c>
      <c r="B3645" s="174" t="s">
        <v>19388</v>
      </c>
      <c r="C3645" s="175" t="s">
        <v>12389</v>
      </c>
      <c r="D3645" s="176">
        <v>64.91</v>
      </c>
      <c r="E3645" s="176">
        <v>15.8</v>
      </c>
      <c r="F3645" s="176">
        <v>80.709999999999994</v>
      </c>
      <c r="G3645" s="169">
        <v>9</v>
      </c>
    </row>
    <row r="3646" spans="1:7" x14ac:dyDescent="0.2">
      <c r="A3646" s="173" t="s">
        <v>19389</v>
      </c>
      <c r="B3646" s="174" t="s">
        <v>19390</v>
      </c>
      <c r="C3646" s="175" t="s">
        <v>12389</v>
      </c>
      <c r="D3646" s="176">
        <v>177.84</v>
      </c>
      <c r="E3646" s="176">
        <v>15.8</v>
      </c>
      <c r="F3646" s="176">
        <v>193.64</v>
      </c>
      <c r="G3646" s="169">
        <v>9</v>
      </c>
    </row>
    <row r="3647" spans="1:7" ht="25.5" x14ac:dyDescent="0.2">
      <c r="A3647" s="173" t="s">
        <v>19391</v>
      </c>
      <c r="B3647" s="174" t="s">
        <v>19392</v>
      </c>
      <c r="C3647" s="175" t="s">
        <v>12389</v>
      </c>
      <c r="D3647" s="176">
        <v>325</v>
      </c>
      <c r="E3647" s="176">
        <v>15.8</v>
      </c>
      <c r="F3647" s="176">
        <v>340.8</v>
      </c>
      <c r="G3647" s="169">
        <v>9</v>
      </c>
    </row>
    <row r="3648" spans="1:7" x14ac:dyDescent="0.2">
      <c r="A3648" s="173" t="s">
        <v>19393</v>
      </c>
      <c r="B3648" s="174" t="s">
        <v>19394</v>
      </c>
      <c r="C3648" s="175" t="s">
        <v>12389</v>
      </c>
      <c r="D3648" s="176">
        <v>306.52</v>
      </c>
      <c r="E3648" s="176">
        <v>15.8</v>
      </c>
      <c r="F3648" s="176">
        <v>322.32</v>
      </c>
      <c r="G3648" s="169">
        <v>9</v>
      </c>
    </row>
    <row r="3649" spans="1:7" ht="25.5" x14ac:dyDescent="0.2">
      <c r="A3649" s="173" t="s">
        <v>19395</v>
      </c>
      <c r="B3649" s="174" t="s">
        <v>19396</v>
      </c>
      <c r="C3649" s="175" t="s">
        <v>12389</v>
      </c>
      <c r="D3649" s="176">
        <v>835.1</v>
      </c>
      <c r="E3649" s="176">
        <v>16.79</v>
      </c>
      <c r="F3649" s="176">
        <v>851.89</v>
      </c>
      <c r="G3649" s="169">
        <v>9</v>
      </c>
    </row>
    <row r="3650" spans="1:7" ht="25.5" x14ac:dyDescent="0.2">
      <c r="A3650" s="173" t="s">
        <v>19397</v>
      </c>
      <c r="B3650" s="174" t="s">
        <v>19398</v>
      </c>
      <c r="C3650" s="175" t="s">
        <v>12389</v>
      </c>
      <c r="D3650" s="176">
        <v>782.76</v>
      </c>
      <c r="E3650" s="176">
        <v>16.79</v>
      </c>
      <c r="F3650" s="176">
        <v>799.55</v>
      </c>
      <c r="G3650" s="169">
        <v>9</v>
      </c>
    </row>
    <row r="3651" spans="1:7" x14ac:dyDescent="0.2">
      <c r="A3651" s="173" t="s">
        <v>19399</v>
      </c>
      <c r="B3651" s="174" t="s">
        <v>19400</v>
      </c>
      <c r="C3651" s="175" t="s">
        <v>12389</v>
      </c>
      <c r="D3651" s="176">
        <v>96.91</v>
      </c>
      <c r="E3651" s="176">
        <v>15.8</v>
      </c>
      <c r="F3651" s="176">
        <v>112.71</v>
      </c>
      <c r="G3651" s="169">
        <v>9</v>
      </c>
    </row>
    <row r="3652" spans="1:7" ht="38.25" x14ac:dyDescent="0.2">
      <c r="A3652" s="173" t="s">
        <v>19401</v>
      </c>
      <c r="B3652" s="174" t="s">
        <v>19402</v>
      </c>
      <c r="C3652" s="175" t="s">
        <v>12389</v>
      </c>
      <c r="D3652" s="176">
        <v>221.26</v>
      </c>
      <c r="E3652" s="176">
        <v>16.79</v>
      </c>
      <c r="F3652" s="176">
        <v>238.05</v>
      </c>
      <c r="G3652" s="169">
        <v>9</v>
      </c>
    </row>
    <row r="3653" spans="1:7" x14ac:dyDescent="0.2">
      <c r="A3653" s="173" t="s">
        <v>19403</v>
      </c>
      <c r="B3653" s="174" t="s">
        <v>19404</v>
      </c>
      <c r="C3653" s="175" t="s">
        <v>12389</v>
      </c>
      <c r="D3653" s="176">
        <v>76.3</v>
      </c>
      <c r="E3653" s="176">
        <v>57.93</v>
      </c>
      <c r="F3653" s="176">
        <v>134.22999999999999</v>
      </c>
      <c r="G3653" s="169">
        <v>9</v>
      </c>
    </row>
    <row r="3654" spans="1:7" x14ac:dyDescent="0.2">
      <c r="A3654" s="173" t="s">
        <v>19405</v>
      </c>
      <c r="B3654" s="174" t="s">
        <v>19406</v>
      </c>
      <c r="C3654" s="175" t="s">
        <v>12389</v>
      </c>
      <c r="D3654" s="176">
        <v>182.42</v>
      </c>
      <c r="E3654" s="176">
        <v>52.67</v>
      </c>
      <c r="F3654" s="176">
        <v>235.09</v>
      </c>
      <c r="G3654" s="169">
        <v>9</v>
      </c>
    </row>
    <row r="3655" spans="1:7" x14ac:dyDescent="0.2">
      <c r="A3655" s="173" t="s">
        <v>19407</v>
      </c>
      <c r="B3655" s="174" t="s">
        <v>19408</v>
      </c>
      <c r="C3655" s="175" t="s">
        <v>12389</v>
      </c>
      <c r="D3655" s="176">
        <v>1200.19</v>
      </c>
      <c r="E3655" s="176">
        <v>15.8</v>
      </c>
      <c r="F3655" s="176">
        <v>1215.99</v>
      </c>
      <c r="G3655" s="169">
        <v>9</v>
      </c>
    </row>
    <row r="3656" spans="1:7" x14ac:dyDescent="0.2">
      <c r="A3656" s="173" t="s">
        <v>19409</v>
      </c>
      <c r="B3656" s="174" t="s">
        <v>19410</v>
      </c>
      <c r="C3656" s="175" t="s">
        <v>12389</v>
      </c>
      <c r="D3656" s="176">
        <v>174.44</v>
      </c>
      <c r="E3656" s="176">
        <v>15.8</v>
      </c>
      <c r="F3656" s="176">
        <v>190.24</v>
      </c>
      <c r="G3656" s="169">
        <v>9</v>
      </c>
    </row>
    <row r="3657" spans="1:7" x14ac:dyDescent="0.2">
      <c r="A3657" s="173" t="s">
        <v>19411</v>
      </c>
      <c r="B3657" s="174" t="s">
        <v>19412</v>
      </c>
      <c r="C3657" s="175" t="s">
        <v>12389</v>
      </c>
      <c r="D3657" s="176">
        <v>136.15</v>
      </c>
      <c r="E3657" s="176">
        <v>26.34</v>
      </c>
      <c r="F3657" s="176">
        <v>162.49</v>
      </c>
      <c r="G3657" s="169">
        <v>9</v>
      </c>
    </row>
    <row r="3658" spans="1:7" x14ac:dyDescent="0.2">
      <c r="A3658" s="173" t="s">
        <v>19413</v>
      </c>
      <c r="B3658" s="174" t="s">
        <v>19414</v>
      </c>
      <c r="C3658" s="175" t="s">
        <v>12389</v>
      </c>
      <c r="D3658" s="176">
        <v>380.41</v>
      </c>
      <c r="E3658" s="176">
        <v>15.8</v>
      </c>
      <c r="F3658" s="176">
        <v>396.21</v>
      </c>
      <c r="G3658" s="169">
        <v>9</v>
      </c>
    </row>
    <row r="3659" spans="1:7" x14ac:dyDescent="0.2">
      <c r="A3659" s="173" t="s">
        <v>19415</v>
      </c>
      <c r="B3659" s="174" t="s">
        <v>19416</v>
      </c>
      <c r="C3659" s="175" t="s">
        <v>12389</v>
      </c>
      <c r="D3659" s="176">
        <v>262.64</v>
      </c>
      <c r="E3659" s="176">
        <v>13.17</v>
      </c>
      <c r="F3659" s="176">
        <v>275.81</v>
      </c>
      <c r="G3659" s="169">
        <v>9</v>
      </c>
    </row>
    <row r="3660" spans="1:7" x14ac:dyDescent="0.2">
      <c r="A3660" s="173" t="s">
        <v>19417</v>
      </c>
      <c r="B3660" s="174" t="s">
        <v>19418</v>
      </c>
      <c r="C3660" s="175" t="s">
        <v>12389</v>
      </c>
      <c r="D3660" s="176">
        <v>266.66000000000003</v>
      </c>
      <c r="E3660" s="176">
        <v>13.17</v>
      </c>
      <c r="F3660" s="176">
        <v>279.83</v>
      </c>
      <c r="G3660" s="169">
        <v>9</v>
      </c>
    </row>
    <row r="3661" spans="1:7" x14ac:dyDescent="0.2">
      <c r="A3661" s="173" t="s">
        <v>19419</v>
      </c>
      <c r="B3661" s="174" t="s">
        <v>19420</v>
      </c>
      <c r="C3661" s="175"/>
      <c r="D3661" s="176"/>
      <c r="E3661" s="176"/>
      <c r="F3661" s="176"/>
      <c r="G3661" s="169">
        <v>5</v>
      </c>
    </row>
    <row r="3662" spans="1:7" x14ac:dyDescent="0.2">
      <c r="A3662" s="173" t="s">
        <v>19421</v>
      </c>
      <c r="B3662" s="174" t="s">
        <v>19422</v>
      </c>
      <c r="C3662" s="175" t="s">
        <v>12389</v>
      </c>
      <c r="D3662" s="176">
        <v>1528.99</v>
      </c>
      <c r="E3662" s="176">
        <v>21.87</v>
      </c>
      <c r="F3662" s="176">
        <v>1550.86</v>
      </c>
      <c r="G3662" s="169">
        <v>9</v>
      </c>
    </row>
    <row r="3663" spans="1:7" x14ac:dyDescent="0.2">
      <c r="A3663" s="173" t="s">
        <v>19423</v>
      </c>
      <c r="B3663" s="174" t="s">
        <v>19424</v>
      </c>
      <c r="C3663" s="175" t="s">
        <v>12389</v>
      </c>
      <c r="D3663" s="176">
        <v>6562.95</v>
      </c>
      <c r="E3663" s="176">
        <v>21.87</v>
      </c>
      <c r="F3663" s="176">
        <v>6584.82</v>
      </c>
      <c r="G3663" s="169">
        <v>9</v>
      </c>
    </row>
    <row r="3664" spans="1:7" x14ac:dyDescent="0.2">
      <c r="A3664" s="173" t="s">
        <v>19425</v>
      </c>
      <c r="B3664" s="174" t="s">
        <v>19426</v>
      </c>
      <c r="C3664" s="175" t="s">
        <v>12389</v>
      </c>
      <c r="D3664" s="176">
        <v>185.51</v>
      </c>
      <c r="E3664" s="176">
        <v>21.87</v>
      </c>
      <c r="F3664" s="176">
        <v>207.38</v>
      </c>
      <c r="G3664" s="169">
        <v>9</v>
      </c>
    </row>
    <row r="3665" spans="1:7" x14ac:dyDescent="0.2">
      <c r="A3665" s="173" t="s">
        <v>19427</v>
      </c>
      <c r="B3665" s="174" t="s">
        <v>19428</v>
      </c>
      <c r="C3665" s="175" t="s">
        <v>12389</v>
      </c>
      <c r="D3665" s="176">
        <v>263.32</v>
      </c>
      <c r="E3665" s="176">
        <v>21.87</v>
      </c>
      <c r="F3665" s="176">
        <v>285.19</v>
      </c>
      <c r="G3665" s="169">
        <v>9</v>
      </c>
    </row>
    <row r="3666" spans="1:7" x14ac:dyDescent="0.2">
      <c r="A3666" s="173" t="s">
        <v>19429</v>
      </c>
      <c r="B3666" s="174" t="s">
        <v>19430</v>
      </c>
      <c r="C3666" s="175" t="s">
        <v>12389</v>
      </c>
      <c r="D3666" s="176">
        <v>301.44</v>
      </c>
      <c r="E3666" s="176">
        <v>21.87</v>
      </c>
      <c r="F3666" s="176">
        <v>323.31</v>
      </c>
      <c r="G3666" s="169">
        <v>9</v>
      </c>
    </row>
    <row r="3667" spans="1:7" ht="25.5" x14ac:dyDescent="0.2">
      <c r="A3667" s="173" t="s">
        <v>19431</v>
      </c>
      <c r="B3667" s="174" t="s">
        <v>19432</v>
      </c>
      <c r="C3667" s="175" t="s">
        <v>12389</v>
      </c>
      <c r="D3667" s="176">
        <v>1775.97</v>
      </c>
      <c r="E3667" s="176"/>
      <c r="F3667" s="176">
        <v>1775.97</v>
      </c>
      <c r="G3667" s="169">
        <v>9</v>
      </c>
    </row>
    <row r="3668" spans="1:7" x14ac:dyDescent="0.2">
      <c r="A3668" s="173" t="s">
        <v>19433</v>
      </c>
      <c r="B3668" s="174" t="s">
        <v>19434</v>
      </c>
      <c r="C3668" s="175" t="s">
        <v>12389</v>
      </c>
      <c r="D3668" s="176">
        <v>203.31</v>
      </c>
      <c r="E3668" s="176">
        <v>21.87</v>
      </c>
      <c r="F3668" s="176">
        <v>225.18</v>
      </c>
      <c r="G3668" s="169">
        <v>9</v>
      </c>
    </row>
    <row r="3669" spans="1:7" x14ac:dyDescent="0.2">
      <c r="A3669" s="173" t="s">
        <v>19435</v>
      </c>
      <c r="B3669" s="174" t="s">
        <v>19436</v>
      </c>
      <c r="C3669" s="175" t="s">
        <v>12389</v>
      </c>
      <c r="D3669" s="176">
        <v>199.64</v>
      </c>
      <c r="E3669" s="176">
        <v>21.87</v>
      </c>
      <c r="F3669" s="176">
        <v>221.51</v>
      </c>
      <c r="G3669" s="169">
        <v>9</v>
      </c>
    </row>
    <row r="3670" spans="1:7" x14ac:dyDescent="0.2">
      <c r="A3670" s="173" t="s">
        <v>19437</v>
      </c>
      <c r="B3670" s="174" t="s">
        <v>19438</v>
      </c>
      <c r="C3670" s="175" t="s">
        <v>12389</v>
      </c>
      <c r="D3670" s="176">
        <v>250.88</v>
      </c>
      <c r="E3670" s="176">
        <v>21.87</v>
      </c>
      <c r="F3670" s="176">
        <v>272.75</v>
      </c>
      <c r="G3670" s="169">
        <v>9</v>
      </c>
    </row>
    <row r="3671" spans="1:7" x14ac:dyDescent="0.2">
      <c r="A3671" s="173" t="s">
        <v>19439</v>
      </c>
      <c r="B3671" s="174" t="s">
        <v>19440</v>
      </c>
      <c r="C3671" s="175" t="s">
        <v>12389</v>
      </c>
      <c r="D3671" s="176">
        <v>610.20000000000005</v>
      </c>
      <c r="E3671" s="176">
        <v>21.87</v>
      </c>
      <c r="F3671" s="176">
        <v>632.07000000000005</v>
      </c>
      <c r="G3671" s="169">
        <v>9</v>
      </c>
    </row>
    <row r="3672" spans="1:7" x14ac:dyDescent="0.2">
      <c r="A3672" s="173" t="s">
        <v>19441</v>
      </c>
      <c r="B3672" s="174" t="s">
        <v>19442</v>
      </c>
      <c r="C3672" s="175" t="s">
        <v>12389</v>
      </c>
      <c r="D3672" s="176">
        <v>219.17</v>
      </c>
      <c r="E3672" s="176">
        <v>2.14</v>
      </c>
      <c r="F3672" s="176">
        <v>221.31</v>
      </c>
      <c r="G3672" s="169">
        <v>9</v>
      </c>
    </row>
    <row r="3673" spans="1:7" x14ac:dyDescent="0.2">
      <c r="A3673" s="173" t="s">
        <v>19443</v>
      </c>
      <c r="B3673" s="174" t="s">
        <v>19444</v>
      </c>
      <c r="C3673" s="175" t="s">
        <v>12389</v>
      </c>
      <c r="D3673" s="176">
        <v>307.17</v>
      </c>
      <c r="E3673" s="176">
        <v>2.14</v>
      </c>
      <c r="F3673" s="176">
        <v>309.31</v>
      </c>
      <c r="G3673" s="169">
        <v>9</v>
      </c>
    </row>
    <row r="3674" spans="1:7" x14ac:dyDescent="0.2">
      <c r="A3674" s="173" t="s">
        <v>19445</v>
      </c>
      <c r="B3674" s="174" t="s">
        <v>19446</v>
      </c>
      <c r="C3674" s="175"/>
      <c r="D3674" s="176"/>
      <c r="E3674" s="176"/>
      <c r="F3674" s="176"/>
      <c r="G3674" s="169">
        <v>5</v>
      </c>
    </row>
    <row r="3675" spans="1:7" x14ac:dyDescent="0.2">
      <c r="A3675" s="173" t="s">
        <v>19447</v>
      </c>
      <c r="B3675" s="174" t="s">
        <v>19448</v>
      </c>
      <c r="C3675" s="175" t="s">
        <v>63</v>
      </c>
      <c r="D3675" s="176">
        <v>2.86</v>
      </c>
      <c r="E3675" s="176"/>
      <c r="F3675" s="176">
        <v>2.86</v>
      </c>
      <c r="G3675" s="169">
        <v>9</v>
      </c>
    </row>
    <row r="3676" spans="1:7" x14ac:dyDescent="0.2">
      <c r="A3676" s="173" t="s">
        <v>19449</v>
      </c>
      <c r="B3676" s="174" t="s">
        <v>19450</v>
      </c>
      <c r="C3676" s="175" t="s">
        <v>12943</v>
      </c>
      <c r="D3676" s="176">
        <v>14.37</v>
      </c>
      <c r="E3676" s="176"/>
      <c r="F3676" s="176">
        <v>14.37</v>
      </c>
      <c r="G3676" s="169">
        <v>9</v>
      </c>
    </row>
    <row r="3677" spans="1:7" x14ac:dyDescent="0.2">
      <c r="A3677" s="173" t="s">
        <v>19451</v>
      </c>
      <c r="B3677" s="174" t="s">
        <v>19452</v>
      </c>
      <c r="C3677" s="175" t="s">
        <v>12943</v>
      </c>
      <c r="D3677" s="176">
        <v>8.93</v>
      </c>
      <c r="E3677" s="176"/>
      <c r="F3677" s="176">
        <v>8.93</v>
      </c>
      <c r="G3677" s="169">
        <v>9</v>
      </c>
    </row>
    <row r="3678" spans="1:7" ht="25.5" x14ac:dyDescent="0.2">
      <c r="A3678" s="173" t="s">
        <v>19453</v>
      </c>
      <c r="B3678" s="174" t="s">
        <v>19454</v>
      </c>
      <c r="C3678" s="175" t="s">
        <v>12389</v>
      </c>
      <c r="D3678" s="176">
        <v>36.75</v>
      </c>
      <c r="E3678" s="176"/>
      <c r="F3678" s="176">
        <v>36.75</v>
      </c>
      <c r="G3678" s="169">
        <v>9</v>
      </c>
    </row>
    <row r="3679" spans="1:7" ht="25.5" x14ac:dyDescent="0.2">
      <c r="A3679" s="173" t="s">
        <v>19455</v>
      </c>
      <c r="B3679" s="174" t="s">
        <v>19456</v>
      </c>
      <c r="C3679" s="175" t="s">
        <v>12389</v>
      </c>
      <c r="D3679" s="176">
        <v>23.48</v>
      </c>
      <c r="E3679" s="176"/>
      <c r="F3679" s="176">
        <v>23.48</v>
      </c>
      <c r="G3679" s="169">
        <v>9</v>
      </c>
    </row>
    <row r="3680" spans="1:7" x14ac:dyDescent="0.2">
      <c r="A3680" s="173" t="s">
        <v>19457</v>
      </c>
      <c r="B3680" s="174" t="s">
        <v>19458</v>
      </c>
      <c r="C3680" s="175" t="s">
        <v>12389</v>
      </c>
      <c r="D3680" s="176">
        <v>0.06</v>
      </c>
      <c r="E3680" s="176">
        <v>18.53</v>
      </c>
      <c r="F3680" s="176">
        <v>18.59</v>
      </c>
      <c r="G3680" s="169">
        <v>9</v>
      </c>
    </row>
    <row r="3681" spans="1:7" x14ac:dyDescent="0.2">
      <c r="A3681" s="173" t="s">
        <v>19459</v>
      </c>
      <c r="B3681" s="174" t="s">
        <v>19460</v>
      </c>
      <c r="C3681" s="175"/>
      <c r="D3681" s="176"/>
      <c r="E3681" s="176"/>
      <c r="F3681" s="176"/>
      <c r="G3681" s="169">
        <v>2</v>
      </c>
    </row>
    <row r="3682" spans="1:7" x14ac:dyDescent="0.2">
      <c r="A3682" s="173" t="s">
        <v>19461</v>
      </c>
      <c r="B3682" s="174" t="s">
        <v>19462</v>
      </c>
      <c r="C3682" s="175"/>
      <c r="D3682" s="176"/>
      <c r="E3682" s="176"/>
      <c r="F3682" s="176"/>
      <c r="G3682" s="169">
        <v>5</v>
      </c>
    </row>
    <row r="3683" spans="1:7" ht="25.5" x14ac:dyDescent="0.2">
      <c r="A3683" s="173" t="s">
        <v>19463</v>
      </c>
      <c r="B3683" s="174" t="s">
        <v>182</v>
      </c>
      <c r="C3683" s="175" t="s">
        <v>2</v>
      </c>
      <c r="D3683" s="176">
        <v>3.39</v>
      </c>
      <c r="E3683" s="176">
        <v>0.17</v>
      </c>
      <c r="F3683" s="176">
        <v>3.56</v>
      </c>
      <c r="G3683" s="169">
        <v>9</v>
      </c>
    </row>
    <row r="3684" spans="1:7" ht="25.5" x14ac:dyDescent="0.2">
      <c r="A3684" s="173" t="s">
        <v>188</v>
      </c>
      <c r="B3684" s="174" t="s">
        <v>183</v>
      </c>
      <c r="C3684" s="175" t="s">
        <v>2</v>
      </c>
      <c r="D3684" s="176">
        <v>29.38</v>
      </c>
      <c r="E3684" s="176">
        <v>0.34</v>
      </c>
      <c r="F3684" s="176">
        <v>29.72</v>
      </c>
      <c r="G3684" s="169">
        <v>9</v>
      </c>
    </row>
    <row r="3685" spans="1:7" x14ac:dyDescent="0.2">
      <c r="A3685" s="173" t="s">
        <v>19464</v>
      </c>
      <c r="B3685" s="174" t="s">
        <v>19465</v>
      </c>
      <c r="C3685" s="175" t="s">
        <v>3</v>
      </c>
      <c r="D3685" s="176">
        <v>20.54</v>
      </c>
      <c r="E3685" s="176">
        <v>0.69</v>
      </c>
      <c r="F3685" s="176">
        <v>21.23</v>
      </c>
      <c r="G3685" s="169">
        <v>9</v>
      </c>
    </row>
    <row r="3686" spans="1:7" x14ac:dyDescent="0.2">
      <c r="A3686" s="173" t="s">
        <v>19466</v>
      </c>
      <c r="B3686" s="174" t="s">
        <v>19467</v>
      </c>
      <c r="C3686" s="175" t="s">
        <v>3</v>
      </c>
      <c r="D3686" s="176">
        <v>323.81</v>
      </c>
      <c r="E3686" s="176">
        <v>32.15</v>
      </c>
      <c r="F3686" s="176">
        <v>355.96</v>
      </c>
      <c r="G3686" s="169">
        <v>9</v>
      </c>
    </row>
    <row r="3687" spans="1:7" x14ac:dyDescent="0.2">
      <c r="A3687" s="173" t="s">
        <v>13</v>
      </c>
      <c r="B3687" s="174" t="s">
        <v>19468</v>
      </c>
      <c r="C3687" s="175" t="s">
        <v>3</v>
      </c>
      <c r="D3687" s="176">
        <v>265.01</v>
      </c>
      <c r="E3687" s="176">
        <v>3.3</v>
      </c>
      <c r="F3687" s="176">
        <v>268.31</v>
      </c>
      <c r="G3687" s="169">
        <v>9</v>
      </c>
    </row>
    <row r="3688" spans="1:7" x14ac:dyDescent="0.2">
      <c r="A3688" s="173" t="s">
        <v>19469</v>
      </c>
      <c r="B3688" s="174" t="s">
        <v>19470</v>
      </c>
      <c r="C3688" s="175" t="s">
        <v>3</v>
      </c>
      <c r="D3688" s="176">
        <v>229.54</v>
      </c>
      <c r="E3688" s="176">
        <v>3.3</v>
      </c>
      <c r="F3688" s="176">
        <v>232.84</v>
      </c>
      <c r="G3688" s="169">
        <v>9</v>
      </c>
    </row>
    <row r="3689" spans="1:7" x14ac:dyDescent="0.2">
      <c r="A3689" s="173" t="s">
        <v>19471</v>
      </c>
      <c r="B3689" s="174" t="s">
        <v>19472</v>
      </c>
      <c r="C3689" s="175" t="s">
        <v>3</v>
      </c>
      <c r="D3689" s="176">
        <v>1021.58</v>
      </c>
      <c r="E3689" s="176">
        <v>16.07</v>
      </c>
      <c r="F3689" s="176">
        <v>1037.6500000000001</v>
      </c>
      <c r="G3689" s="169">
        <v>9</v>
      </c>
    </row>
    <row r="3690" spans="1:7" ht="25.5" x14ac:dyDescent="0.2">
      <c r="A3690" s="173" t="s">
        <v>189</v>
      </c>
      <c r="B3690" s="174" t="s">
        <v>185</v>
      </c>
      <c r="C3690" s="175" t="s">
        <v>2</v>
      </c>
      <c r="D3690" s="176">
        <v>24.36</v>
      </c>
      <c r="E3690" s="176">
        <v>0.48</v>
      </c>
      <c r="F3690" s="176">
        <v>24.84</v>
      </c>
      <c r="G3690" s="169">
        <v>9</v>
      </c>
    </row>
    <row r="3691" spans="1:7" x14ac:dyDescent="0.2">
      <c r="A3691" s="173" t="s">
        <v>19474</v>
      </c>
      <c r="B3691" s="174" t="s">
        <v>19475</v>
      </c>
      <c r="C3691" s="175" t="s">
        <v>2</v>
      </c>
      <c r="D3691" s="176"/>
      <c r="E3691" s="176">
        <v>0.86</v>
      </c>
      <c r="F3691" s="176">
        <v>0.86</v>
      </c>
      <c r="G3691" s="169">
        <v>9</v>
      </c>
    </row>
    <row r="3692" spans="1:7" x14ac:dyDescent="0.2">
      <c r="A3692" s="173" t="s">
        <v>19476</v>
      </c>
      <c r="B3692" s="174" t="s">
        <v>19477</v>
      </c>
      <c r="C3692" s="175"/>
      <c r="D3692" s="176"/>
      <c r="E3692" s="176"/>
      <c r="F3692" s="176"/>
      <c r="G3692" s="169">
        <v>5</v>
      </c>
    </row>
    <row r="3693" spans="1:7" ht="25.5" x14ac:dyDescent="0.2">
      <c r="A3693" s="173" t="s">
        <v>19478</v>
      </c>
      <c r="B3693" s="174" t="s">
        <v>19479</v>
      </c>
      <c r="C3693" s="175" t="s">
        <v>3</v>
      </c>
      <c r="D3693" s="176">
        <v>120.3</v>
      </c>
      <c r="E3693" s="176">
        <v>13.72</v>
      </c>
      <c r="F3693" s="176">
        <v>134.02000000000001</v>
      </c>
      <c r="G3693" s="169">
        <v>9</v>
      </c>
    </row>
    <row r="3694" spans="1:7" ht="25.5" x14ac:dyDescent="0.2">
      <c r="A3694" s="173" t="s">
        <v>20429</v>
      </c>
      <c r="B3694" s="174" t="s">
        <v>20430</v>
      </c>
      <c r="C3694" s="175" t="s">
        <v>3</v>
      </c>
      <c r="D3694" s="176">
        <v>204.14</v>
      </c>
      <c r="E3694" s="176">
        <v>101.1</v>
      </c>
      <c r="F3694" s="176">
        <v>305.24</v>
      </c>
      <c r="G3694" s="169">
        <v>9</v>
      </c>
    </row>
    <row r="3695" spans="1:7" x14ac:dyDescent="0.2">
      <c r="A3695" s="173" t="s">
        <v>19480</v>
      </c>
      <c r="B3695" s="174" t="s">
        <v>19481</v>
      </c>
      <c r="C3695" s="175"/>
      <c r="D3695" s="176"/>
      <c r="E3695" s="176"/>
      <c r="F3695" s="176"/>
      <c r="G3695" s="169">
        <v>5</v>
      </c>
    </row>
    <row r="3696" spans="1:7" x14ac:dyDescent="0.2">
      <c r="A3696" s="173" t="s">
        <v>19482</v>
      </c>
      <c r="B3696" s="174" t="s">
        <v>19483</v>
      </c>
      <c r="C3696" s="175" t="s">
        <v>12522</v>
      </c>
      <c r="D3696" s="176">
        <v>1235.0899999999999</v>
      </c>
      <c r="E3696" s="176">
        <v>17.86</v>
      </c>
      <c r="F3696" s="176">
        <v>1252.95</v>
      </c>
      <c r="G3696" s="169">
        <v>9</v>
      </c>
    </row>
    <row r="3697" spans="1:7" ht="25.5" x14ac:dyDescent="0.2">
      <c r="A3697" s="173" t="s">
        <v>14</v>
      </c>
      <c r="B3697" s="174" t="s">
        <v>19484</v>
      </c>
      <c r="C3697" s="175" t="s">
        <v>12522</v>
      </c>
      <c r="D3697" s="176">
        <v>1543.97</v>
      </c>
      <c r="E3697" s="176">
        <v>17.86</v>
      </c>
      <c r="F3697" s="176">
        <v>1561.83</v>
      </c>
      <c r="G3697" s="169">
        <v>9</v>
      </c>
    </row>
    <row r="3698" spans="1:7" ht="25.5" x14ac:dyDescent="0.2">
      <c r="A3698" s="173" t="s">
        <v>19485</v>
      </c>
      <c r="B3698" s="174" t="s">
        <v>19486</v>
      </c>
      <c r="C3698" s="175" t="s">
        <v>12522</v>
      </c>
      <c r="D3698" s="176">
        <v>1543.97</v>
      </c>
      <c r="E3698" s="176">
        <v>17.86</v>
      </c>
      <c r="F3698" s="176">
        <v>1561.83</v>
      </c>
      <c r="G3698" s="169">
        <v>9</v>
      </c>
    </row>
    <row r="3699" spans="1:7" x14ac:dyDescent="0.2">
      <c r="A3699" s="173" t="s">
        <v>15</v>
      </c>
      <c r="B3699" s="174" t="s">
        <v>19487</v>
      </c>
      <c r="C3699" s="175" t="s">
        <v>12441</v>
      </c>
      <c r="D3699" s="176">
        <v>6.38</v>
      </c>
      <c r="E3699" s="176">
        <v>0.11</v>
      </c>
      <c r="F3699" s="176">
        <v>6.49</v>
      </c>
      <c r="G3699" s="169">
        <v>9</v>
      </c>
    </row>
    <row r="3700" spans="1:7" x14ac:dyDescent="0.2">
      <c r="A3700" s="173" t="s">
        <v>16</v>
      </c>
      <c r="B3700" s="174" t="s">
        <v>19488</v>
      </c>
      <c r="C3700" s="175" t="s">
        <v>12441</v>
      </c>
      <c r="D3700" s="176">
        <v>12.96</v>
      </c>
      <c r="E3700" s="176">
        <v>0.13</v>
      </c>
      <c r="F3700" s="176">
        <v>13.09</v>
      </c>
      <c r="G3700" s="169">
        <v>9</v>
      </c>
    </row>
    <row r="3701" spans="1:7" x14ac:dyDescent="0.2">
      <c r="A3701" s="173" t="s">
        <v>19489</v>
      </c>
      <c r="B3701" s="174" t="s">
        <v>19490</v>
      </c>
      <c r="C3701" s="175" t="s">
        <v>12522</v>
      </c>
      <c r="D3701" s="176">
        <v>1452.38</v>
      </c>
      <c r="E3701" s="176">
        <v>17.86</v>
      </c>
      <c r="F3701" s="176">
        <v>1470.24</v>
      </c>
      <c r="G3701" s="169">
        <v>9</v>
      </c>
    </row>
    <row r="3702" spans="1:7" x14ac:dyDescent="0.2">
      <c r="A3702" s="173" t="s">
        <v>19491</v>
      </c>
      <c r="B3702" s="174" t="s">
        <v>19492</v>
      </c>
      <c r="C3702" s="175" t="s">
        <v>12522</v>
      </c>
      <c r="D3702" s="176">
        <v>1350.42</v>
      </c>
      <c r="E3702" s="176">
        <v>42.86</v>
      </c>
      <c r="F3702" s="176">
        <v>1393.28</v>
      </c>
      <c r="G3702" s="169">
        <v>9</v>
      </c>
    </row>
    <row r="3703" spans="1:7" x14ac:dyDescent="0.2">
      <c r="A3703" s="173" t="s">
        <v>19493</v>
      </c>
      <c r="B3703" s="174" t="s">
        <v>19494</v>
      </c>
      <c r="C3703" s="175"/>
      <c r="D3703" s="176"/>
      <c r="E3703" s="176"/>
      <c r="F3703" s="176"/>
      <c r="G3703" s="169">
        <v>5</v>
      </c>
    </row>
    <row r="3704" spans="1:7" x14ac:dyDescent="0.2">
      <c r="A3704" s="173" t="s">
        <v>19495</v>
      </c>
      <c r="B3704" s="174" t="s">
        <v>19496</v>
      </c>
      <c r="C3704" s="175" t="s">
        <v>12441</v>
      </c>
      <c r="D3704" s="176">
        <v>310.11</v>
      </c>
      <c r="E3704" s="176">
        <v>27.41</v>
      </c>
      <c r="F3704" s="176">
        <v>337.52</v>
      </c>
      <c r="G3704" s="169">
        <v>9</v>
      </c>
    </row>
    <row r="3705" spans="1:7" x14ac:dyDescent="0.2">
      <c r="A3705" s="173" t="s">
        <v>19497</v>
      </c>
      <c r="B3705" s="174" t="s">
        <v>19498</v>
      </c>
      <c r="C3705" s="175" t="s">
        <v>12441</v>
      </c>
      <c r="D3705" s="176">
        <v>15.23</v>
      </c>
      <c r="E3705" s="176">
        <v>2.14</v>
      </c>
      <c r="F3705" s="176">
        <v>17.37</v>
      </c>
      <c r="G3705" s="169">
        <v>9</v>
      </c>
    </row>
    <row r="3706" spans="1:7" ht="25.5" x14ac:dyDescent="0.2">
      <c r="A3706" s="173" t="s">
        <v>19499</v>
      </c>
      <c r="B3706" s="174" t="s">
        <v>19500</v>
      </c>
      <c r="C3706" s="175" t="s">
        <v>12441</v>
      </c>
      <c r="D3706" s="176">
        <v>10.4</v>
      </c>
      <c r="E3706" s="176">
        <v>6.64</v>
      </c>
      <c r="F3706" s="176">
        <v>17.04</v>
      </c>
      <c r="G3706" s="169">
        <v>9</v>
      </c>
    </row>
    <row r="3707" spans="1:7" x14ac:dyDescent="0.2">
      <c r="A3707" s="173" t="s">
        <v>19501</v>
      </c>
      <c r="B3707" s="174" t="s">
        <v>19502</v>
      </c>
      <c r="C3707" s="175" t="s">
        <v>12441</v>
      </c>
      <c r="D3707" s="176">
        <v>50.38</v>
      </c>
      <c r="E3707" s="176">
        <v>5.36</v>
      </c>
      <c r="F3707" s="176">
        <v>55.74</v>
      </c>
      <c r="G3707" s="169">
        <v>9</v>
      </c>
    </row>
    <row r="3708" spans="1:7" ht="38.25" x14ac:dyDescent="0.2">
      <c r="A3708" s="173" t="s">
        <v>12369</v>
      </c>
      <c r="B3708" s="174" t="s">
        <v>19503</v>
      </c>
      <c r="C3708" s="175" t="s">
        <v>12441</v>
      </c>
      <c r="D3708" s="176">
        <v>95.98</v>
      </c>
      <c r="E3708" s="176">
        <v>20.69</v>
      </c>
      <c r="F3708" s="176">
        <v>116.67</v>
      </c>
      <c r="G3708" s="169">
        <v>9</v>
      </c>
    </row>
    <row r="3709" spans="1:7" ht="38.25" x14ac:dyDescent="0.2">
      <c r="A3709" s="173" t="s">
        <v>19504</v>
      </c>
      <c r="B3709" s="174" t="s">
        <v>19505</v>
      </c>
      <c r="C3709" s="175" t="s">
        <v>12441</v>
      </c>
      <c r="D3709" s="176">
        <v>95.78</v>
      </c>
      <c r="E3709" s="176">
        <v>20.69</v>
      </c>
      <c r="F3709" s="176">
        <v>116.47</v>
      </c>
      <c r="G3709" s="169">
        <v>9</v>
      </c>
    </row>
    <row r="3710" spans="1:7" ht="38.25" x14ac:dyDescent="0.2">
      <c r="A3710" s="173" t="s">
        <v>19506</v>
      </c>
      <c r="B3710" s="174" t="s">
        <v>19507</v>
      </c>
      <c r="C3710" s="175" t="s">
        <v>12441</v>
      </c>
      <c r="D3710" s="176">
        <v>93.19</v>
      </c>
      <c r="E3710" s="176">
        <v>27.58</v>
      </c>
      <c r="F3710" s="176">
        <v>120.77</v>
      </c>
      <c r="G3710" s="169">
        <v>9</v>
      </c>
    </row>
    <row r="3711" spans="1:7" ht="25.5" x14ac:dyDescent="0.2">
      <c r="A3711" s="173" t="s">
        <v>19508</v>
      </c>
      <c r="B3711" s="174" t="s">
        <v>20609</v>
      </c>
      <c r="C3711" s="175" t="s">
        <v>12441</v>
      </c>
      <c r="D3711" s="176">
        <v>133.19999999999999</v>
      </c>
      <c r="E3711" s="176">
        <v>10.130000000000001</v>
      </c>
      <c r="F3711" s="176">
        <v>143.33000000000001</v>
      </c>
      <c r="G3711" s="169">
        <v>9</v>
      </c>
    </row>
    <row r="3712" spans="1:7" ht="25.5" x14ac:dyDescent="0.2">
      <c r="A3712" s="173" t="s">
        <v>19509</v>
      </c>
      <c r="B3712" s="174" t="s">
        <v>20431</v>
      </c>
      <c r="C3712" s="175" t="s">
        <v>12441</v>
      </c>
      <c r="D3712" s="176">
        <v>112.49</v>
      </c>
      <c r="E3712" s="176">
        <v>21.44</v>
      </c>
      <c r="F3712" s="176">
        <v>133.93</v>
      </c>
      <c r="G3712" s="169">
        <v>9</v>
      </c>
    </row>
    <row r="3713" spans="1:7" ht="25.5" x14ac:dyDescent="0.2">
      <c r="A3713" s="173" t="s">
        <v>19510</v>
      </c>
      <c r="B3713" s="174" t="s">
        <v>20432</v>
      </c>
      <c r="C3713" s="175" t="s">
        <v>12441</v>
      </c>
      <c r="D3713" s="176">
        <v>128.56</v>
      </c>
      <c r="E3713" s="176">
        <v>21.44</v>
      </c>
      <c r="F3713" s="176">
        <v>150</v>
      </c>
      <c r="G3713" s="169">
        <v>9</v>
      </c>
    </row>
    <row r="3714" spans="1:7" x14ac:dyDescent="0.2">
      <c r="A3714" s="173" t="s">
        <v>19511</v>
      </c>
      <c r="B3714" s="174" t="s">
        <v>19512</v>
      </c>
      <c r="C3714" s="175"/>
      <c r="D3714" s="176"/>
      <c r="E3714" s="176"/>
      <c r="F3714" s="176"/>
      <c r="G3714" s="169">
        <v>5</v>
      </c>
    </row>
    <row r="3715" spans="1:7" x14ac:dyDescent="0.2">
      <c r="A3715" s="173" t="s">
        <v>19513</v>
      </c>
      <c r="B3715" s="174" t="s">
        <v>19514</v>
      </c>
      <c r="C3715" s="175" t="s">
        <v>12497</v>
      </c>
      <c r="D3715" s="176">
        <v>48.4</v>
      </c>
      <c r="E3715" s="176">
        <v>12.93</v>
      </c>
      <c r="F3715" s="176">
        <v>61.33</v>
      </c>
      <c r="G3715" s="169">
        <v>9</v>
      </c>
    </row>
    <row r="3716" spans="1:7" x14ac:dyDescent="0.2">
      <c r="A3716" s="173" t="s">
        <v>17</v>
      </c>
      <c r="B3716" s="174" t="s">
        <v>19515</v>
      </c>
      <c r="C3716" s="175" t="s">
        <v>12497</v>
      </c>
      <c r="D3716" s="176">
        <v>45.8</v>
      </c>
      <c r="E3716" s="176">
        <v>12.93</v>
      </c>
      <c r="F3716" s="176">
        <v>58.73</v>
      </c>
      <c r="G3716" s="169">
        <v>9</v>
      </c>
    </row>
    <row r="3717" spans="1:7" ht="25.5" x14ac:dyDescent="0.2">
      <c r="A3717" s="173" t="s">
        <v>19516</v>
      </c>
      <c r="B3717" s="174" t="s">
        <v>19517</v>
      </c>
      <c r="C3717" s="175" t="s">
        <v>12522</v>
      </c>
      <c r="D3717" s="176">
        <v>552.85</v>
      </c>
      <c r="E3717" s="176">
        <v>46.59</v>
      </c>
      <c r="F3717" s="176">
        <v>599.44000000000005</v>
      </c>
      <c r="G3717" s="169">
        <v>9</v>
      </c>
    </row>
    <row r="3718" spans="1:7" ht="25.5" x14ac:dyDescent="0.2">
      <c r="A3718" s="173" t="s">
        <v>19518</v>
      </c>
      <c r="B3718" s="174" t="s">
        <v>19519</v>
      </c>
      <c r="C3718" s="175" t="s">
        <v>12522</v>
      </c>
      <c r="D3718" s="176">
        <v>576.16</v>
      </c>
      <c r="E3718" s="176">
        <v>46.59</v>
      </c>
      <c r="F3718" s="176">
        <v>622.75</v>
      </c>
      <c r="G3718" s="169">
        <v>9</v>
      </c>
    </row>
    <row r="3719" spans="1:7" x14ac:dyDescent="0.2">
      <c r="A3719" s="173" t="s">
        <v>20433</v>
      </c>
      <c r="B3719" s="174" t="s">
        <v>20434</v>
      </c>
      <c r="C3719" s="175" t="s">
        <v>12522</v>
      </c>
      <c r="D3719" s="176">
        <v>91.33</v>
      </c>
      <c r="E3719" s="176">
        <v>335.55</v>
      </c>
      <c r="F3719" s="176">
        <v>426.88</v>
      </c>
      <c r="G3719" s="169">
        <v>9</v>
      </c>
    </row>
    <row r="3720" spans="1:7" ht="25.5" x14ac:dyDescent="0.2">
      <c r="A3720" s="173" t="s">
        <v>19520</v>
      </c>
      <c r="B3720" s="174" t="s">
        <v>124</v>
      </c>
      <c r="C3720" s="175" t="s">
        <v>12522</v>
      </c>
      <c r="D3720" s="176">
        <v>775.61</v>
      </c>
      <c r="E3720" s="176">
        <v>95.04</v>
      </c>
      <c r="F3720" s="176">
        <v>870.65</v>
      </c>
      <c r="G3720" s="169">
        <v>9</v>
      </c>
    </row>
    <row r="3721" spans="1:7" ht="25.5" x14ac:dyDescent="0.2">
      <c r="A3721" s="173" t="s">
        <v>18</v>
      </c>
      <c r="B3721" s="174" t="s">
        <v>123</v>
      </c>
      <c r="C3721" s="175" t="s">
        <v>12522</v>
      </c>
      <c r="D3721" s="176">
        <v>798.92</v>
      </c>
      <c r="E3721" s="176">
        <v>95.04</v>
      </c>
      <c r="F3721" s="176">
        <v>893.96</v>
      </c>
      <c r="G3721" s="169">
        <v>9</v>
      </c>
    </row>
    <row r="3722" spans="1:7" x14ac:dyDescent="0.2">
      <c r="A3722" s="173" t="s">
        <v>19521</v>
      </c>
      <c r="B3722" s="174" t="s">
        <v>19522</v>
      </c>
      <c r="C3722" s="175"/>
      <c r="D3722" s="176"/>
      <c r="E3722" s="176"/>
      <c r="F3722" s="176"/>
      <c r="G3722" s="169">
        <v>5</v>
      </c>
    </row>
    <row r="3723" spans="1:7" x14ac:dyDescent="0.2">
      <c r="A3723" s="173" t="s">
        <v>19523</v>
      </c>
      <c r="B3723" s="174" t="s">
        <v>19524</v>
      </c>
      <c r="C3723" s="175" t="s">
        <v>12441</v>
      </c>
      <c r="D3723" s="176">
        <v>374.42</v>
      </c>
      <c r="E3723" s="176"/>
      <c r="F3723" s="176">
        <v>374.42</v>
      </c>
      <c r="G3723" s="169">
        <v>9</v>
      </c>
    </row>
    <row r="3724" spans="1:7" ht="25.5" x14ac:dyDescent="0.2">
      <c r="A3724" s="173" t="s">
        <v>19525</v>
      </c>
      <c r="B3724" s="174" t="s">
        <v>20610</v>
      </c>
      <c r="C3724" s="175" t="s">
        <v>12441</v>
      </c>
      <c r="D3724" s="176">
        <v>100.83</v>
      </c>
      <c r="E3724" s="176">
        <v>12.12</v>
      </c>
      <c r="F3724" s="176">
        <v>112.95</v>
      </c>
      <c r="G3724" s="169">
        <v>9</v>
      </c>
    </row>
    <row r="3725" spans="1:7" ht="25.5" x14ac:dyDescent="0.2">
      <c r="A3725" s="173" t="s">
        <v>19526</v>
      </c>
      <c r="B3725" s="174" t="s">
        <v>19527</v>
      </c>
      <c r="C3725" s="175" t="s">
        <v>12441</v>
      </c>
      <c r="D3725" s="176">
        <v>89.05</v>
      </c>
      <c r="E3725" s="176">
        <v>12.12</v>
      </c>
      <c r="F3725" s="176">
        <v>101.17</v>
      </c>
      <c r="G3725" s="169">
        <v>9</v>
      </c>
    </row>
    <row r="3726" spans="1:7" ht="25.5" x14ac:dyDescent="0.2">
      <c r="A3726" s="173" t="s">
        <v>19528</v>
      </c>
      <c r="B3726" s="174" t="s">
        <v>19529</v>
      </c>
      <c r="C3726" s="175" t="s">
        <v>12441</v>
      </c>
      <c r="D3726" s="176">
        <v>4.9400000000000004</v>
      </c>
      <c r="E3726" s="176">
        <v>10.81</v>
      </c>
      <c r="F3726" s="176">
        <v>15.75</v>
      </c>
      <c r="G3726" s="169">
        <v>9</v>
      </c>
    </row>
    <row r="3727" spans="1:7" ht="25.5" x14ac:dyDescent="0.2">
      <c r="A3727" s="173" t="s">
        <v>19530</v>
      </c>
      <c r="B3727" s="174" t="s">
        <v>19531</v>
      </c>
      <c r="C3727" s="175" t="s">
        <v>12441</v>
      </c>
      <c r="D3727" s="176">
        <v>1.99</v>
      </c>
      <c r="E3727" s="176">
        <v>10.81</v>
      </c>
      <c r="F3727" s="176">
        <v>12.8</v>
      </c>
      <c r="G3727" s="169">
        <v>9</v>
      </c>
    </row>
    <row r="3728" spans="1:7" ht="25.5" x14ac:dyDescent="0.2">
      <c r="A3728" s="173" t="s">
        <v>19532</v>
      </c>
      <c r="B3728" s="174" t="s">
        <v>19533</v>
      </c>
      <c r="C3728" s="175" t="s">
        <v>12441</v>
      </c>
      <c r="D3728" s="176">
        <v>121.59</v>
      </c>
      <c r="E3728" s="176">
        <v>30.65</v>
      </c>
      <c r="F3728" s="176">
        <v>152.24</v>
      </c>
      <c r="G3728" s="169">
        <v>9</v>
      </c>
    </row>
    <row r="3729" spans="1:7" x14ac:dyDescent="0.2">
      <c r="A3729" s="173" t="s">
        <v>20508</v>
      </c>
      <c r="B3729" s="174" t="s">
        <v>20509</v>
      </c>
      <c r="C3729" s="175"/>
      <c r="D3729" s="176"/>
      <c r="E3729" s="176"/>
      <c r="F3729" s="176"/>
      <c r="G3729" s="169">
        <v>5</v>
      </c>
    </row>
    <row r="3730" spans="1:7" ht="25.5" x14ac:dyDescent="0.2">
      <c r="A3730" s="173" t="s">
        <v>20510</v>
      </c>
      <c r="B3730" s="174" t="s">
        <v>20511</v>
      </c>
      <c r="C3730" s="175" t="s">
        <v>12441</v>
      </c>
      <c r="D3730" s="176">
        <v>0.25</v>
      </c>
      <c r="E3730" s="176">
        <v>0.28999999999999998</v>
      </c>
      <c r="F3730" s="176">
        <v>0.54</v>
      </c>
      <c r="G3730" s="169">
        <v>9</v>
      </c>
    </row>
    <row r="3731" spans="1:7" ht="25.5" x14ac:dyDescent="0.2">
      <c r="A3731" s="173" t="s">
        <v>20512</v>
      </c>
      <c r="B3731" s="174" t="s">
        <v>20513</v>
      </c>
      <c r="C3731" s="175" t="s">
        <v>12441</v>
      </c>
      <c r="D3731" s="176">
        <v>0.98</v>
      </c>
      <c r="E3731" s="176">
        <v>0.28999999999999998</v>
      </c>
      <c r="F3731" s="176">
        <v>1.27</v>
      </c>
      <c r="G3731" s="169">
        <v>9</v>
      </c>
    </row>
    <row r="3732" spans="1:7" ht="25.5" x14ac:dyDescent="0.2">
      <c r="A3732" s="173" t="s">
        <v>20998</v>
      </c>
      <c r="B3732" s="174" t="s">
        <v>20999</v>
      </c>
      <c r="C3732" s="175" t="s">
        <v>12497</v>
      </c>
      <c r="D3732" s="176">
        <v>3.38</v>
      </c>
      <c r="E3732" s="176">
        <v>0.18</v>
      </c>
      <c r="F3732" s="176">
        <v>3.56</v>
      </c>
      <c r="G3732" s="169">
        <v>9</v>
      </c>
    </row>
    <row r="3733" spans="1:7" ht="25.5" x14ac:dyDescent="0.2">
      <c r="A3733" s="173" t="s">
        <v>20514</v>
      </c>
      <c r="B3733" s="174" t="s">
        <v>20515</v>
      </c>
      <c r="C3733" s="175" t="s">
        <v>12943</v>
      </c>
      <c r="D3733" s="176">
        <v>34.65</v>
      </c>
      <c r="E3733" s="176">
        <v>0.17</v>
      </c>
      <c r="F3733" s="176">
        <v>34.82</v>
      </c>
      <c r="G3733" s="169">
        <v>9</v>
      </c>
    </row>
    <row r="3734" spans="1:7" ht="25.5" x14ac:dyDescent="0.2">
      <c r="A3734" s="173" t="s">
        <v>20516</v>
      </c>
      <c r="B3734" s="174" t="s">
        <v>20517</v>
      </c>
      <c r="C3734" s="175" t="s">
        <v>12943</v>
      </c>
      <c r="D3734" s="176">
        <v>27.57</v>
      </c>
      <c r="E3734" s="176">
        <v>0.17</v>
      </c>
      <c r="F3734" s="176">
        <v>27.74</v>
      </c>
      <c r="G3734" s="169">
        <v>9</v>
      </c>
    </row>
    <row r="3735" spans="1:7" x14ac:dyDescent="0.2">
      <c r="A3735" s="173" t="s">
        <v>19534</v>
      </c>
      <c r="B3735" s="174" t="s">
        <v>19535</v>
      </c>
      <c r="C3735" s="175"/>
      <c r="D3735" s="176"/>
      <c r="E3735" s="176"/>
      <c r="F3735" s="176"/>
      <c r="G3735" s="169">
        <v>5</v>
      </c>
    </row>
    <row r="3736" spans="1:7" x14ac:dyDescent="0.2">
      <c r="A3736" s="173" t="s">
        <v>19536</v>
      </c>
      <c r="B3736" s="174" t="s">
        <v>19537</v>
      </c>
      <c r="C3736" s="175" t="s">
        <v>12497</v>
      </c>
      <c r="D3736" s="176">
        <v>70.319999999999993</v>
      </c>
      <c r="E3736" s="176">
        <v>14.79</v>
      </c>
      <c r="F3736" s="176">
        <v>85.11</v>
      </c>
      <c r="G3736" s="169">
        <v>9</v>
      </c>
    </row>
    <row r="3737" spans="1:7" x14ac:dyDescent="0.2">
      <c r="A3737" s="173" t="s">
        <v>20518</v>
      </c>
      <c r="B3737" s="174" t="s">
        <v>20519</v>
      </c>
      <c r="C3737" s="175" t="s">
        <v>12389</v>
      </c>
      <c r="D3737" s="176">
        <v>112.65</v>
      </c>
      <c r="E3737" s="176">
        <v>20.77</v>
      </c>
      <c r="F3737" s="176">
        <v>133.41999999999999</v>
      </c>
      <c r="G3737" s="169">
        <v>9</v>
      </c>
    </row>
    <row r="3738" spans="1:7" x14ac:dyDescent="0.2">
      <c r="A3738" s="173" t="s">
        <v>19538</v>
      </c>
      <c r="B3738" s="174" t="s">
        <v>19539</v>
      </c>
      <c r="C3738" s="175" t="s">
        <v>12497</v>
      </c>
      <c r="D3738" s="176">
        <v>10.56</v>
      </c>
      <c r="E3738" s="176">
        <v>12.93</v>
      </c>
      <c r="F3738" s="176">
        <v>23.49</v>
      </c>
      <c r="G3738" s="169">
        <v>9</v>
      </c>
    </row>
    <row r="3739" spans="1:7" x14ac:dyDescent="0.2">
      <c r="A3739" s="173" t="s">
        <v>19540</v>
      </c>
      <c r="B3739" s="174" t="s">
        <v>19541</v>
      </c>
      <c r="C3739" s="175" t="s">
        <v>12441</v>
      </c>
      <c r="D3739" s="176">
        <v>17.399999999999999</v>
      </c>
      <c r="E3739" s="176">
        <v>27.41</v>
      </c>
      <c r="F3739" s="176">
        <v>44.81</v>
      </c>
      <c r="G3739" s="169">
        <v>9</v>
      </c>
    </row>
    <row r="3740" spans="1:7" ht="25.5" x14ac:dyDescent="0.2">
      <c r="A3740" s="173" t="s">
        <v>19542</v>
      </c>
      <c r="B3740" s="174" t="s">
        <v>19543</v>
      </c>
      <c r="C3740" s="175" t="s">
        <v>12441</v>
      </c>
      <c r="D3740" s="176">
        <v>10.79</v>
      </c>
      <c r="E3740" s="176">
        <v>16.93</v>
      </c>
      <c r="F3740" s="176">
        <v>27.72</v>
      </c>
      <c r="G3740" s="169">
        <v>9</v>
      </c>
    </row>
    <row r="3741" spans="1:7" ht="25.5" x14ac:dyDescent="0.2">
      <c r="A3741" s="173" t="s">
        <v>19544</v>
      </c>
      <c r="B3741" s="174" t="s">
        <v>19545</v>
      </c>
      <c r="C3741" s="175" t="s">
        <v>12441</v>
      </c>
      <c r="D3741" s="176">
        <v>10.9</v>
      </c>
      <c r="E3741" s="176">
        <v>19.62</v>
      </c>
      <c r="F3741" s="176">
        <v>30.52</v>
      </c>
      <c r="G3741" s="169">
        <v>9</v>
      </c>
    </row>
    <row r="3742" spans="1:7" ht="25.5" x14ac:dyDescent="0.2">
      <c r="A3742" s="173" t="s">
        <v>19546</v>
      </c>
      <c r="B3742" s="174" t="s">
        <v>19547</v>
      </c>
      <c r="C3742" s="175" t="s">
        <v>12441</v>
      </c>
      <c r="D3742" s="176">
        <v>11.08</v>
      </c>
      <c r="E3742" s="176">
        <v>23.56</v>
      </c>
      <c r="F3742" s="176">
        <v>34.64</v>
      </c>
      <c r="G3742" s="169">
        <v>9</v>
      </c>
    </row>
    <row r="3743" spans="1:7" ht="38.25" x14ac:dyDescent="0.2">
      <c r="A3743" s="173" t="s">
        <v>21000</v>
      </c>
      <c r="B3743" s="174" t="s">
        <v>21001</v>
      </c>
      <c r="C3743" s="175" t="s">
        <v>12497</v>
      </c>
      <c r="D3743" s="176">
        <v>0.08</v>
      </c>
      <c r="E3743" s="176">
        <v>0.43</v>
      </c>
      <c r="F3743" s="176">
        <v>0.51</v>
      </c>
      <c r="G3743" s="169">
        <v>9</v>
      </c>
    </row>
    <row r="3744" spans="1:7" x14ac:dyDescent="0.2">
      <c r="A3744" s="173" t="s">
        <v>19548</v>
      </c>
      <c r="B3744" s="174" t="s">
        <v>19549</v>
      </c>
      <c r="C3744" s="175"/>
      <c r="D3744" s="176"/>
      <c r="E3744" s="176"/>
      <c r="F3744" s="176"/>
      <c r="G3744" s="169">
        <v>2</v>
      </c>
    </row>
    <row r="3745" spans="1:7" x14ac:dyDescent="0.2">
      <c r="A3745" s="173" t="s">
        <v>19550</v>
      </c>
      <c r="B3745" s="174" t="s">
        <v>19551</v>
      </c>
      <c r="C3745" s="175"/>
      <c r="D3745" s="176"/>
      <c r="E3745" s="176"/>
      <c r="F3745" s="176"/>
      <c r="G3745" s="169">
        <v>5</v>
      </c>
    </row>
    <row r="3746" spans="1:7" x14ac:dyDescent="0.2">
      <c r="A3746" s="173" t="s">
        <v>19552</v>
      </c>
      <c r="B3746" s="174" t="s">
        <v>19553</v>
      </c>
      <c r="C3746" s="175" t="s">
        <v>2</v>
      </c>
      <c r="D3746" s="176"/>
      <c r="E3746" s="176">
        <v>15</v>
      </c>
      <c r="F3746" s="176">
        <v>15</v>
      </c>
      <c r="G3746" s="169">
        <v>9</v>
      </c>
    </row>
    <row r="3747" spans="1:7" x14ac:dyDescent="0.2">
      <c r="A3747" s="173" t="s">
        <v>19554</v>
      </c>
      <c r="B3747" s="174" t="s">
        <v>19555</v>
      </c>
      <c r="C3747" s="175" t="s">
        <v>2</v>
      </c>
      <c r="D3747" s="176">
        <v>2.83</v>
      </c>
      <c r="E3747" s="176">
        <v>6.19</v>
      </c>
      <c r="F3747" s="176">
        <v>9.02</v>
      </c>
      <c r="G3747" s="169">
        <v>9</v>
      </c>
    </row>
    <row r="3748" spans="1:7" x14ac:dyDescent="0.2">
      <c r="A3748" s="173" t="s">
        <v>19556</v>
      </c>
      <c r="B3748" s="174" t="s">
        <v>19557</v>
      </c>
      <c r="C3748" s="175" t="s">
        <v>2</v>
      </c>
      <c r="D3748" s="176">
        <v>2.02</v>
      </c>
      <c r="E3748" s="176">
        <v>4.29</v>
      </c>
      <c r="F3748" s="176">
        <v>6.31</v>
      </c>
      <c r="G3748" s="169">
        <v>9</v>
      </c>
    </row>
    <row r="3749" spans="1:7" x14ac:dyDescent="0.2">
      <c r="A3749" s="173" t="s">
        <v>19558</v>
      </c>
      <c r="B3749" s="174" t="s">
        <v>19559</v>
      </c>
      <c r="C3749" s="175" t="s">
        <v>20608</v>
      </c>
      <c r="D3749" s="176"/>
      <c r="E3749" s="176">
        <v>17.14</v>
      </c>
      <c r="F3749" s="176">
        <v>17.14</v>
      </c>
      <c r="G3749" s="169">
        <v>9</v>
      </c>
    </row>
    <row r="3750" spans="1:7" x14ac:dyDescent="0.2">
      <c r="A3750" s="173" t="s">
        <v>19560</v>
      </c>
      <c r="B3750" s="174" t="s">
        <v>19561</v>
      </c>
      <c r="C3750" s="175" t="s">
        <v>2</v>
      </c>
      <c r="D3750" s="176"/>
      <c r="E3750" s="176">
        <v>16.07</v>
      </c>
      <c r="F3750" s="176">
        <v>16.07</v>
      </c>
      <c r="G3750" s="169">
        <v>9</v>
      </c>
    </row>
    <row r="3751" spans="1:7" ht="25.5" x14ac:dyDescent="0.2">
      <c r="A3751" s="173" t="s">
        <v>19562</v>
      </c>
      <c r="B3751" s="174" t="s">
        <v>19563</v>
      </c>
      <c r="C3751" s="175" t="s">
        <v>2</v>
      </c>
      <c r="D3751" s="176">
        <v>9.58</v>
      </c>
      <c r="E3751" s="176">
        <v>6.19</v>
      </c>
      <c r="F3751" s="176">
        <v>15.77</v>
      </c>
      <c r="G3751" s="169">
        <v>9</v>
      </c>
    </row>
    <row r="3752" spans="1:7" x14ac:dyDescent="0.2">
      <c r="A3752" s="173" t="s">
        <v>19564</v>
      </c>
      <c r="B3752" s="174" t="s">
        <v>19565</v>
      </c>
      <c r="C3752" s="175" t="s">
        <v>2</v>
      </c>
      <c r="D3752" s="176">
        <v>7.73</v>
      </c>
      <c r="E3752" s="176"/>
      <c r="F3752" s="176">
        <v>7.73</v>
      </c>
      <c r="G3752" s="169">
        <v>9</v>
      </c>
    </row>
    <row r="3753" spans="1:7" x14ac:dyDescent="0.2">
      <c r="A3753" s="173" t="s">
        <v>19566</v>
      </c>
      <c r="B3753" s="174" t="s">
        <v>19567</v>
      </c>
      <c r="C3753" s="175"/>
      <c r="D3753" s="176"/>
      <c r="E3753" s="176"/>
      <c r="F3753" s="176"/>
      <c r="G3753" s="169">
        <v>5</v>
      </c>
    </row>
    <row r="3754" spans="1:7" x14ac:dyDescent="0.2">
      <c r="A3754" s="173" t="s">
        <v>19568</v>
      </c>
      <c r="B3754" s="174" t="s">
        <v>19569</v>
      </c>
      <c r="C3754" s="175" t="s">
        <v>12389</v>
      </c>
      <c r="D3754" s="176"/>
      <c r="E3754" s="176">
        <v>6.43</v>
      </c>
      <c r="F3754" s="176">
        <v>6.43</v>
      </c>
      <c r="G3754" s="169">
        <v>9</v>
      </c>
    </row>
    <row r="3755" spans="1:7" x14ac:dyDescent="0.2">
      <c r="A3755" s="173" t="s">
        <v>19570</v>
      </c>
      <c r="B3755" s="174" t="s">
        <v>19571</v>
      </c>
      <c r="C3755" s="175" t="s">
        <v>12389</v>
      </c>
      <c r="D3755" s="176">
        <v>25.33</v>
      </c>
      <c r="E3755" s="176">
        <v>21.43</v>
      </c>
      <c r="F3755" s="176">
        <v>46.76</v>
      </c>
      <c r="G3755" s="169">
        <v>9</v>
      </c>
    </row>
    <row r="3756" spans="1:7" x14ac:dyDescent="0.2">
      <c r="A3756" s="173" t="s">
        <v>19572</v>
      </c>
      <c r="B3756" s="174" t="s">
        <v>19573</v>
      </c>
      <c r="C3756" s="175" t="s">
        <v>12522</v>
      </c>
      <c r="D3756" s="176">
        <v>197.49</v>
      </c>
      <c r="E3756" s="176"/>
      <c r="F3756" s="176">
        <v>197.49</v>
      </c>
      <c r="G3756" s="169">
        <v>9</v>
      </c>
    </row>
    <row r="3757" spans="1:7" x14ac:dyDescent="0.2">
      <c r="A3757" s="173" t="s">
        <v>19574</v>
      </c>
      <c r="B3757" s="174" t="s">
        <v>19575</v>
      </c>
      <c r="C3757" s="175" t="s">
        <v>12389</v>
      </c>
      <c r="D3757" s="176"/>
      <c r="E3757" s="176">
        <v>23.77</v>
      </c>
      <c r="F3757" s="176">
        <v>23.77</v>
      </c>
      <c r="G3757" s="169">
        <v>9</v>
      </c>
    </row>
    <row r="3758" spans="1:7" ht="25.5" x14ac:dyDescent="0.2">
      <c r="A3758" s="173" t="s">
        <v>19576</v>
      </c>
      <c r="B3758" s="174" t="s">
        <v>19577</v>
      </c>
      <c r="C3758" s="175" t="s">
        <v>12497</v>
      </c>
      <c r="D3758" s="176"/>
      <c r="E3758" s="176">
        <v>11.88</v>
      </c>
      <c r="F3758" s="176">
        <v>11.88</v>
      </c>
      <c r="G3758" s="169">
        <v>9</v>
      </c>
    </row>
    <row r="3759" spans="1:7" x14ac:dyDescent="0.2">
      <c r="A3759" s="173" t="s">
        <v>19578</v>
      </c>
      <c r="B3759" s="174" t="s">
        <v>19579</v>
      </c>
      <c r="C3759" s="175" t="s">
        <v>12497</v>
      </c>
      <c r="D3759" s="176"/>
      <c r="E3759" s="176">
        <v>12.68</v>
      </c>
      <c r="F3759" s="176">
        <v>12.68</v>
      </c>
      <c r="G3759" s="169">
        <v>9</v>
      </c>
    </row>
    <row r="3760" spans="1:7" x14ac:dyDescent="0.2">
      <c r="A3760" s="173" t="s">
        <v>19580</v>
      </c>
      <c r="B3760" s="174" t="s">
        <v>19581</v>
      </c>
      <c r="C3760" s="175"/>
      <c r="D3760" s="176"/>
      <c r="E3760" s="176"/>
      <c r="F3760" s="176"/>
      <c r="G3760" s="169">
        <v>5</v>
      </c>
    </row>
    <row r="3761" spans="1:7" x14ac:dyDescent="0.2">
      <c r="A3761" s="173" t="s">
        <v>19582</v>
      </c>
      <c r="B3761" s="174" t="s">
        <v>19583</v>
      </c>
      <c r="C3761" s="175" t="s">
        <v>12767</v>
      </c>
      <c r="D3761" s="176">
        <v>101.25</v>
      </c>
      <c r="E3761" s="176"/>
      <c r="F3761" s="176">
        <v>101.25</v>
      </c>
      <c r="G3761" s="169">
        <v>9</v>
      </c>
    </row>
    <row r="3762" spans="1:7" x14ac:dyDescent="0.2">
      <c r="A3762" s="173" t="s">
        <v>19584</v>
      </c>
      <c r="B3762" s="174" t="s">
        <v>19585</v>
      </c>
      <c r="C3762" s="175"/>
      <c r="D3762" s="176"/>
      <c r="E3762" s="176"/>
      <c r="F3762" s="176"/>
      <c r="G3762" s="169">
        <v>2</v>
      </c>
    </row>
    <row r="3763" spans="1:7" x14ac:dyDescent="0.2">
      <c r="A3763" s="173" t="s">
        <v>19586</v>
      </c>
      <c r="B3763" s="174" t="s">
        <v>19587</v>
      </c>
      <c r="C3763" s="175"/>
      <c r="D3763" s="176"/>
      <c r="E3763" s="176"/>
      <c r="F3763" s="176"/>
      <c r="G3763" s="169">
        <v>5</v>
      </c>
    </row>
    <row r="3764" spans="1:7" ht="25.5" x14ac:dyDescent="0.2">
      <c r="A3764" s="173" t="s">
        <v>19588</v>
      </c>
      <c r="B3764" s="174" t="s">
        <v>19589</v>
      </c>
      <c r="C3764" s="175" t="s">
        <v>12690</v>
      </c>
      <c r="D3764" s="176">
        <v>190760.72</v>
      </c>
      <c r="E3764" s="176"/>
      <c r="F3764" s="176">
        <v>190760.72</v>
      </c>
      <c r="G3764" s="169">
        <v>9</v>
      </c>
    </row>
    <row r="3765" spans="1:7" ht="25.5" x14ac:dyDescent="0.2">
      <c r="A3765" s="173" t="s">
        <v>19590</v>
      </c>
      <c r="B3765" s="174" t="s">
        <v>19591</v>
      </c>
      <c r="C3765" s="175" t="s">
        <v>12690</v>
      </c>
      <c r="D3765" s="176">
        <v>206466.67</v>
      </c>
      <c r="E3765" s="176"/>
      <c r="F3765" s="176">
        <v>206466.67</v>
      </c>
      <c r="G3765" s="169">
        <v>9</v>
      </c>
    </row>
    <row r="3766" spans="1:7" ht="25.5" x14ac:dyDescent="0.2">
      <c r="A3766" s="173" t="s">
        <v>19592</v>
      </c>
      <c r="B3766" s="174" t="s">
        <v>19593</v>
      </c>
      <c r="C3766" s="175" t="s">
        <v>12690</v>
      </c>
      <c r="D3766" s="176">
        <v>230582.92</v>
      </c>
      <c r="E3766" s="176"/>
      <c r="F3766" s="176">
        <v>230582.92</v>
      </c>
      <c r="G3766" s="169">
        <v>9</v>
      </c>
    </row>
    <row r="3767" spans="1:7" ht="25.5" x14ac:dyDescent="0.2">
      <c r="A3767" s="173" t="s">
        <v>19594</v>
      </c>
      <c r="B3767" s="174" t="s">
        <v>19595</v>
      </c>
      <c r="C3767" s="175" t="s">
        <v>12690</v>
      </c>
      <c r="D3767" s="176">
        <v>204117.81</v>
      </c>
      <c r="E3767" s="176"/>
      <c r="F3767" s="176">
        <v>204117.81</v>
      </c>
      <c r="G3767" s="169">
        <v>9</v>
      </c>
    </row>
    <row r="3768" spans="1:7" ht="25.5" x14ac:dyDescent="0.2">
      <c r="A3768" s="173" t="s">
        <v>19596</v>
      </c>
      <c r="B3768" s="174" t="s">
        <v>19597</v>
      </c>
      <c r="C3768" s="175" t="s">
        <v>12690</v>
      </c>
      <c r="D3768" s="176">
        <v>213985.34</v>
      </c>
      <c r="E3768" s="176"/>
      <c r="F3768" s="176">
        <v>213985.34</v>
      </c>
      <c r="G3768" s="169">
        <v>9</v>
      </c>
    </row>
    <row r="3769" spans="1:7" x14ac:dyDescent="0.2">
      <c r="A3769" s="173" t="s">
        <v>19598</v>
      </c>
      <c r="B3769" s="174" t="s">
        <v>19599</v>
      </c>
      <c r="C3769" s="175" t="s">
        <v>12441</v>
      </c>
      <c r="D3769" s="176">
        <v>1573.66</v>
      </c>
      <c r="E3769" s="176"/>
      <c r="F3769" s="176">
        <v>1573.66</v>
      </c>
      <c r="G3769" s="169">
        <v>9</v>
      </c>
    </row>
    <row r="3770" spans="1:7" x14ac:dyDescent="0.2">
      <c r="A3770" s="173" t="s">
        <v>19600</v>
      </c>
      <c r="B3770" s="174" t="s">
        <v>19601</v>
      </c>
      <c r="C3770" s="175"/>
      <c r="D3770" s="176"/>
      <c r="E3770" s="176"/>
      <c r="F3770" s="176"/>
      <c r="G3770" s="169">
        <v>5</v>
      </c>
    </row>
    <row r="3771" spans="1:7" ht="25.5" x14ac:dyDescent="0.2">
      <c r="A3771" s="173" t="s">
        <v>19602</v>
      </c>
      <c r="B3771" s="174" t="s">
        <v>19603</v>
      </c>
      <c r="C3771" s="175" t="s">
        <v>12389</v>
      </c>
      <c r="D3771" s="176">
        <v>451320.6</v>
      </c>
      <c r="E3771" s="176">
        <v>32657.25</v>
      </c>
      <c r="F3771" s="176">
        <v>483977.85</v>
      </c>
      <c r="G3771" s="169">
        <v>9</v>
      </c>
    </row>
    <row r="3772" spans="1:7" ht="25.5" x14ac:dyDescent="0.2">
      <c r="A3772" s="173" t="s">
        <v>19604</v>
      </c>
      <c r="B3772" s="174" t="s">
        <v>19605</v>
      </c>
      <c r="C3772" s="175" t="s">
        <v>12389</v>
      </c>
      <c r="D3772" s="176">
        <v>477176.67</v>
      </c>
      <c r="E3772" s="176">
        <v>34787.9</v>
      </c>
      <c r="F3772" s="176">
        <v>511964.57</v>
      </c>
      <c r="G3772" s="169">
        <v>9</v>
      </c>
    </row>
    <row r="3773" spans="1:7" ht="25.5" x14ac:dyDescent="0.2">
      <c r="A3773" s="173" t="s">
        <v>19606</v>
      </c>
      <c r="B3773" s="174" t="s">
        <v>19607</v>
      </c>
      <c r="C3773" s="175" t="s">
        <v>12389</v>
      </c>
      <c r="D3773" s="176">
        <v>676360.72</v>
      </c>
      <c r="E3773" s="176">
        <v>31627.95</v>
      </c>
      <c r="F3773" s="176">
        <v>707988.67</v>
      </c>
      <c r="G3773" s="169">
        <v>9</v>
      </c>
    </row>
    <row r="3774" spans="1:7" ht="25.5" x14ac:dyDescent="0.2">
      <c r="A3774" s="173" t="s">
        <v>19608</v>
      </c>
      <c r="B3774" s="174" t="s">
        <v>19609</v>
      </c>
      <c r="C3774" s="175" t="s">
        <v>12389</v>
      </c>
      <c r="D3774" s="176">
        <v>275610.94</v>
      </c>
      <c r="E3774" s="176">
        <v>26125.8</v>
      </c>
      <c r="F3774" s="176">
        <v>301736.74</v>
      </c>
      <c r="G3774" s="169">
        <v>9</v>
      </c>
    </row>
    <row r="3775" spans="1:7" ht="25.5" x14ac:dyDescent="0.2">
      <c r="A3775" s="173" t="s">
        <v>19610</v>
      </c>
      <c r="B3775" s="174" t="s">
        <v>19611</v>
      </c>
      <c r="C3775" s="175" t="s">
        <v>12389</v>
      </c>
      <c r="D3775" s="176">
        <v>83769.94</v>
      </c>
      <c r="E3775" s="176">
        <v>16328.63</v>
      </c>
      <c r="F3775" s="176">
        <v>100098.57</v>
      </c>
      <c r="G3775" s="169">
        <v>9</v>
      </c>
    </row>
    <row r="3776" spans="1:7" ht="25.5" x14ac:dyDescent="0.2">
      <c r="A3776" s="173" t="s">
        <v>19612</v>
      </c>
      <c r="B3776" s="174" t="s">
        <v>19613</v>
      </c>
      <c r="C3776" s="175" t="s">
        <v>12389</v>
      </c>
      <c r="D3776" s="176">
        <v>23463.24</v>
      </c>
      <c r="E3776" s="176">
        <v>3865.9</v>
      </c>
      <c r="F3776" s="176">
        <v>27329.14</v>
      </c>
      <c r="G3776" s="169">
        <v>9</v>
      </c>
    </row>
    <row r="3777" spans="1:7" ht="25.5" x14ac:dyDescent="0.2">
      <c r="A3777" s="173" t="s">
        <v>19614</v>
      </c>
      <c r="B3777" s="174" t="s">
        <v>20435</v>
      </c>
      <c r="C3777" s="175" t="s">
        <v>12389</v>
      </c>
      <c r="D3777" s="176">
        <v>19848.689999999999</v>
      </c>
      <c r="E3777" s="176">
        <v>3865.9</v>
      </c>
      <c r="F3777" s="176">
        <v>23714.59</v>
      </c>
      <c r="G3777" s="169">
        <v>9</v>
      </c>
    </row>
    <row r="3778" spans="1:7" ht="25.5" x14ac:dyDescent="0.2">
      <c r="A3778" s="173" t="s">
        <v>19615</v>
      </c>
      <c r="B3778" s="174" t="s">
        <v>19616</v>
      </c>
      <c r="C3778" s="175" t="s">
        <v>12389</v>
      </c>
      <c r="D3778" s="176">
        <v>64625.08</v>
      </c>
      <c r="E3778" s="176">
        <v>8445.08</v>
      </c>
      <c r="F3778" s="176">
        <v>73070.16</v>
      </c>
      <c r="G3778" s="169">
        <v>9</v>
      </c>
    </row>
    <row r="3779" spans="1:7" ht="25.5" x14ac:dyDescent="0.2">
      <c r="A3779" s="173" t="s">
        <v>19617</v>
      </c>
      <c r="B3779" s="174" t="s">
        <v>19618</v>
      </c>
      <c r="C3779" s="175" t="s">
        <v>12389</v>
      </c>
      <c r="D3779" s="176">
        <v>58921.77</v>
      </c>
      <c r="E3779" s="176">
        <v>10305.049999999999</v>
      </c>
      <c r="F3779" s="176">
        <v>69226.820000000007</v>
      </c>
      <c r="G3779" s="169">
        <v>9</v>
      </c>
    </row>
    <row r="3780" spans="1:7" ht="38.25" x14ac:dyDescent="0.2">
      <c r="A3780" s="173" t="s">
        <v>19619</v>
      </c>
      <c r="B3780" s="174" t="s">
        <v>19620</v>
      </c>
      <c r="C3780" s="175" t="s">
        <v>12389</v>
      </c>
      <c r="D3780" s="176">
        <v>5681.81</v>
      </c>
      <c r="E3780" s="176">
        <v>652</v>
      </c>
      <c r="F3780" s="176">
        <v>6333.81</v>
      </c>
      <c r="G3780" s="169">
        <v>9</v>
      </c>
    </row>
    <row r="3781" spans="1:7" ht="38.25" x14ac:dyDescent="0.2">
      <c r="A3781" s="173" t="s">
        <v>19621</v>
      </c>
      <c r="B3781" s="174" t="s">
        <v>19622</v>
      </c>
      <c r="C3781" s="175" t="s">
        <v>12389</v>
      </c>
      <c r="D3781" s="176">
        <v>5851.21</v>
      </c>
      <c r="E3781" s="176">
        <v>815</v>
      </c>
      <c r="F3781" s="176">
        <v>6666.21</v>
      </c>
      <c r="G3781" s="169">
        <v>9</v>
      </c>
    </row>
    <row r="3782" spans="1:7" ht="38.25" x14ac:dyDescent="0.2">
      <c r="A3782" s="173" t="s">
        <v>19623</v>
      </c>
      <c r="B3782" s="174" t="s">
        <v>19624</v>
      </c>
      <c r="C3782" s="175" t="s">
        <v>12389</v>
      </c>
      <c r="D3782" s="176">
        <v>6408.1</v>
      </c>
      <c r="E3782" s="176">
        <v>978</v>
      </c>
      <c r="F3782" s="176">
        <v>7386.1</v>
      </c>
      <c r="G3782" s="169">
        <v>9</v>
      </c>
    </row>
    <row r="3783" spans="1:7" ht="38.25" x14ac:dyDescent="0.2">
      <c r="A3783" s="173" t="s">
        <v>19625</v>
      </c>
      <c r="B3783" s="174" t="s">
        <v>19626</v>
      </c>
      <c r="C3783" s="175" t="s">
        <v>12389</v>
      </c>
      <c r="D3783" s="176">
        <v>6591.54</v>
      </c>
      <c r="E3783" s="176">
        <v>1059.5</v>
      </c>
      <c r="F3783" s="176">
        <v>7651.04</v>
      </c>
      <c r="G3783" s="169">
        <v>9</v>
      </c>
    </row>
    <row r="3784" spans="1:7" ht="25.5" x14ac:dyDescent="0.2">
      <c r="A3784" s="173" t="s">
        <v>19627</v>
      </c>
      <c r="B3784" s="174" t="s">
        <v>19628</v>
      </c>
      <c r="C3784" s="175" t="s">
        <v>12389</v>
      </c>
      <c r="D3784" s="176">
        <v>4296.3900000000003</v>
      </c>
      <c r="E3784" s="176">
        <v>510.43</v>
      </c>
      <c r="F3784" s="176">
        <v>4806.82</v>
      </c>
      <c r="G3784" s="169">
        <v>9</v>
      </c>
    </row>
    <row r="3785" spans="1:7" ht="25.5" x14ac:dyDescent="0.2">
      <c r="A3785" s="173" t="s">
        <v>19629</v>
      </c>
      <c r="B3785" s="174" t="s">
        <v>19630</v>
      </c>
      <c r="C3785" s="175" t="s">
        <v>12389</v>
      </c>
      <c r="D3785" s="176">
        <v>4869.3</v>
      </c>
      <c r="E3785" s="176">
        <v>510.43</v>
      </c>
      <c r="F3785" s="176">
        <v>5379.73</v>
      </c>
      <c r="G3785" s="169">
        <v>9</v>
      </c>
    </row>
    <row r="3786" spans="1:7" ht="25.5" x14ac:dyDescent="0.2">
      <c r="A3786" s="173" t="s">
        <v>19631</v>
      </c>
      <c r="B3786" s="174" t="s">
        <v>19632</v>
      </c>
      <c r="C3786" s="175" t="s">
        <v>12389</v>
      </c>
      <c r="D3786" s="176">
        <v>5844.71</v>
      </c>
      <c r="E3786" s="176">
        <v>510.43</v>
      </c>
      <c r="F3786" s="176">
        <v>6355.14</v>
      </c>
      <c r="G3786" s="169">
        <v>9</v>
      </c>
    </row>
    <row r="3787" spans="1:7" x14ac:dyDescent="0.2">
      <c r="A3787" s="173" t="s">
        <v>19633</v>
      </c>
      <c r="B3787" s="174" t="s">
        <v>20436</v>
      </c>
      <c r="C3787" s="175" t="s">
        <v>12497</v>
      </c>
      <c r="D3787" s="176">
        <v>10.4</v>
      </c>
      <c r="E3787" s="176">
        <v>14.16</v>
      </c>
      <c r="F3787" s="176">
        <v>24.56</v>
      </c>
      <c r="G3787" s="169">
        <v>9</v>
      </c>
    </row>
    <row r="3788" spans="1:7" x14ac:dyDescent="0.2">
      <c r="A3788" s="173" t="s">
        <v>19634</v>
      </c>
      <c r="B3788" s="174" t="s">
        <v>20437</v>
      </c>
      <c r="C3788" s="175" t="s">
        <v>12497</v>
      </c>
      <c r="D3788" s="176">
        <v>18.05</v>
      </c>
      <c r="E3788" s="176">
        <v>14.16</v>
      </c>
      <c r="F3788" s="176">
        <v>32.21</v>
      </c>
      <c r="G3788" s="169">
        <v>9</v>
      </c>
    </row>
    <row r="3789" spans="1:7" x14ac:dyDescent="0.2">
      <c r="A3789" s="173" t="s">
        <v>19635</v>
      </c>
      <c r="B3789" s="174" t="s">
        <v>20438</v>
      </c>
      <c r="C3789" s="175" t="s">
        <v>12497</v>
      </c>
      <c r="D3789" s="176">
        <v>17.29</v>
      </c>
      <c r="E3789" s="176">
        <v>14.16</v>
      </c>
      <c r="F3789" s="176">
        <v>31.45</v>
      </c>
      <c r="G3789" s="169">
        <v>9</v>
      </c>
    </row>
    <row r="3790" spans="1:7" x14ac:dyDescent="0.2">
      <c r="A3790" s="173" t="s">
        <v>19636</v>
      </c>
      <c r="B3790" s="174" t="s">
        <v>19637</v>
      </c>
      <c r="C3790" s="175" t="s">
        <v>12441</v>
      </c>
      <c r="D3790" s="176">
        <v>99.22</v>
      </c>
      <c r="E3790" s="176">
        <v>101.88</v>
      </c>
      <c r="F3790" s="176">
        <v>201.1</v>
      </c>
      <c r="G3790" s="169">
        <v>9</v>
      </c>
    </row>
    <row r="3791" spans="1:7" ht="25.5" x14ac:dyDescent="0.2">
      <c r="A3791" s="173" t="s">
        <v>19638</v>
      </c>
      <c r="B3791" s="174" t="s">
        <v>19639</v>
      </c>
      <c r="C3791" s="175" t="s">
        <v>12441</v>
      </c>
      <c r="D3791" s="176">
        <v>6425.66</v>
      </c>
      <c r="E3791" s="176"/>
      <c r="F3791" s="176">
        <v>6425.66</v>
      </c>
      <c r="G3791" s="169">
        <v>9</v>
      </c>
    </row>
    <row r="3792" spans="1:7" x14ac:dyDescent="0.2">
      <c r="A3792" s="173" t="s">
        <v>19640</v>
      </c>
      <c r="B3792" s="174" t="s">
        <v>19641</v>
      </c>
      <c r="C3792" s="175" t="s">
        <v>12441</v>
      </c>
      <c r="D3792" s="176">
        <v>2028.63</v>
      </c>
      <c r="E3792" s="176">
        <v>132.16</v>
      </c>
      <c r="F3792" s="176">
        <v>2160.79</v>
      </c>
      <c r="G3792" s="169">
        <v>9</v>
      </c>
    </row>
    <row r="3793" spans="1:7" x14ac:dyDescent="0.2">
      <c r="A3793" s="173" t="s">
        <v>19642</v>
      </c>
      <c r="B3793" s="174" t="s">
        <v>19643</v>
      </c>
      <c r="C3793" s="175" t="s">
        <v>12441</v>
      </c>
      <c r="D3793" s="176">
        <v>1707.48</v>
      </c>
      <c r="E3793" s="176">
        <v>102.12</v>
      </c>
      <c r="F3793" s="176">
        <v>1809.6</v>
      </c>
      <c r="G3793" s="169">
        <v>9</v>
      </c>
    </row>
    <row r="3794" spans="1:7" x14ac:dyDescent="0.2">
      <c r="A3794" s="173" t="s">
        <v>19644</v>
      </c>
      <c r="B3794" s="174" t="s">
        <v>19645</v>
      </c>
      <c r="C3794" s="175" t="s">
        <v>12441</v>
      </c>
      <c r="D3794" s="176">
        <v>1329.45</v>
      </c>
      <c r="E3794" s="176">
        <v>90.11</v>
      </c>
      <c r="F3794" s="176">
        <v>1419.56</v>
      </c>
      <c r="G3794" s="169">
        <v>9</v>
      </c>
    </row>
    <row r="3795" spans="1:7" x14ac:dyDescent="0.2">
      <c r="A3795" s="173" t="s">
        <v>19646</v>
      </c>
      <c r="B3795" s="174" t="s">
        <v>19647</v>
      </c>
      <c r="C3795" s="175" t="s">
        <v>12389</v>
      </c>
      <c r="D3795" s="176"/>
      <c r="E3795" s="176">
        <v>383.88</v>
      </c>
      <c r="F3795" s="176">
        <v>383.88</v>
      </c>
      <c r="G3795" s="169">
        <v>9</v>
      </c>
    </row>
    <row r="3796" spans="1:7" ht="25.5" x14ac:dyDescent="0.2">
      <c r="A3796" s="173" t="s">
        <v>19648</v>
      </c>
      <c r="B3796" s="174" t="s">
        <v>19649</v>
      </c>
      <c r="C3796" s="175" t="s">
        <v>12389</v>
      </c>
      <c r="D3796" s="176">
        <v>9546.65</v>
      </c>
      <c r="E3796" s="176">
        <v>1630</v>
      </c>
      <c r="F3796" s="176">
        <v>11176.65</v>
      </c>
      <c r="G3796" s="169">
        <v>9</v>
      </c>
    </row>
    <row r="3797" spans="1:7" x14ac:dyDescent="0.2">
      <c r="A3797" s="173" t="s">
        <v>19650</v>
      </c>
      <c r="B3797" s="174" t="s">
        <v>19651</v>
      </c>
      <c r="C3797" s="175" t="s">
        <v>12389</v>
      </c>
      <c r="D3797" s="176">
        <v>185.63</v>
      </c>
      <c r="E3797" s="176">
        <v>48.05</v>
      </c>
      <c r="F3797" s="176">
        <v>233.68</v>
      </c>
      <c r="G3797" s="169">
        <v>9</v>
      </c>
    </row>
    <row r="3798" spans="1:7" ht="25.5" x14ac:dyDescent="0.2">
      <c r="A3798" s="173" t="s">
        <v>19652</v>
      </c>
      <c r="B3798" s="174" t="s">
        <v>19653</v>
      </c>
      <c r="C3798" s="175" t="s">
        <v>12389</v>
      </c>
      <c r="D3798" s="176">
        <v>1223.81</v>
      </c>
      <c r="E3798" s="176">
        <v>138.16</v>
      </c>
      <c r="F3798" s="176">
        <v>1361.97</v>
      </c>
      <c r="G3798" s="169">
        <v>9</v>
      </c>
    </row>
    <row r="3799" spans="1:7" x14ac:dyDescent="0.2">
      <c r="A3799" s="173" t="s">
        <v>19654</v>
      </c>
      <c r="B3799" s="174" t="s">
        <v>19655</v>
      </c>
      <c r="C3799" s="175" t="s">
        <v>12441</v>
      </c>
      <c r="D3799" s="176">
        <v>4364.3100000000004</v>
      </c>
      <c r="E3799" s="176">
        <v>210.25</v>
      </c>
      <c r="F3799" s="176">
        <v>4574.5600000000004</v>
      </c>
      <c r="G3799" s="169">
        <v>9</v>
      </c>
    </row>
    <row r="3800" spans="1:7" x14ac:dyDescent="0.2">
      <c r="A3800" s="173" t="s">
        <v>19656</v>
      </c>
      <c r="B3800" s="174" t="s">
        <v>19657</v>
      </c>
      <c r="C3800" s="175" t="s">
        <v>12497</v>
      </c>
      <c r="D3800" s="176">
        <v>4936.1000000000004</v>
      </c>
      <c r="E3800" s="176">
        <v>52.67</v>
      </c>
      <c r="F3800" s="176">
        <v>4988.7700000000004</v>
      </c>
      <c r="G3800" s="169">
        <v>9</v>
      </c>
    </row>
    <row r="3801" spans="1:7" x14ac:dyDescent="0.2">
      <c r="A3801" s="173" t="s">
        <v>19658</v>
      </c>
      <c r="B3801" s="174" t="s">
        <v>19659</v>
      </c>
      <c r="C3801" s="175" t="s">
        <v>12389</v>
      </c>
      <c r="D3801" s="176">
        <v>100.09</v>
      </c>
      <c r="E3801" s="176">
        <v>48.05</v>
      </c>
      <c r="F3801" s="176">
        <v>148.13999999999999</v>
      </c>
      <c r="G3801" s="169">
        <v>9</v>
      </c>
    </row>
    <row r="3802" spans="1:7" x14ac:dyDescent="0.2">
      <c r="A3802" s="173" t="s">
        <v>19660</v>
      </c>
      <c r="B3802" s="174" t="s">
        <v>19661</v>
      </c>
      <c r="C3802" s="175" t="s">
        <v>12389</v>
      </c>
      <c r="D3802" s="176">
        <v>125.4</v>
      </c>
      <c r="E3802" s="176">
        <v>48.05</v>
      </c>
      <c r="F3802" s="176">
        <v>173.45</v>
      </c>
      <c r="G3802" s="169">
        <v>9</v>
      </c>
    </row>
    <row r="3803" spans="1:7" x14ac:dyDescent="0.2">
      <c r="A3803" s="173" t="s">
        <v>19662</v>
      </c>
      <c r="B3803" s="174" t="s">
        <v>19663</v>
      </c>
      <c r="C3803" s="175" t="s">
        <v>12389</v>
      </c>
      <c r="D3803" s="176">
        <v>373.69</v>
      </c>
      <c r="E3803" s="176">
        <v>48.05</v>
      </c>
      <c r="F3803" s="176">
        <v>421.74</v>
      </c>
      <c r="G3803" s="169">
        <v>9</v>
      </c>
    </row>
    <row r="3804" spans="1:7" x14ac:dyDescent="0.2">
      <c r="A3804" s="173" t="s">
        <v>19664</v>
      </c>
      <c r="B3804" s="174" t="s">
        <v>19665</v>
      </c>
      <c r="C3804" s="175" t="s">
        <v>12389</v>
      </c>
      <c r="D3804" s="176">
        <v>292.66000000000003</v>
      </c>
      <c r="E3804" s="176">
        <v>48.05</v>
      </c>
      <c r="F3804" s="176">
        <v>340.71</v>
      </c>
      <c r="G3804" s="169">
        <v>9</v>
      </c>
    </row>
    <row r="3805" spans="1:7" ht="25.5" x14ac:dyDescent="0.2">
      <c r="A3805" s="173" t="s">
        <v>19666</v>
      </c>
      <c r="B3805" s="174" t="s">
        <v>19667</v>
      </c>
      <c r="C3805" s="175" t="s">
        <v>12441</v>
      </c>
      <c r="D3805" s="176">
        <v>3459.8</v>
      </c>
      <c r="E3805" s="176">
        <v>294.35000000000002</v>
      </c>
      <c r="F3805" s="176">
        <v>3754.15</v>
      </c>
      <c r="G3805" s="169">
        <v>9</v>
      </c>
    </row>
    <row r="3806" spans="1:7" ht="25.5" x14ac:dyDescent="0.2">
      <c r="A3806" s="173" t="s">
        <v>19668</v>
      </c>
      <c r="B3806" s="174" t="s">
        <v>19669</v>
      </c>
      <c r="C3806" s="175" t="s">
        <v>12441</v>
      </c>
      <c r="D3806" s="176">
        <v>2215.31</v>
      </c>
      <c r="E3806" s="176">
        <v>120.14</v>
      </c>
      <c r="F3806" s="176">
        <v>2335.4499999999998</v>
      </c>
      <c r="G3806" s="169">
        <v>9</v>
      </c>
    </row>
    <row r="3807" spans="1:7" ht="25.5" x14ac:dyDescent="0.2">
      <c r="A3807" s="173" t="s">
        <v>19670</v>
      </c>
      <c r="B3807" s="174" t="s">
        <v>19671</v>
      </c>
      <c r="C3807" s="175" t="s">
        <v>12441</v>
      </c>
      <c r="D3807" s="176">
        <v>1768.76</v>
      </c>
      <c r="E3807" s="176">
        <v>60.07</v>
      </c>
      <c r="F3807" s="176">
        <v>1828.83</v>
      </c>
      <c r="G3807" s="169">
        <v>9</v>
      </c>
    </row>
    <row r="3808" spans="1:7" x14ac:dyDescent="0.2">
      <c r="A3808" s="173" t="s">
        <v>19672</v>
      </c>
      <c r="B3808" s="174" t="s">
        <v>19673</v>
      </c>
      <c r="C3808" s="175" t="s">
        <v>12441</v>
      </c>
      <c r="D3808" s="176">
        <v>1661.77</v>
      </c>
      <c r="E3808" s="176">
        <v>132.16</v>
      </c>
      <c r="F3808" s="176">
        <v>1793.93</v>
      </c>
      <c r="G3808" s="169">
        <v>9</v>
      </c>
    </row>
    <row r="3809" spans="1:7" x14ac:dyDescent="0.2">
      <c r="A3809" s="173" t="s">
        <v>19674</v>
      </c>
      <c r="B3809" s="174" t="s">
        <v>19675</v>
      </c>
      <c r="C3809" s="175" t="s">
        <v>12441</v>
      </c>
      <c r="D3809" s="176">
        <v>2208.79</v>
      </c>
      <c r="E3809" s="176">
        <v>174.21</v>
      </c>
      <c r="F3809" s="176">
        <v>2383</v>
      </c>
      <c r="G3809" s="169">
        <v>9</v>
      </c>
    </row>
    <row r="3810" spans="1:7" x14ac:dyDescent="0.2">
      <c r="A3810" s="173" t="s">
        <v>19676</v>
      </c>
      <c r="B3810" s="174" t="s">
        <v>19677</v>
      </c>
      <c r="C3810" s="175" t="s">
        <v>12441</v>
      </c>
      <c r="D3810" s="176">
        <v>3768.17</v>
      </c>
      <c r="E3810" s="176">
        <v>288.33</v>
      </c>
      <c r="F3810" s="176">
        <v>4056.5</v>
      </c>
      <c r="G3810" s="169">
        <v>9</v>
      </c>
    </row>
    <row r="3811" spans="1:7" ht="25.5" x14ac:dyDescent="0.2">
      <c r="A3811" s="173" t="s">
        <v>19678</v>
      </c>
      <c r="B3811" s="174" t="s">
        <v>19679</v>
      </c>
      <c r="C3811" s="175" t="s">
        <v>12441</v>
      </c>
      <c r="D3811" s="176">
        <v>2555.1799999999998</v>
      </c>
      <c r="E3811" s="176">
        <v>216.25</v>
      </c>
      <c r="F3811" s="176">
        <v>2771.43</v>
      </c>
      <c r="G3811" s="169">
        <v>9</v>
      </c>
    </row>
    <row r="3812" spans="1:7" ht="25.5" x14ac:dyDescent="0.2">
      <c r="A3812" s="173" t="s">
        <v>19680</v>
      </c>
      <c r="B3812" s="174" t="s">
        <v>19681</v>
      </c>
      <c r="C3812" s="175" t="s">
        <v>12441</v>
      </c>
      <c r="D3812" s="176">
        <v>1867.6</v>
      </c>
      <c r="E3812" s="176">
        <v>150.18</v>
      </c>
      <c r="F3812" s="176">
        <v>2017.78</v>
      </c>
      <c r="G3812" s="169">
        <v>9</v>
      </c>
    </row>
    <row r="3813" spans="1:7" ht="25.5" x14ac:dyDescent="0.2">
      <c r="A3813" s="173" t="s">
        <v>19682</v>
      </c>
      <c r="B3813" s="174" t="s">
        <v>19683</v>
      </c>
      <c r="C3813" s="175" t="s">
        <v>12441</v>
      </c>
      <c r="D3813" s="176">
        <v>1508.42</v>
      </c>
      <c r="E3813" s="176">
        <v>120.14</v>
      </c>
      <c r="F3813" s="176">
        <v>1628.56</v>
      </c>
      <c r="G3813" s="169">
        <v>9</v>
      </c>
    </row>
    <row r="3814" spans="1:7" ht="25.5" x14ac:dyDescent="0.2">
      <c r="A3814" s="173" t="s">
        <v>19684</v>
      </c>
      <c r="B3814" s="174" t="s">
        <v>19685</v>
      </c>
      <c r="C3814" s="175" t="s">
        <v>12441</v>
      </c>
      <c r="D3814" s="176">
        <v>1333.99</v>
      </c>
      <c r="E3814" s="176">
        <v>102.12</v>
      </c>
      <c r="F3814" s="176">
        <v>1436.11</v>
      </c>
      <c r="G3814" s="169">
        <v>9</v>
      </c>
    </row>
    <row r="3815" spans="1:7" ht="25.5" x14ac:dyDescent="0.2">
      <c r="A3815" s="173" t="s">
        <v>19686</v>
      </c>
      <c r="B3815" s="174" t="s">
        <v>19687</v>
      </c>
      <c r="C3815" s="175" t="s">
        <v>12441</v>
      </c>
      <c r="D3815" s="176">
        <v>1188.3900000000001</v>
      </c>
      <c r="E3815" s="176">
        <v>90.11</v>
      </c>
      <c r="F3815" s="176">
        <v>1278.5</v>
      </c>
      <c r="G3815" s="169">
        <v>9</v>
      </c>
    </row>
    <row r="3816" spans="1:7" x14ac:dyDescent="0.2">
      <c r="A3816" s="173" t="s">
        <v>19688</v>
      </c>
      <c r="B3816" s="174" t="s">
        <v>19689</v>
      </c>
      <c r="C3816" s="175" t="s">
        <v>12441</v>
      </c>
      <c r="D3816" s="176">
        <v>1410.95</v>
      </c>
      <c r="E3816" s="176">
        <v>120.14</v>
      </c>
      <c r="F3816" s="176">
        <v>1531.09</v>
      </c>
      <c r="G3816" s="169">
        <v>9</v>
      </c>
    </row>
    <row r="3817" spans="1:7" x14ac:dyDescent="0.2">
      <c r="A3817" s="173" t="s">
        <v>19690</v>
      </c>
      <c r="B3817" s="174" t="s">
        <v>19691</v>
      </c>
      <c r="C3817" s="175" t="s">
        <v>12441</v>
      </c>
      <c r="D3817" s="176">
        <v>1199.58</v>
      </c>
      <c r="E3817" s="176">
        <v>72.09</v>
      </c>
      <c r="F3817" s="176">
        <v>1271.67</v>
      </c>
      <c r="G3817" s="169">
        <v>9</v>
      </c>
    </row>
    <row r="3818" spans="1:7" x14ac:dyDescent="0.2">
      <c r="A3818" s="173" t="s">
        <v>19692</v>
      </c>
      <c r="B3818" s="174" t="s">
        <v>19693</v>
      </c>
      <c r="C3818" s="175" t="s">
        <v>12389</v>
      </c>
      <c r="D3818" s="176">
        <v>205.51</v>
      </c>
      <c r="E3818" s="176">
        <v>54.07</v>
      </c>
      <c r="F3818" s="176">
        <v>259.58</v>
      </c>
      <c r="G3818" s="169">
        <v>9</v>
      </c>
    </row>
    <row r="3819" spans="1:7" x14ac:dyDescent="0.2">
      <c r="A3819" s="173" t="s">
        <v>19694</v>
      </c>
      <c r="B3819" s="174" t="s">
        <v>19695</v>
      </c>
      <c r="C3819" s="175" t="s">
        <v>12389</v>
      </c>
      <c r="D3819" s="176">
        <v>318.31</v>
      </c>
      <c r="E3819" s="176">
        <v>72.09</v>
      </c>
      <c r="F3819" s="176">
        <v>390.4</v>
      </c>
      <c r="G3819" s="169">
        <v>9</v>
      </c>
    </row>
    <row r="3820" spans="1:7" x14ac:dyDescent="0.2">
      <c r="A3820" s="173" t="s">
        <v>19696</v>
      </c>
      <c r="B3820" s="174" t="s">
        <v>19697</v>
      </c>
      <c r="C3820" s="175"/>
      <c r="D3820" s="176"/>
      <c r="E3820" s="176"/>
      <c r="F3820" s="176"/>
      <c r="G3820" s="169">
        <v>5</v>
      </c>
    </row>
    <row r="3821" spans="1:7" ht="25.5" x14ac:dyDescent="0.2">
      <c r="A3821" s="173" t="s">
        <v>19698</v>
      </c>
      <c r="B3821" s="174" t="s">
        <v>19699</v>
      </c>
      <c r="C3821" s="175" t="s">
        <v>12389</v>
      </c>
      <c r="D3821" s="176">
        <v>5133.8500000000004</v>
      </c>
      <c r="E3821" s="176">
        <v>360.42</v>
      </c>
      <c r="F3821" s="176">
        <v>5494.27</v>
      </c>
      <c r="G3821" s="169">
        <v>9</v>
      </c>
    </row>
    <row r="3822" spans="1:7" ht="25.5" x14ac:dyDescent="0.2">
      <c r="A3822" s="173" t="s">
        <v>19700</v>
      </c>
      <c r="B3822" s="174" t="s">
        <v>19701</v>
      </c>
      <c r="C3822" s="175" t="s">
        <v>12389</v>
      </c>
      <c r="D3822" s="176">
        <v>19962.27</v>
      </c>
      <c r="E3822" s="176">
        <v>360.42</v>
      </c>
      <c r="F3822" s="176">
        <v>20322.689999999999</v>
      </c>
      <c r="G3822" s="169">
        <v>9</v>
      </c>
    </row>
    <row r="3823" spans="1:7" ht="25.5" x14ac:dyDescent="0.2">
      <c r="A3823" s="173" t="s">
        <v>19702</v>
      </c>
      <c r="B3823" s="174" t="s">
        <v>19703</v>
      </c>
      <c r="C3823" s="175" t="s">
        <v>12389</v>
      </c>
      <c r="D3823" s="176">
        <v>9735.2099999999991</v>
      </c>
      <c r="E3823" s="176">
        <v>316.02</v>
      </c>
      <c r="F3823" s="176">
        <v>10051.23</v>
      </c>
      <c r="G3823" s="169">
        <v>9</v>
      </c>
    </row>
    <row r="3824" spans="1:7" ht="25.5" x14ac:dyDescent="0.2">
      <c r="A3824" s="173" t="s">
        <v>19704</v>
      </c>
      <c r="B3824" s="174" t="s">
        <v>19705</v>
      </c>
      <c r="C3824" s="175" t="s">
        <v>12389</v>
      </c>
      <c r="D3824" s="176">
        <v>7093.34</v>
      </c>
      <c r="E3824" s="176">
        <v>316.02</v>
      </c>
      <c r="F3824" s="176">
        <v>7409.36</v>
      </c>
      <c r="G3824" s="169">
        <v>9</v>
      </c>
    </row>
    <row r="3825" spans="1:7" ht="25.5" x14ac:dyDescent="0.2">
      <c r="A3825" s="173" t="s">
        <v>19706</v>
      </c>
      <c r="B3825" s="174" t="s">
        <v>19707</v>
      </c>
      <c r="C3825" s="175" t="s">
        <v>12389</v>
      </c>
      <c r="D3825" s="176">
        <v>3688.45</v>
      </c>
      <c r="E3825" s="176">
        <v>316.02</v>
      </c>
      <c r="F3825" s="176">
        <v>4004.47</v>
      </c>
      <c r="G3825" s="169">
        <v>9</v>
      </c>
    </row>
    <row r="3826" spans="1:7" ht="25.5" x14ac:dyDescent="0.2">
      <c r="A3826" s="173" t="s">
        <v>19708</v>
      </c>
      <c r="B3826" s="174" t="s">
        <v>20439</v>
      </c>
      <c r="C3826" s="175" t="s">
        <v>12389</v>
      </c>
      <c r="D3826" s="176">
        <v>3902.6</v>
      </c>
      <c r="E3826" s="176">
        <v>316.02</v>
      </c>
      <c r="F3826" s="176">
        <v>4218.62</v>
      </c>
      <c r="G3826" s="169">
        <v>9</v>
      </c>
    </row>
    <row r="3827" spans="1:7" ht="25.5" x14ac:dyDescent="0.2">
      <c r="A3827" s="173" t="s">
        <v>19709</v>
      </c>
      <c r="B3827" s="174" t="s">
        <v>19710</v>
      </c>
      <c r="C3827" s="175" t="s">
        <v>12389</v>
      </c>
      <c r="D3827" s="176">
        <v>14430.6</v>
      </c>
      <c r="E3827" s="176">
        <v>741</v>
      </c>
      <c r="F3827" s="176">
        <v>15171.6</v>
      </c>
      <c r="G3827" s="169">
        <v>9</v>
      </c>
    </row>
    <row r="3828" spans="1:7" x14ac:dyDescent="0.2">
      <c r="A3828" s="173" t="s">
        <v>19711</v>
      </c>
      <c r="B3828" s="174" t="s">
        <v>19712</v>
      </c>
      <c r="C3828" s="175"/>
      <c r="D3828" s="176"/>
      <c r="E3828" s="176"/>
      <c r="F3828" s="176"/>
      <c r="G3828" s="169">
        <v>5</v>
      </c>
    </row>
    <row r="3829" spans="1:7" ht="25.5" x14ac:dyDescent="0.2">
      <c r="A3829" s="173" t="s">
        <v>19713</v>
      </c>
      <c r="B3829" s="174" t="s">
        <v>19714</v>
      </c>
      <c r="C3829" s="175" t="s">
        <v>12389</v>
      </c>
      <c r="D3829" s="176">
        <v>152.25</v>
      </c>
      <c r="E3829" s="176">
        <v>2.63</v>
      </c>
      <c r="F3829" s="176">
        <v>154.88</v>
      </c>
      <c r="G3829" s="169">
        <v>9</v>
      </c>
    </row>
    <row r="3830" spans="1:7" x14ac:dyDescent="0.2">
      <c r="A3830" s="173" t="s">
        <v>19715</v>
      </c>
      <c r="B3830" s="174" t="s">
        <v>19716</v>
      </c>
      <c r="C3830" s="175" t="s">
        <v>12389</v>
      </c>
      <c r="D3830" s="176">
        <v>9.8699999999999992</v>
      </c>
      <c r="E3830" s="176">
        <v>15.8</v>
      </c>
      <c r="F3830" s="176">
        <v>25.67</v>
      </c>
      <c r="G3830" s="169">
        <v>9</v>
      </c>
    </row>
    <row r="3831" spans="1:7" ht="25.5" x14ac:dyDescent="0.2">
      <c r="A3831" s="173" t="s">
        <v>19717</v>
      </c>
      <c r="B3831" s="174" t="s">
        <v>19718</v>
      </c>
      <c r="C3831" s="175" t="s">
        <v>12389</v>
      </c>
      <c r="D3831" s="176">
        <v>227.43</v>
      </c>
      <c r="E3831" s="176">
        <v>2.63</v>
      </c>
      <c r="F3831" s="176">
        <v>230.06</v>
      </c>
      <c r="G3831" s="169">
        <v>9</v>
      </c>
    </row>
    <row r="3832" spans="1:7" ht="25.5" x14ac:dyDescent="0.2">
      <c r="A3832" s="173" t="s">
        <v>19719</v>
      </c>
      <c r="B3832" s="174" t="s">
        <v>19720</v>
      </c>
      <c r="C3832" s="175" t="s">
        <v>12389</v>
      </c>
      <c r="D3832" s="176">
        <v>2216.2600000000002</v>
      </c>
      <c r="E3832" s="176">
        <v>16</v>
      </c>
      <c r="F3832" s="176">
        <v>2232.2600000000002</v>
      </c>
      <c r="G3832" s="169">
        <v>9</v>
      </c>
    </row>
    <row r="3833" spans="1:7" ht="25.5" x14ac:dyDescent="0.2">
      <c r="A3833" s="173" t="s">
        <v>19721</v>
      </c>
      <c r="B3833" s="174" t="s">
        <v>20440</v>
      </c>
      <c r="C3833" s="175" t="s">
        <v>12389</v>
      </c>
      <c r="D3833" s="176">
        <v>2441.42</v>
      </c>
      <c r="E3833" s="176">
        <v>24</v>
      </c>
      <c r="F3833" s="176">
        <v>2465.42</v>
      </c>
      <c r="G3833" s="169">
        <v>9</v>
      </c>
    </row>
    <row r="3834" spans="1:7" x14ac:dyDescent="0.2">
      <c r="A3834" s="173" t="s">
        <v>19722</v>
      </c>
      <c r="B3834" s="174" t="s">
        <v>20441</v>
      </c>
      <c r="C3834" s="175" t="s">
        <v>12389</v>
      </c>
      <c r="D3834" s="176">
        <v>1083.46</v>
      </c>
      <c r="E3834" s="176">
        <v>18.64</v>
      </c>
      <c r="F3834" s="176">
        <v>1102.0999999999999</v>
      </c>
      <c r="G3834" s="169">
        <v>9</v>
      </c>
    </row>
    <row r="3835" spans="1:7" ht="25.5" x14ac:dyDescent="0.2">
      <c r="A3835" s="173" t="s">
        <v>19723</v>
      </c>
      <c r="B3835" s="174" t="s">
        <v>20442</v>
      </c>
      <c r="C3835" s="175" t="s">
        <v>12389</v>
      </c>
      <c r="D3835" s="176">
        <v>3001.19</v>
      </c>
      <c r="E3835" s="176">
        <v>24</v>
      </c>
      <c r="F3835" s="176">
        <v>3025.19</v>
      </c>
      <c r="G3835" s="169">
        <v>9</v>
      </c>
    </row>
    <row r="3836" spans="1:7" x14ac:dyDescent="0.2">
      <c r="A3836" s="173" t="s">
        <v>19724</v>
      </c>
      <c r="B3836" s="174" t="s">
        <v>20443</v>
      </c>
      <c r="C3836" s="175" t="s">
        <v>12389</v>
      </c>
      <c r="D3836" s="176">
        <v>344.4</v>
      </c>
      <c r="E3836" s="176">
        <v>24</v>
      </c>
      <c r="F3836" s="176">
        <v>368.4</v>
      </c>
      <c r="G3836" s="169">
        <v>9</v>
      </c>
    </row>
    <row r="3837" spans="1:7" ht="25.5" x14ac:dyDescent="0.2">
      <c r="A3837" s="173" t="s">
        <v>19725</v>
      </c>
      <c r="B3837" s="174" t="s">
        <v>20444</v>
      </c>
      <c r="C3837" s="175" t="s">
        <v>12389</v>
      </c>
      <c r="D3837" s="176">
        <v>2493.09</v>
      </c>
      <c r="E3837" s="176">
        <v>24</v>
      </c>
      <c r="F3837" s="176">
        <v>2517.09</v>
      </c>
      <c r="G3837" s="169">
        <v>9</v>
      </c>
    </row>
    <row r="3838" spans="1:7" ht="25.5" x14ac:dyDescent="0.2">
      <c r="A3838" s="173" t="s">
        <v>19726</v>
      </c>
      <c r="B3838" s="174" t="s">
        <v>19727</v>
      </c>
      <c r="C3838" s="175" t="s">
        <v>12389</v>
      </c>
      <c r="D3838" s="176">
        <v>1140.67</v>
      </c>
      <c r="E3838" s="176">
        <v>16</v>
      </c>
      <c r="F3838" s="176">
        <v>1156.67</v>
      </c>
      <c r="G3838" s="169">
        <v>9</v>
      </c>
    </row>
    <row r="3839" spans="1:7" x14ac:dyDescent="0.2">
      <c r="A3839" s="173" t="s">
        <v>19728</v>
      </c>
      <c r="B3839" s="174" t="s">
        <v>20445</v>
      </c>
      <c r="C3839" s="175" t="s">
        <v>12389</v>
      </c>
      <c r="D3839" s="176">
        <v>2537.73</v>
      </c>
      <c r="E3839" s="176">
        <v>18.64</v>
      </c>
      <c r="F3839" s="176">
        <v>2556.37</v>
      </c>
      <c r="G3839" s="169">
        <v>9</v>
      </c>
    </row>
    <row r="3840" spans="1:7" x14ac:dyDescent="0.2">
      <c r="A3840" s="173" t="s">
        <v>19729</v>
      </c>
      <c r="B3840" s="174" t="s">
        <v>19730</v>
      </c>
      <c r="C3840" s="175" t="s">
        <v>12389</v>
      </c>
      <c r="D3840" s="176">
        <v>127.31</v>
      </c>
      <c r="E3840" s="176">
        <v>7.9</v>
      </c>
      <c r="F3840" s="176">
        <v>135.21</v>
      </c>
      <c r="G3840" s="169">
        <v>9</v>
      </c>
    </row>
    <row r="3841" spans="1:7" x14ac:dyDescent="0.2">
      <c r="A3841" s="173" t="s">
        <v>19731</v>
      </c>
      <c r="B3841" s="174" t="s">
        <v>19732</v>
      </c>
      <c r="C3841" s="175" t="s">
        <v>12389</v>
      </c>
      <c r="D3841" s="176">
        <v>252.17</v>
      </c>
      <c r="E3841" s="176">
        <v>79.34</v>
      </c>
      <c r="F3841" s="176">
        <v>331.51</v>
      </c>
      <c r="G3841" s="169">
        <v>9</v>
      </c>
    </row>
    <row r="3842" spans="1:7" x14ac:dyDescent="0.2">
      <c r="A3842" s="173" t="s">
        <v>19733</v>
      </c>
      <c r="B3842" s="174" t="s">
        <v>19734</v>
      </c>
      <c r="C3842" s="175" t="s">
        <v>12389</v>
      </c>
      <c r="D3842" s="176">
        <v>1622.06</v>
      </c>
      <c r="E3842" s="176">
        <v>54.3</v>
      </c>
      <c r="F3842" s="176">
        <v>1676.36</v>
      </c>
      <c r="G3842" s="169">
        <v>9</v>
      </c>
    </row>
    <row r="3843" spans="1:7" x14ac:dyDescent="0.2">
      <c r="A3843" s="173" t="s">
        <v>19735</v>
      </c>
      <c r="B3843" s="174" t="s">
        <v>19736</v>
      </c>
      <c r="C3843" s="175" t="s">
        <v>12389</v>
      </c>
      <c r="D3843" s="176">
        <v>348.86</v>
      </c>
      <c r="E3843" s="176">
        <v>39.5</v>
      </c>
      <c r="F3843" s="176">
        <v>388.36</v>
      </c>
      <c r="G3843" s="169">
        <v>9</v>
      </c>
    </row>
    <row r="3844" spans="1:7" x14ac:dyDescent="0.2">
      <c r="A3844" s="173" t="s">
        <v>19737</v>
      </c>
      <c r="B3844" s="174" t="s">
        <v>21002</v>
      </c>
      <c r="C3844" s="175" t="s">
        <v>12389</v>
      </c>
      <c r="D3844" s="176">
        <v>208.1</v>
      </c>
      <c r="E3844" s="176">
        <v>79.34</v>
      </c>
      <c r="F3844" s="176">
        <v>287.44</v>
      </c>
      <c r="G3844" s="169">
        <v>9</v>
      </c>
    </row>
    <row r="3845" spans="1:7" ht="25.5" x14ac:dyDescent="0.2">
      <c r="A3845" s="173" t="s">
        <v>19739</v>
      </c>
      <c r="B3845" s="174" t="s">
        <v>19740</v>
      </c>
      <c r="C3845" s="175" t="s">
        <v>12389</v>
      </c>
      <c r="D3845" s="176">
        <v>64.260000000000005</v>
      </c>
      <c r="E3845" s="176">
        <v>86.76</v>
      </c>
      <c r="F3845" s="176">
        <v>151.02000000000001</v>
      </c>
      <c r="G3845" s="169">
        <v>9</v>
      </c>
    </row>
    <row r="3846" spans="1:7" x14ac:dyDescent="0.2">
      <c r="A3846" s="173" t="s">
        <v>19741</v>
      </c>
      <c r="B3846" s="174" t="s">
        <v>19742</v>
      </c>
      <c r="C3846" s="175" t="s">
        <v>12389</v>
      </c>
      <c r="D3846" s="176">
        <v>1178.79</v>
      </c>
      <c r="E3846" s="176">
        <v>79.34</v>
      </c>
      <c r="F3846" s="176">
        <v>1258.1300000000001</v>
      </c>
      <c r="G3846" s="169">
        <v>9</v>
      </c>
    </row>
    <row r="3847" spans="1:7" ht="25.5" x14ac:dyDescent="0.2">
      <c r="A3847" s="173" t="s">
        <v>19743</v>
      </c>
      <c r="B3847" s="174" t="s">
        <v>19744</v>
      </c>
      <c r="C3847" s="175" t="s">
        <v>12389</v>
      </c>
      <c r="D3847" s="176">
        <v>1025.55</v>
      </c>
      <c r="E3847" s="176">
        <v>79.34</v>
      </c>
      <c r="F3847" s="176">
        <v>1104.8900000000001</v>
      </c>
      <c r="G3847" s="169">
        <v>9</v>
      </c>
    </row>
    <row r="3848" spans="1:7" ht="25.5" x14ac:dyDescent="0.2">
      <c r="A3848" s="173" t="s">
        <v>19745</v>
      </c>
      <c r="B3848" s="174" t="s">
        <v>19746</v>
      </c>
      <c r="C3848" s="175" t="s">
        <v>12389</v>
      </c>
      <c r="D3848" s="176">
        <v>1819.44</v>
      </c>
      <c r="E3848" s="176">
        <v>79.34</v>
      </c>
      <c r="F3848" s="176">
        <v>1898.78</v>
      </c>
      <c r="G3848" s="169">
        <v>9</v>
      </c>
    </row>
    <row r="3849" spans="1:7" x14ac:dyDescent="0.2">
      <c r="A3849" s="173" t="s">
        <v>19747</v>
      </c>
      <c r="B3849" s="174" t="s">
        <v>19748</v>
      </c>
      <c r="C3849" s="175" t="s">
        <v>12389</v>
      </c>
      <c r="D3849" s="176">
        <v>5356.51</v>
      </c>
      <c r="E3849" s="176">
        <v>360.38</v>
      </c>
      <c r="F3849" s="176">
        <v>5716.89</v>
      </c>
      <c r="G3849" s="169">
        <v>9</v>
      </c>
    </row>
    <row r="3850" spans="1:7" x14ac:dyDescent="0.2">
      <c r="A3850" s="173" t="s">
        <v>19749</v>
      </c>
      <c r="B3850" s="174" t="s">
        <v>19750</v>
      </c>
      <c r="C3850" s="175" t="s">
        <v>12389</v>
      </c>
      <c r="D3850" s="176">
        <v>3475.04</v>
      </c>
      <c r="E3850" s="176">
        <v>211.43</v>
      </c>
      <c r="F3850" s="176">
        <v>3686.47</v>
      </c>
      <c r="G3850" s="169">
        <v>9</v>
      </c>
    </row>
    <row r="3851" spans="1:7" x14ac:dyDescent="0.2">
      <c r="A3851" s="173" t="s">
        <v>19751</v>
      </c>
      <c r="B3851" s="174" t="s">
        <v>19752</v>
      </c>
      <c r="C3851" s="175" t="s">
        <v>12389</v>
      </c>
      <c r="D3851" s="176">
        <v>3739.33</v>
      </c>
      <c r="E3851" s="176">
        <v>211.43</v>
      </c>
      <c r="F3851" s="176">
        <v>3950.76</v>
      </c>
      <c r="G3851" s="169">
        <v>9</v>
      </c>
    </row>
    <row r="3852" spans="1:7" x14ac:dyDescent="0.2">
      <c r="A3852" s="173" t="s">
        <v>19753</v>
      </c>
      <c r="B3852" s="174" t="s">
        <v>19754</v>
      </c>
      <c r="C3852" s="175" t="s">
        <v>12389</v>
      </c>
      <c r="D3852" s="176">
        <v>816.25</v>
      </c>
      <c r="E3852" s="176">
        <v>242.54</v>
      </c>
      <c r="F3852" s="176">
        <v>1058.79</v>
      </c>
      <c r="G3852" s="169">
        <v>9</v>
      </c>
    </row>
    <row r="3853" spans="1:7" x14ac:dyDescent="0.2">
      <c r="A3853" s="173" t="s">
        <v>19755</v>
      </c>
      <c r="B3853" s="174" t="s">
        <v>19756</v>
      </c>
      <c r="C3853" s="175"/>
      <c r="D3853" s="176"/>
      <c r="E3853" s="176"/>
      <c r="F3853" s="176"/>
      <c r="G3853" s="169">
        <v>5</v>
      </c>
    </row>
    <row r="3854" spans="1:7" x14ac:dyDescent="0.2">
      <c r="A3854" s="173" t="s">
        <v>19757</v>
      </c>
      <c r="B3854" s="174" t="s">
        <v>19758</v>
      </c>
      <c r="C3854" s="175" t="s">
        <v>12690</v>
      </c>
      <c r="D3854" s="176">
        <v>1028.5999999999999</v>
      </c>
      <c r="E3854" s="176">
        <v>13.84</v>
      </c>
      <c r="F3854" s="176">
        <v>1042.44</v>
      </c>
      <c r="G3854" s="169">
        <v>9</v>
      </c>
    </row>
    <row r="3855" spans="1:7" x14ac:dyDescent="0.2">
      <c r="A3855" s="173" t="s">
        <v>19759</v>
      </c>
      <c r="B3855" s="174" t="s">
        <v>19760</v>
      </c>
      <c r="C3855" s="175" t="s">
        <v>12690</v>
      </c>
      <c r="D3855" s="176">
        <v>1249.53</v>
      </c>
      <c r="E3855" s="176">
        <v>13.84</v>
      </c>
      <c r="F3855" s="176">
        <v>1263.3699999999999</v>
      </c>
      <c r="G3855" s="169">
        <v>9</v>
      </c>
    </row>
    <row r="3856" spans="1:7" ht="25.5" x14ac:dyDescent="0.2">
      <c r="A3856" s="173" t="s">
        <v>19761</v>
      </c>
      <c r="B3856" s="174" t="s">
        <v>19762</v>
      </c>
      <c r="C3856" s="175" t="s">
        <v>12690</v>
      </c>
      <c r="D3856" s="176">
        <v>1342.14</v>
      </c>
      <c r="E3856" s="176">
        <v>559.45000000000005</v>
      </c>
      <c r="F3856" s="176">
        <v>1901.59</v>
      </c>
      <c r="G3856" s="169">
        <v>9</v>
      </c>
    </row>
    <row r="3857" spans="1:7" ht="25.5" x14ac:dyDescent="0.2">
      <c r="A3857" s="173" t="s">
        <v>19763</v>
      </c>
      <c r="B3857" s="174" t="s">
        <v>19764</v>
      </c>
      <c r="C3857" s="175" t="s">
        <v>12690</v>
      </c>
      <c r="D3857" s="176">
        <v>1583.14</v>
      </c>
      <c r="E3857" s="176">
        <v>596.5</v>
      </c>
      <c r="F3857" s="176">
        <v>2179.64</v>
      </c>
      <c r="G3857" s="169">
        <v>9</v>
      </c>
    </row>
    <row r="3858" spans="1:7" ht="25.5" x14ac:dyDescent="0.2">
      <c r="A3858" s="173" t="s">
        <v>19765</v>
      </c>
      <c r="B3858" s="174" t="s">
        <v>19766</v>
      </c>
      <c r="C3858" s="175" t="s">
        <v>12690</v>
      </c>
      <c r="D3858" s="176">
        <v>1835.25</v>
      </c>
      <c r="E3858" s="176">
        <v>670.6</v>
      </c>
      <c r="F3858" s="176">
        <v>2505.85</v>
      </c>
      <c r="G3858" s="169">
        <v>9</v>
      </c>
    </row>
    <row r="3859" spans="1:7" ht="25.5" x14ac:dyDescent="0.2">
      <c r="A3859" s="173" t="s">
        <v>19767</v>
      </c>
      <c r="B3859" s="174" t="s">
        <v>19768</v>
      </c>
      <c r="C3859" s="175" t="s">
        <v>12690</v>
      </c>
      <c r="D3859" s="176">
        <v>2630.69</v>
      </c>
      <c r="E3859" s="176">
        <v>707.65</v>
      </c>
      <c r="F3859" s="176">
        <v>3338.34</v>
      </c>
      <c r="G3859" s="169">
        <v>9</v>
      </c>
    </row>
    <row r="3860" spans="1:7" x14ac:dyDescent="0.2">
      <c r="A3860" s="173" t="s">
        <v>19769</v>
      </c>
      <c r="B3860" s="174" t="s">
        <v>19770</v>
      </c>
      <c r="C3860" s="175" t="s">
        <v>12943</v>
      </c>
      <c r="D3860" s="176">
        <v>20.78</v>
      </c>
      <c r="E3860" s="176">
        <v>30.51</v>
      </c>
      <c r="F3860" s="176">
        <v>51.29</v>
      </c>
      <c r="G3860" s="169">
        <v>9</v>
      </c>
    </row>
    <row r="3861" spans="1:7" x14ac:dyDescent="0.2">
      <c r="A3861" s="173" t="s">
        <v>20446</v>
      </c>
      <c r="B3861" s="174" t="s">
        <v>20447</v>
      </c>
      <c r="C3861" s="175" t="s">
        <v>12389</v>
      </c>
      <c r="D3861" s="176">
        <v>169.82</v>
      </c>
      <c r="E3861" s="176">
        <v>17.02</v>
      </c>
      <c r="F3861" s="176">
        <v>186.84</v>
      </c>
      <c r="G3861" s="169">
        <v>9</v>
      </c>
    </row>
    <row r="3862" spans="1:7" ht="25.5" x14ac:dyDescent="0.2">
      <c r="A3862" s="173" t="s">
        <v>19771</v>
      </c>
      <c r="B3862" s="174" t="s">
        <v>19772</v>
      </c>
      <c r="C3862" s="175"/>
      <c r="D3862" s="176"/>
      <c r="E3862" s="176"/>
      <c r="F3862" s="176"/>
      <c r="G3862" s="169">
        <v>2</v>
      </c>
    </row>
    <row r="3863" spans="1:7" x14ac:dyDescent="0.2">
      <c r="A3863" s="173" t="s">
        <v>19773</v>
      </c>
      <c r="B3863" s="174" t="s">
        <v>19774</v>
      </c>
      <c r="C3863" s="175"/>
      <c r="D3863" s="176"/>
      <c r="E3863" s="176"/>
      <c r="F3863" s="176"/>
      <c r="G3863" s="169">
        <v>5</v>
      </c>
    </row>
    <row r="3864" spans="1:7" x14ac:dyDescent="0.2">
      <c r="A3864" s="173" t="s">
        <v>19775</v>
      </c>
      <c r="B3864" s="174" t="s">
        <v>19776</v>
      </c>
      <c r="C3864" s="175" t="s">
        <v>12389</v>
      </c>
      <c r="D3864" s="176">
        <v>6538.82</v>
      </c>
      <c r="E3864" s="176">
        <v>26.34</v>
      </c>
      <c r="F3864" s="176">
        <v>6565.16</v>
      </c>
      <c r="G3864" s="169">
        <v>9</v>
      </c>
    </row>
    <row r="3865" spans="1:7" x14ac:dyDescent="0.2">
      <c r="A3865" s="173" t="s">
        <v>19777</v>
      </c>
      <c r="B3865" s="174" t="s">
        <v>19778</v>
      </c>
      <c r="C3865" s="175" t="s">
        <v>12497</v>
      </c>
      <c r="D3865" s="176">
        <v>2690.52</v>
      </c>
      <c r="E3865" s="176"/>
      <c r="F3865" s="176">
        <v>2690.52</v>
      </c>
      <c r="G3865" s="169">
        <v>9</v>
      </c>
    </row>
    <row r="3866" spans="1:7" ht="25.5" x14ac:dyDescent="0.2">
      <c r="A3866" s="173" t="s">
        <v>19779</v>
      </c>
      <c r="B3866" s="174" t="s">
        <v>19780</v>
      </c>
      <c r="C3866" s="175" t="s">
        <v>12497</v>
      </c>
      <c r="D3866" s="176">
        <v>3054.38</v>
      </c>
      <c r="E3866" s="176"/>
      <c r="F3866" s="176">
        <v>3054.38</v>
      </c>
      <c r="G3866" s="169">
        <v>9</v>
      </c>
    </row>
    <row r="3867" spans="1:7" x14ac:dyDescent="0.2">
      <c r="A3867" s="173" t="s">
        <v>19781</v>
      </c>
      <c r="B3867" s="174" t="s">
        <v>19782</v>
      </c>
      <c r="C3867" s="175"/>
      <c r="D3867" s="176"/>
      <c r="E3867" s="176"/>
      <c r="F3867" s="176"/>
      <c r="G3867" s="169">
        <v>5</v>
      </c>
    </row>
    <row r="3868" spans="1:7" ht="25.5" x14ac:dyDescent="0.2">
      <c r="A3868" s="173" t="s">
        <v>19783</v>
      </c>
      <c r="B3868" s="174" t="s">
        <v>19784</v>
      </c>
      <c r="C3868" s="175" t="s">
        <v>12441</v>
      </c>
      <c r="D3868" s="176">
        <v>10643.63</v>
      </c>
      <c r="E3868" s="176"/>
      <c r="F3868" s="176">
        <v>10643.63</v>
      </c>
      <c r="G3868" s="169">
        <v>9</v>
      </c>
    </row>
    <row r="3869" spans="1:7" ht="25.5" x14ac:dyDescent="0.2">
      <c r="A3869" s="173" t="s">
        <v>19785</v>
      </c>
      <c r="B3869" s="174" t="s">
        <v>19786</v>
      </c>
      <c r="C3869" s="175" t="s">
        <v>12441</v>
      </c>
      <c r="D3869" s="176">
        <v>8882.7800000000007</v>
      </c>
      <c r="E3869" s="176"/>
      <c r="F3869" s="176">
        <v>8882.7800000000007</v>
      </c>
      <c r="G3869" s="169">
        <v>9</v>
      </c>
    </row>
    <row r="3870" spans="1:7" ht="25.5" x14ac:dyDescent="0.2">
      <c r="A3870" s="173" t="s">
        <v>19787</v>
      </c>
      <c r="B3870" s="174" t="s">
        <v>19788</v>
      </c>
      <c r="C3870" s="175" t="s">
        <v>12441</v>
      </c>
      <c r="D3870" s="176">
        <v>4561.62</v>
      </c>
      <c r="E3870" s="176"/>
      <c r="F3870" s="176">
        <v>4561.62</v>
      </c>
      <c r="G3870" s="169">
        <v>9</v>
      </c>
    </row>
    <row r="3871" spans="1:7" ht="25.5" x14ac:dyDescent="0.2">
      <c r="A3871" s="173" t="s">
        <v>19789</v>
      </c>
      <c r="B3871" s="174" t="s">
        <v>19790</v>
      </c>
      <c r="C3871" s="175"/>
      <c r="D3871" s="176"/>
      <c r="E3871" s="176"/>
      <c r="F3871" s="176"/>
      <c r="G3871" s="169">
        <v>2</v>
      </c>
    </row>
    <row r="3872" spans="1:7" x14ac:dyDescent="0.2">
      <c r="A3872" s="173" t="s">
        <v>19791</v>
      </c>
      <c r="B3872" s="174" t="s">
        <v>19792</v>
      </c>
      <c r="C3872" s="175"/>
      <c r="D3872" s="176"/>
      <c r="E3872" s="176"/>
      <c r="F3872" s="176"/>
      <c r="G3872" s="169">
        <v>5</v>
      </c>
    </row>
    <row r="3873" spans="1:7" x14ac:dyDescent="0.2">
      <c r="A3873" s="173" t="s">
        <v>19793</v>
      </c>
      <c r="B3873" s="174" t="s">
        <v>19794</v>
      </c>
      <c r="C3873" s="175" t="s">
        <v>12441</v>
      </c>
      <c r="D3873" s="176">
        <v>2148.86</v>
      </c>
      <c r="E3873" s="176"/>
      <c r="F3873" s="176">
        <v>2148.86</v>
      </c>
      <c r="G3873" s="169">
        <v>9</v>
      </c>
    </row>
    <row r="3874" spans="1:7" x14ac:dyDescent="0.2">
      <c r="A3874" s="173" t="s">
        <v>19795</v>
      </c>
      <c r="B3874" s="174" t="s">
        <v>19796</v>
      </c>
      <c r="C3874" s="175"/>
      <c r="D3874" s="176"/>
      <c r="E3874" s="176"/>
      <c r="F3874" s="176"/>
      <c r="G3874" s="169">
        <v>5</v>
      </c>
    </row>
    <row r="3875" spans="1:7" x14ac:dyDescent="0.2">
      <c r="A3875" s="173" t="s">
        <v>19797</v>
      </c>
      <c r="B3875" s="174" t="s">
        <v>19798</v>
      </c>
      <c r="C3875" s="175" t="s">
        <v>12441</v>
      </c>
      <c r="D3875" s="176">
        <v>2589.89</v>
      </c>
      <c r="E3875" s="176"/>
      <c r="F3875" s="176">
        <v>2589.89</v>
      </c>
      <c r="G3875" s="169">
        <v>9</v>
      </c>
    </row>
    <row r="3876" spans="1:7" ht="25.5" x14ac:dyDescent="0.2">
      <c r="A3876" s="173" t="s">
        <v>19799</v>
      </c>
      <c r="B3876" s="174" t="s">
        <v>19800</v>
      </c>
      <c r="C3876" s="175"/>
      <c r="D3876" s="176"/>
      <c r="E3876" s="176"/>
      <c r="F3876" s="176"/>
      <c r="G3876" s="169">
        <v>2</v>
      </c>
    </row>
    <row r="3877" spans="1:7" x14ac:dyDescent="0.2">
      <c r="A3877" s="173" t="s">
        <v>19801</v>
      </c>
      <c r="B3877" s="174" t="s">
        <v>19802</v>
      </c>
      <c r="C3877" s="175"/>
      <c r="D3877" s="176"/>
      <c r="E3877" s="176"/>
      <c r="F3877" s="176"/>
      <c r="G3877" s="169">
        <v>5</v>
      </c>
    </row>
    <row r="3878" spans="1:7" ht="25.5" x14ac:dyDescent="0.2">
      <c r="A3878" s="173" t="s">
        <v>19803</v>
      </c>
      <c r="B3878" s="174" t="s">
        <v>19804</v>
      </c>
      <c r="C3878" s="175" t="s">
        <v>12389</v>
      </c>
      <c r="D3878" s="176">
        <v>854.76</v>
      </c>
      <c r="E3878" s="176">
        <v>15.8</v>
      </c>
      <c r="F3878" s="176">
        <v>870.56</v>
      </c>
      <c r="G3878" s="169">
        <v>9</v>
      </c>
    </row>
    <row r="3879" spans="1:7" x14ac:dyDescent="0.2">
      <c r="A3879" s="173" t="s">
        <v>19805</v>
      </c>
      <c r="B3879" s="174" t="s">
        <v>19806</v>
      </c>
      <c r="C3879" s="175" t="s">
        <v>12389</v>
      </c>
      <c r="D3879" s="176">
        <v>14009.06</v>
      </c>
      <c r="E3879" s="176"/>
      <c r="F3879" s="176">
        <v>14009.06</v>
      </c>
      <c r="G3879" s="169">
        <v>9</v>
      </c>
    </row>
    <row r="3880" spans="1:7" x14ac:dyDescent="0.2">
      <c r="A3880" s="173" t="s">
        <v>19807</v>
      </c>
      <c r="B3880" s="174" t="s">
        <v>19808</v>
      </c>
      <c r="C3880" s="175" t="s">
        <v>12690</v>
      </c>
      <c r="D3880" s="176">
        <v>191.88</v>
      </c>
      <c r="E3880" s="176">
        <v>52.67</v>
      </c>
      <c r="F3880" s="176">
        <v>244.55</v>
      </c>
      <c r="G3880" s="169">
        <v>9</v>
      </c>
    </row>
    <row r="3881" spans="1:7" ht="25.5" x14ac:dyDescent="0.2">
      <c r="A3881" s="173" t="s">
        <v>19809</v>
      </c>
      <c r="B3881" s="174" t="s">
        <v>19810</v>
      </c>
      <c r="C3881" s="175" t="s">
        <v>12690</v>
      </c>
      <c r="D3881" s="176">
        <v>1895.81</v>
      </c>
      <c r="E3881" s="176"/>
      <c r="F3881" s="176">
        <v>1895.81</v>
      </c>
      <c r="G3881" s="169">
        <v>9</v>
      </c>
    </row>
    <row r="3882" spans="1:7" ht="25.5" x14ac:dyDescent="0.2">
      <c r="A3882" s="173" t="s">
        <v>19811</v>
      </c>
      <c r="B3882" s="174" t="s">
        <v>19812</v>
      </c>
      <c r="C3882" s="175" t="s">
        <v>12690</v>
      </c>
      <c r="D3882" s="176">
        <v>5860.44</v>
      </c>
      <c r="E3882" s="176"/>
      <c r="F3882" s="176">
        <v>5860.44</v>
      </c>
      <c r="G3882" s="169">
        <v>9</v>
      </c>
    </row>
    <row r="3883" spans="1:7" x14ac:dyDescent="0.2">
      <c r="A3883" s="173" t="s">
        <v>19813</v>
      </c>
      <c r="B3883" s="174" t="s">
        <v>19814</v>
      </c>
      <c r="C3883" s="175" t="s">
        <v>12690</v>
      </c>
      <c r="D3883" s="176">
        <v>1599.48</v>
      </c>
      <c r="E3883" s="176">
        <v>131.68</v>
      </c>
      <c r="F3883" s="176">
        <v>1731.16</v>
      </c>
      <c r="G3883" s="169">
        <v>9</v>
      </c>
    </row>
    <row r="3884" spans="1:7" x14ac:dyDescent="0.2">
      <c r="A3884" s="173" t="s">
        <v>19815</v>
      </c>
      <c r="B3884" s="174" t="s">
        <v>19816</v>
      </c>
      <c r="C3884" s="175" t="s">
        <v>12389</v>
      </c>
      <c r="D3884" s="176">
        <v>2649.7</v>
      </c>
      <c r="E3884" s="176">
        <v>15.8</v>
      </c>
      <c r="F3884" s="176">
        <v>2665.5</v>
      </c>
      <c r="G3884" s="169">
        <v>9</v>
      </c>
    </row>
    <row r="3885" spans="1:7" ht="25.5" x14ac:dyDescent="0.2">
      <c r="A3885" s="173" t="s">
        <v>19817</v>
      </c>
      <c r="B3885" s="174" t="s">
        <v>19818</v>
      </c>
      <c r="C3885" s="175" t="s">
        <v>12690</v>
      </c>
      <c r="D3885" s="176">
        <v>3297.64</v>
      </c>
      <c r="E3885" s="176">
        <v>717.28</v>
      </c>
      <c r="F3885" s="176">
        <v>4014.92</v>
      </c>
      <c r="G3885" s="169">
        <v>9</v>
      </c>
    </row>
    <row r="3886" spans="1:7" x14ac:dyDescent="0.2">
      <c r="A3886" s="173" t="s">
        <v>19819</v>
      </c>
      <c r="B3886" s="174" t="s">
        <v>19820</v>
      </c>
      <c r="C3886" s="175"/>
      <c r="D3886" s="176"/>
      <c r="E3886" s="176"/>
      <c r="F3886" s="176"/>
      <c r="G3886" s="169">
        <v>5</v>
      </c>
    </row>
    <row r="3887" spans="1:7" ht="25.5" x14ac:dyDescent="0.2">
      <c r="A3887" s="173" t="s">
        <v>19821</v>
      </c>
      <c r="B3887" s="174" t="s">
        <v>19822</v>
      </c>
      <c r="C3887" s="175" t="s">
        <v>12389</v>
      </c>
      <c r="D3887" s="176">
        <v>3939.37</v>
      </c>
      <c r="E3887" s="176">
        <v>1164.24</v>
      </c>
      <c r="F3887" s="176">
        <v>5103.6099999999997</v>
      </c>
      <c r="G3887" s="169">
        <v>9</v>
      </c>
    </row>
    <row r="3888" spans="1:7" x14ac:dyDescent="0.2">
      <c r="A3888" s="173" t="s">
        <v>19823</v>
      </c>
      <c r="B3888" s="174" t="s">
        <v>19824</v>
      </c>
      <c r="C3888" s="175" t="s">
        <v>12389</v>
      </c>
      <c r="D3888" s="176">
        <v>892.39</v>
      </c>
      <c r="E3888" s="176">
        <v>363.83</v>
      </c>
      <c r="F3888" s="176">
        <v>1256.22</v>
      </c>
      <c r="G3888" s="169">
        <v>9</v>
      </c>
    </row>
    <row r="3889" spans="1:7" x14ac:dyDescent="0.2">
      <c r="A3889" s="173" t="s">
        <v>19825</v>
      </c>
      <c r="B3889" s="174" t="s">
        <v>19826</v>
      </c>
      <c r="C3889" s="175" t="s">
        <v>12389</v>
      </c>
      <c r="D3889" s="176">
        <v>1282.8</v>
      </c>
      <c r="E3889" s="176">
        <v>363.83</v>
      </c>
      <c r="F3889" s="176">
        <v>1646.63</v>
      </c>
      <c r="G3889" s="169">
        <v>9</v>
      </c>
    </row>
    <row r="3890" spans="1:7" x14ac:dyDescent="0.2">
      <c r="A3890" s="173" t="s">
        <v>19827</v>
      </c>
      <c r="B3890" s="174" t="s">
        <v>19828</v>
      </c>
      <c r="C3890" s="175" t="s">
        <v>12389</v>
      </c>
      <c r="D3890" s="176">
        <v>1277.1099999999999</v>
      </c>
      <c r="E3890" s="176">
        <v>363.83</v>
      </c>
      <c r="F3890" s="176">
        <v>1640.94</v>
      </c>
      <c r="G3890" s="169">
        <v>9</v>
      </c>
    </row>
    <row r="3891" spans="1:7" x14ac:dyDescent="0.2">
      <c r="A3891" s="173" t="s">
        <v>19829</v>
      </c>
      <c r="B3891" s="174" t="s">
        <v>19830</v>
      </c>
      <c r="C3891" s="175" t="s">
        <v>12389</v>
      </c>
      <c r="D3891" s="176">
        <v>2746.46</v>
      </c>
      <c r="E3891" s="176">
        <v>727.65</v>
      </c>
      <c r="F3891" s="176">
        <v>3474.11</v>
      </c>
      <c r="G3891" s="169">
        <v>9</v>
      </c>
    </row>
    <row r="3892" spans="1:7" x14ac:dyDescent="0.2">
      <c r="A3892" s="173" t="s">
        <v>19831</v>
      </c>
      <c r="B3892" s="174" t="s">
        <v>20448</v>
      </c>
      <c r="C3892" s="175" t="s">
        <v>12389</v>
      </c>
      <c r="D3892" s="176">
        <v>686.42</v>
      </c>
      <c r="E3892" s="176">
        <v>11.6</v>
      </c>
      <c r="F3892" s="176">
        <v>698.02</v>
      </c>
      <c r="G3892" s="169">
        <v>9</v>
      </c>
    </row>
    <row r="3893" spans="1:7" ht="25.5" x14ac:dyDescent="0.2">
      <c r="A3893" s="173" t="s">
        <v>19834</v>
      </c>
      <c r="B3893" s="174" t="s">
        <v>19835</v>
      </c>
      <c r="C3893" s="175" t="s">
        <v>12389</v>
      </c>
      <c r="D3893" s="176">
        <v>987.7</v>
      </c>
      <c r="E3893" s="176">
        <v>210.68</v>
      </c>
      <c r="F3893" s="176">
        <v>1198.3800000000001</v>
      </c>
      <c r="G3893" s="169">
        <v>9</v>
      </c>
    </row>
    <row r="3894" spans="1:7" x14ac:dyDescent="0.2">
      <c r="A3894" s="173" t="s">
        <v>19836</v>
      </c>
      <c r="B3894" s="174" t="s">
        <v>19837</v>
      </c>
      <c r="C3894" s="175" t="s">
        <v>12389</v>
      </c>
      <c r="D3894" s="176">
        <v>225.3</v>
      </c>
      <c r="E3894" s="176">
        <v>52.67</v>
      </c>
      <c r="F3894" s="176">
        <v>277.97000000000003</v>
      </c>
      <c r="G3894" s="169">
        <v>9</v>
      </c>
    </row>
    <row r="3895" spans="1:7" x14ac:dyDescent="0.2">
      <c r="A3895" s="173" t="s">
        <v>19838</v>
      </c>
      <c r="B3895" s="174" t="s">
        <v>19839</v>
      </c>
      <c r="C3895" s="175" t="s">
        <v>12389</v>
      </c>
      <c r="D3895" s="176">
        <v>508.61</v>
      </c>
      <c r="E3895" s="176">
        <v>15.8</v>
      </c>
      <c r="F3895" s="176">
        <v>524.41</v>
      </c>
      <c r="G3895" s="169">
        <v>9</v>
      </c>
    </row>
    <row r="3896" spans="1:7" ht="25.5" x14ac:dyDescent="0.2">
      <c r="A3896" s="173" t="s">
        <v>19840</v>
      </c>
      <c r="B3896" s="174" t="s">
        <v>19841</v>
      </c>
      <c r="C3896" s="175" t="s">
        <v>12389</v>
      </c>
      <c r="D3896" s="176">
        <v>1123.81</v>
      </c>
      <c r="E3896" s="176">
        <v>213.7</v>
      </c>
      <c r="F3896" s="176">
        <v>1337.51</v>
      </c>
      <c r="G3896" s="169">
        <v>9</v>
      </c>
    </row>
    <row r="3897" spans="1:7" ht="25.5" x14ac:dyDescent="0.2">
      <c r="A3897" s="173" t="s">
        <v>19842</v>
      </c>
      <c r="B3897" s="174" t="s">
        <v>19843</v>
      </c>
      <c r="C3897" s="175" t="s">
        <v>12389</v>
      </c>
      <c r="D3897" s="176">
        <v>4246.1899999999996</v>
      </c>
      <c r="E3897" s="176">
        <v>213.7</v>
      </c>
      <c r="F3897" s="176">
        <v>4459.8900000000003</v>
      </c>
      <c r="G3897" s="169">
        <v>9</v>
      </c>
    </row>
    <row r="3898" spans="1:7" ht="25.5" x14ac:dyDescent="0.2">
      <c r="A3898" s="173" t="s">
        <v>19844</v>
      </c>
      <c r="B3898" s="174" t="s">
        <v>19845</v>
      </c>
      <c r="C3898" s="175" t="s">
        <v>12389</v>
      </c>
      <c r="D3898" s="176">
        <v>12145.69</v>
      </c>
      <c r="E3898" s="176">
        <v>213.7</v>
      </c>
      <c r="F3898" s="176">
        <v>12359.39</v>
      </c>
      <c r="G3898" s="169">
        <v>9</v>
      </c>
    </row>
    <row r="3899" spans="1:7" x14ac:dyDescent="0.2">
      <c r="A3899" s="173" t="s">
        <v>19846</v>
      </c>
      <c r="B3899" s="174" t="s">
        <v>19847</v>
      </c>
      <c r="C3899" s="175" t="s">
        <v>12389</v>
      </c>
      <c r="D3899" s="176">
        <v>1188.8499999999999</v>
      </c>
      <c r="E3899" s="176">
        <v>3.87</v>
      </c>
      <c r="F3899" s="176">
        <v>1192.72</v>
      </c>
      <c r="G3899" s="169">
        <v>9</v>
      </c>
    </row>
    <row r="3900" spans="1:7" ht="25.5" x14ac:dyDescent="0.2">
      <c r="A3900" s="173" t="s">
        <v>19848</v>
      </c>
      <c r="B3900" s="174" t="s">
        <v>19849</v>
      </c>
      <c r="C3900" s="175" t="s">
        <v>12690</v>
      </c>
      <c r="D3900" s="176">
        <v>12433.44</v>
      </c>
      <c r="E3900" s="176">
        <v>276.32</v>
      </c>
      <c r="F3900" s="176">
        <v>12709.76</v>
      </c>
      <c r="G3900" s="169">
        <v>9</v>
      </c>
    </row>
    <row r="3901" spans="1:7" ht="25.5" x14ac:dyDescent="0.2">
      <c r="A3901" s="173" t="s">
        <v>19850</v>
      </c>
      <c r="B3901" s="174" t="s">
        <v>19851</v>
      </c>
      <c r="C3901" s="175" t="s">
        <v>12690</v>
      </c>
      <c r="D3901" s="176">
        <v>18794.78</v>
      </c>
      <c r="E3901" s="176">
        <v>276.32</v>
      </c>
      <c r="F3901" s="176">
        <v>19071.099999999999</v>
      </c>
      <c r="G3901" s="169">
        <v>9</v>
      </c>
    </row>
    <row r="3902" spans="1:7" ht="38.25" x14ac:dyDescent="0.2">
      <c r="A3902" s="173" t="s">
        <v>19852</v>
      </c>
      <c r="B3902" s="174" t="s">
        <v>19853</v>
      </c>
      <c r="C3902" s="175" t="s">
        <v>12389</v>
      </c>
      <c r="D3902" s="176">
        <v>1765.7</v>
      </c>
      <c r="E3902" s="176">
        <v>184.21</v>
      </c>
      <c r="F3902" s="176">
        <v>1949.91</v>
      </c>
      <c r="G3902" s="169">
        <v>9</v>
      </c>
    </row>
    <row r="3903" spans="1:7" ht="38.25" x14ac:dyDescent="0.2">
      <c r="A3903" s="173" t="s">
        <v>19854</v>
      </c>
      <c r="B3903" s="174" t="s">
        <v>19855</v>
      </c>
      <c r="C3903" s="175" t="s">
        <v>12389</v>
      </c>
      <c r="D3903" s="176">
        <v>2195.8000000000002</v>
      </c>
      <c r="E3903" s="176">
        <v>276.32</v>
      </c>
      <c r="F3903" s="176">
        <v>2472.12</v>
      </c>
      <c r="G3903" s="169">
        <v>9</v>
      </c>
    </row>
    <row r="3904" spans="1:7" ht="38.25" x14ac:dyDescent="0.2">
      <c r="A3904" s="173" t="s">
        <v>19856</v>
      </c>
      <c r="B3904" s="174" t="s">
        <v>19857</v>
      </c>
      <c r="C3904" s="175" t="s">
        <v>12389</v>
      </c>
      <c r="D3904" s="176">
        <v>5553.88</v>
      </c>
      <c r="E3904" s="176">
        <v>363.83</v>
      </c>
      <c r="F3904" s="176">
        <v>5917.71</v>
      </c>
      <c r="G3904" s="169">
        <v>9</v>
      </c>
    </row>
    <row r="3905" spans="1:7" x14ac:dyDescent="0.2">
      <c r="A3905" s="173" t="s">
        <v>19858</v>
      </c>
      <c r="B3905" s="174" t="s">
        <v>19859</v>
      </c>
      <c r="C3905" s="175"/>
      <c r="D3905" s="176"/>
      <c r="E3905" s="176"/>
      <c r="F3905" s="176"/>
      <c r="G3905" s="169">
        <v>5</v>
      </c>
    </row>
    <row r="3906" spans="1:7" x14ac:dyDescent="0.2">
      <c r="A3906" s="173" t="s">
        <v>19860</v>
      </c>
      <c r="B3906" s="174" t="s">
        <v>19861</v>
      </c>
      <c r="C3906" s="175" t="s">
        <v>12389</v>
      </c>
      <c r="D3906" s="176">
        <v>23.51</v>
      </c>
      <c r="E3906" s="176">
        <v>14.56</v>
      </c>
      <c r="F3906" s="176">
        <v>38.07</v>
      </c>
      <c r="G3906" s="169">
        <v>9</v>
      </c>
    </row>
    <row r="3907" spans="1:7" x14ac:dyDescent="0.2">
      <c r="A3907" s="173" t="s">
        <v>19862</v>
      </c>
      <c r="B3907" s="174" t="s">
        <v>19863</v>
      </c>
      <c r="C3907" s="175" t="s">
        <v>12389</v>
      </c>
      <c r="D3907" s="176">
        <v>40.56</v>
      </c>
      <c r="E3907" s="176">
        <v>14.56</v>
      </c>
      <c r="F3907" s="176">
        <v>55.12</v>
      </c>
      <c r="G3907" s="169">
        <v>9</v>
      </c>
    </row>
    <row r="3908" spans="1:7" x14ac:dyDescent="0.2">
      <c r="A3908" s="173" t="s">
        <v>19864</v>
      </c>
      <c r="B3908" s="174" t="s">
        <v>19865</v>
      </c>
      <c r="C3908" s="175" t="s">
        <v>12389</v>
      </c>
      <c r="D3908" s="176"/>
      <c r="E3908" s="176">
        <v>213.7</v>
      </c>
      <c r="F3908" s="176">
        <v>213.7</v>
      </c>
      <c r="G3908" s="169">
        <v>9</v>
      </c>
    </row>
    <row r="3909" spans="1:7" x14ac:dyDescent="0.2">
      <c r="A3909" s="173" t="s">
        <v>19866</v>
      </c>
      <c r="B3909" s="174" t="s">
        <v>19867</v>
      </c>
      <c r="C3909" s="175" t="s">
        <v>12389</v>
      </c>
      <c r="D3909" s="176"/>
      <c r="E3909" s="176">
        <v>213.7</v>
      </c>
      <c r="F3909" s="176">
        <v>213.7</v>
      </c>
      <c r="G3909" s="169">
        <v>9</v>
      </c>
    </row>
    <row r="3910" spans="1:7" ht="25.5" x14ac:dyDescent="0.2">
      <c r="A3910" s="173" t="s">
        <v>19868</v>
      </c>
      <c r="B3910" s="174" t="s">
        <v>21003</v>
      </c>
      <c r="C3910" s="175" t="s">
        <v>12389</v>
      </c>
      <c r="D3910" s="176">
        <v>15465.24</v>
      </c>
      <c r="E3910" s="176">
        <v>19.34</v>
      </c>
      <c r="F3910" s="176">
        <v>15484.58</v>
      </c>
      <c r="G3910" s="169">
        <v>9</v>
      </c>
    </row>
    <row r="3911" spans="1:7" x14ac:dyDescent="0.2">
      <c r="A3911" s="173" t="s">
        <v>19870</v>
      </c>
      <c r="B3911" s="174" t="s">
        <v>19871</v>
      </c>
      <c r="C3911" s="175" t="s">
        <v>12389</v>
      </c>
      <c r="D3911" s="176">
        <v>2245.46</v>
      </c>
      <c r="E3911" s="176">
        <v>19.34</v>
      </c>
      <c r="F3911" s="176">
        <v>2264.8000000000002</v>
      </c>
      <c r="G3911" s="169">
        <v>9</v>
      </c>
    </row>
    <row r="3912" spans="1:7" ht="25.5" x14ac:dyDescent="0.2">
      <c r="A3912" s="173" t="s">
        <v>19872</v>
      </c>
      <c r="B3912" s="174" t="s">
        <v>19873</v>
      </c>
      <c r="C3912" s="175"/>
      <c r="D3912" s="176"/>
      <c r="E3912" s="176"/>
      <c r="F3912" s="176"/>
      <c r="G3912" s="169">
        <v>2</v>
      </c>
    </row>
    <row r="3913" spans="1:7" x14ac:dyDescent="0.2">
      <c r="A3913" s="173" t="s">
        <v>19874</v>
      </c>
      <c r="B3913" s="174" t="s">
        <v>19875</v>
      </c>
      <c r="C3913" s="175"/>
      <c r="D3913" s="176"/>
      <c r="E3913" s="176"/>
      <c r="F3913" s="176"/>
      <c r="G3913" s="169">
        <v>5</v>
      </c>
    </row>
    <row r="3914" spans="1:7" x14ac:dyDescent="0.2">
      <c r="A3914" s="173" t="s">
        <v>19876</v>
      </c>
      <c r="B3914" s="174" t="s">
        <v>19877</v>
      </c>
      <c r="C3914" s="175" t="s">
        <v>12389</v>
      </c>
      <c r="D3914" s="176">
        <v>2538.9499999999998</v>
      </c>
      <c r="E3914" s="176">
        <v>95.04</v>
      </c>
      <c r="F3914" s="176">
        <v>2633.99</v>
      </c>
      <c r="G3914" s="169">
        <v>9</v>
      </c>
    </row>
    <row r="3915" spans="1:7" x14ac:dyDescent="0.2">
      <c r="A3915" s="173" t="s">
        <v>19878</v>
      </c>
      <c r="B3915" s="174" t="s">
        <v>19879</v>
      </c>
      <c r="C3915" s="175" t="s">
        <v>12441</v>
      </c>
      <c r="D3915" s="176">
        <v>1108.56</v>
      </c>
      <c r="E3915" s="176">
        <v>10.72</v>
      </c>
      <c r="F3915" s="176">
        <v>1119.28</v>
      </c>
      <c r="G3915" s="169">
        <v>9</v>
      </c>
    </row>
    <row r="3916" spans="1:7" ht="25.5" x14ac:dyDescent="0.2">
      <c r="A3916" s="173" t="s">
        <v>19880</v>
      </c>
      <c r="B3916" s="174" t="s">
        <v>19881</v>
      </c>
      <c r="C3916" s="175" t="s">
        <v>12441</v>
      </c>
      <c r="D3916" s="176">
        <v>3040.29</v>
      </c>
      <c r="E3916" s="176">
        <v>10.72</v>
      </c>
      <c r="F3916" s="176">
        <v>3051.01</v>
      </c>
      <c r="G3916" s="169">
        <v>9</v>
      </c>
    </row>
    <row r="3917" spans="1:7" ht="25.5" x14ac:dyDescent="0.2">
      <c r="A3917" s="173" t="s">
        <v>19882</v>
      </c>
      <c r="B3917" s="174" t="s">
        <v>19883</v>
      </c>
      <c r="C3917" s="175" t="s">
        <v>12389</v>
      </c>
      <c r="D3917" s="176">
        <v>1027.69</v>
      </c>
      <c r="E3917" s="176">
        <v>5.36</v>
      </c>
      <c r="F3917" s="176">
        <v>1033.05</v>
      </c>
      <c r="G3917" s="169">
        <v>9</v>
      </c>
    </row>
    <row r="3918" spans="1:7" ht="38.25" x14ac:dyDescent="0.2">
      <c r="A3918" s="173" t="s">
        <v>19884</v>
      </c>
      <c r="B3918" s="174" t="s">
        <v>19885</v>
      </c>
      <c r="C3918" s="175" t="s">
        <v>12389</v>
      </c>
      <c r="D3918" s="176">
        <v>23469.77</v>
      </c>
      <c r="E3918" s="176">
        <v>190.57</v>
      </c>
      <c r="F3918" s="176">
        <v>23660.34</v>
      </c>
      <c r="G3918" s="169">
        <v>9</v>
      </c>
    </row>
    <row r="3919" spans="1:7" x14ac:dyDescent="0.2">
      <c r="A3919" s="173" t="s">
        <v>19886</v>
      </c>
      <c r="B3919" s="174" t="s">
        <v>19887</v>
      </c>
      <c r="C3919" s="175" t="s">
        <v>12441</v>
      </c>
      <c r="D3919" s="176">
        <v>5633.72</v>
      </c>
      <c r="E3919" s="176">
        <v>34.479999999999997</v>
      </c>
      <c r="F3919" s="176">
        <v>5668.2</v>
      </c>
      <c r="G3919" s="169">
        <v>9</v>
      </c>
    </row>
    <row r="3920" spans="1:7" ht="25.5" x14ac:dyDescent="0.2">
      <c r="A3920" s="173" t="s">
        <v>19888</v>
      </c>
      <c r="B3920" s="174" t="s">
        <v>19889</v>
      </c>
      <c r="C3920" s="175" t="s">
        <v>12389</v>
      </c>
      <c r="D3920" s="176">
        <v>111691.06</v>
      </c>
      <c r="E3920" s="176"/>
      <c r="F3920" s="176">
        <v>111691.06</v>
      </c>
      <c r="G3920" s="169">
        <v>9</v>
      </c>
    </row>
    <row r="3921" spans="1:7" ht="25.5" x14ac:dyDescent="0.2">
      <c r="A3921" s="173" t="s">
        <v>19890</v>
      </c>
      <c r="B3921" s="174" t="s">
        <v>19891</v>
      </c>
      <c r="C3921" s="175" t="s">
        <v>12389</v>
      </c>
      <c r="D3921" s="176">
        <v>58676.46</v>
      </c>
      <c r="E3921" s="176">
        <v>308.02</v>
      </c>
      <c r="F3921" s="176">
        <v>58984.480000000003</v>
      </c>
      <c r="G3921" s="169">
        <v>9</v>
      </c>
    </row>
    <row r="3922" spans="1:7" ht="38.25" x14ac:dyDescent="0.2">
      <c r="A3922" s="173" t="s">
        <v>19892</v>
      </c>
      <c r="B3922" s="174" t="s">
        <v>19893</v>
      </c>
      <c r="C3922" s="175" t="s">
        <v>12690</v>
      </c>
      <c r="D3922" s="176">
        <v>503651.11</v>
      </c>
      <c r="E3922" s="176"/>
      <c r="F3922" s="176">
        <v>503651.11</v>
      </c>
      <c r="G3922" s="169">
        <v>9</v>
      </c>
    </row>
    <row r="3923" spans="1:7" ht="51" x14ac:dyDescent="0.2">
      <c r="A3923" s="173" t="s">
        <v>19894</v>
      </c>
      <c r="B3923" s="174" t="s">
        <v>19895</v>
      </c>
      <c r="C3923" s="175" t="s">
        <v>12690</v>
      </c>
      <c r="D3923" s="176">
        <v>6392.13</v>
      </c>
      <c r="E3923" s="176">
        <v>66413.600000000006</v>
      </c>
      <c r="F3923" s="176">
        <v>72805.73</v>
      </c>
      <c r="G3923" s="169">
        <v>9</v>
      </c>
    </row>
    <row r="3924" spans="1:7" ht="51" x14ac:dyDescent="0.2">
      <c r="A3924" s="173" t="s">
        <v>19896</v>
      </c>
      <c r="B3924" s="174" t="s">
        <v>19897</v>
      </c>
      <c r="C3924" s="175" t="s">
        <v>12690</v>
      </c>
      <c r="D3924" s="176">
        <v>8847.5300000000007</v>
      </c>
      <c r="E3924" s="176">
        <v>80165.88</v>
      </c>
      <c r="F3924" s="176">
        <v>89013.41</v>
      </c>
      <c r="G3924" s="169">
        <v>9</v>
      </c>
    </row>
    <row r="3925" spans="1:7" x14ac:dyDescent="0.2">
      <c r="A3925" s="173" t="s">
        <v>19898</v>
      </c>
      <c r="B3925" s="174" t="s">
        <v>19899</v>
      </c>
      <c r="C3925" s="175"/>
      <c r="D3925" s="176"/>
      <c r="E3925" s="176"/>
      <c r="F3925" s="176"/>
      <c r="G3925" s="169">
        <v>2</v>
      </c>
    </row>
    <row r="3926" spans="1:7" x14ac:dyDescent="0.2">
      <c r="A3926" s="173" t="s">
        <v>19900</v>
      </c>
      <c r="B3926" s="174" t="s">
        <v>19901</v>
      </c>
      <c r="C3926" s="175"/>
      <c r="D3926" s="176"/>
      <c r="E3926" s="176"/>
      <c r="F3926" s="176"/>
      <c r="G3926" s="169">
        <v>5</v>
      </c>
    </row>
    <row r="3927" spans="1:7" x14ac:dyDescent="0.2">
      <c r="A3927" s="173" t="s">
        <v>19902</v>
      </c>
      <c r="B3927" s="174" t="s">
        <v>19903</v>
      </c>
      <c r="C3927" s="175" t="s">
        <v>12389</v>
      </c>
      <c r="D3927" s="176">
        <v>1370.57</v>
      </c>
      <c r="E3927" s="176">
        <v>321.8</v>
      </c>
      <c r="F3927" s="176">
        <v>1692.37</v>
      </c>
      <c r="G3927" s="169">
        <v>9</v>
      </c>
    </row>
    <row r="3928" spans="1:7" x14ac:dyDescent="0.2">
      <c r="A3928" s="173" t="s">
        <v>19904</v>
      </c>
      <c r="B3928" s="174" t="s">
        <v>19905</v>
      </c>
      <c r="C3928" s="175" t="s">
        <v>12389</v>
      </c>
      <c r="D3928" s="176">
        <v>1445.69</v>
      </c>
      <c r="E3928" s="176">
        <v>321.8</v>
      </c>
      <c r="F3928" s="176">
        <v>1767.49</v>
      </c>
      <c r="G3928" s="169">
        <v>9</v>
      </c>
    </row>
    <row r="3929" spans="1:7" x14ac:dyDescent="0.2">
      <c r="A3929" s="173" t="s">
        <v>19906</v>
      </c>
      <c r="B3929" s="174" t="s">
        <v>19907</v>
      </c>
      <c r="C3929" s="175" t="s">
        <v>12389</v>
      </c>
      <c r="D3929" s="176">
        <v>2045.68</v>
      </c>
      <c r="E3929" s="176">
        <v>321.8</v>
      </c>
      <c r="F3929" s="176">
        <v>2367.48</v>
      </c>
      <c r="G3929" s="169">
        <v>9</v>
      </c>
    </row>
    <row r="3930" spans="1:7" x14ac:dyDescent="0.2">
      <c r="A3930" s="173" t="s">
        <v>19908</v>
      </c>
      <c r="B3930" s="174" t="s">
        <v>19909</v>
      </c>
      <c r="C3930" s="175" t="s">
        <v>12389</v>
      </c>
      <c r="D3930" s="176">
        <v>2013.62</v>
      </c>
      <c r="E3930" s="176">
        <v>321.8</v>
      </c>
      <c r="F3930" s="176">
        <v>2335.42</v>
      </c>
      <c r="G3930" s="169">
        <v>9</v>
      </c>
    </row>
    <row r="3931" spans="1:7" x14ac:dyDescent="0.2">
      <c r="A3931" s="173" t="s">
        <v>19910</v>
      </c>
      <c r="B3931" s="174" t="s">
        <v>19911</v>
      </c>
      <c r="C3931" s="175" t="s">
        <v>12389</v>
      </c>
      <c r="D3931" s="176">
        <v>2310.6</v>
      </c>
      <c r="E3931" s="176">
        <v>321.8</v>
      </c>
      <c r="F3931" s="176">
        <v>2632.4</v>
      </c>
      <c r="G3931" s="169">
        <v>9</v>
      </c>
    </row>
    <row r="3932" spans="1:7" x14ac:dyDescent="0.2">
      <c r="A3932" s="173" t="s">
        <v>19912</v>
      </c>
      <c r="B3932" s="174" t="s">
        <v>19913</v>
      </c>
      <c r="C3932" s="175" t="s">
        <v>12389</v>
      </c>
      <c r="D3932" s="176">
        <v>1474.92</v>
      </c>
      <c r="E3932" s="176">
        <v>321.8</v>
      </c>
      <c r="F3932" s="176">
        <v>1796.72</v>
      </c>
      <c r="G3932" s="169">
        <v>9</v>
      </c>
    </row>
    <row r="3933" spans="1:7" x14ac:dyDescent="0.2">
      <c r="A3933" s="173" t="s">
        <v>19914</v>
      </c>
      <c r="B3933" s="174" t="s">
        <v>19915</v>
      </c>
      <c r="C3933" s="175" t="s">
        <v>12389</v>
      </c>
      <c r="D3933" s="176">
        <v>1649.78</v>
      </c>
      <c r="E3933" s="176">
        <v>321.8</v>
      </c>
      <c r="F3933" s="176">
        <v>1971.58</v>
      </c>
      <c r="G3933" s="169">
        <v>9</v>
      </c>
    </row>
    <row r="3934" spans="1:7" x14ac:dyDescent="0.2">
      <c r="A3934" s="173" t="s">
        <v>19916</v>
      </c>
      <c r="B3934" s="174" t="s">
        <v>19917</v>
      </c>
      <c r="C3934" s="175" t="s">
        <v>12389</v>
      </c>
      <c r="D3934" s="176">
        <v>2455.5</v>
      </c>
      <c r="E3934" s="176">
        <v>321.8</v>
      </c>
      <c r="F3934" s="176">
        <v>2777.3</v>
      </c>
      <c r="G3934" s="169">
        <v>9</v>
      </c>
    </row>
    <row r="3935" spans="1:7" x14ac:dyDescent="0.2">
      <c r="A3935" s="173" t="s">
        <v>19918</v>
      </c>
      <c r="B3935" s="174" t="s">
        <v>19919</v>
      </c>
      <c r="C3935" s="175" t="s">
        <v>12389</v>
      </c>
      <c r="D3935" s="176">
        <v>2616.52</v>
      </c>
      <c r="E3935" s="176">
        <v>321.8</v>
      </c>
      <c r="F3935" s="176">
        <v>2938.32</v>
      </c>
      <c r="G3935" s="169">
        <v>9</v>
      </c>
    </row>
    <row r="3936" spans="1:7" x14ac:dyDescent="0.2">
      <c r="A3936" s="173" t="s">
        <v>19920</v>
      </c>
      <c r="B3936" s="174" t="s">
        <v>19921</v>
      </c>
      <c r="C3936" s="175" t="s">
        <v>12389</v>
      </c>
      <c r="D3936" s="176">
        <v>2844.81</v>
      </c>
      <c r="E3936" s="176">
        <v>321.8</v>
      </c>
      <c r="F3936" s="176">
        <v>3166.61</v>
      </c>
      <c r="G3936" s="169">
        <v>9</v>
      </c>
    </row>
    <row r="3937" spans="1:7" x14ac:dyDescent="0.2">
      <c r="A3937" s="173" t="s">
        <v>19922</v>
      </c>
      <c r="B3937" s="174" t="s">
        <v>19923</v>
      </c>
      <c r="C3937" s="175" t="s">
        <v>12389</v>
      </c>
      <c r="D3937" s="176">
        <v>3105.81</v>
      </c>
      <c r="E3937" s="176">
        <v>321.8</v>
      </c>
      <c r="F3937" s="176">
        <v>3427.61</v>
      </c>
      <c r="G3937" s="169">
        <v>9</v>
      </c>
    </row>
    <row r="3938" spans="1:7" x14ac:dyDescent="0.2">
      <c r="A3938" s="173" t="s">
        <v>19924</v>
      </c>
      <c r="B3938" s="174" t="s">
        <v>19925</v>
      </c>
      <c r="C3938" s="175" t="s">
        <v>12389</v>
      </c>
      <c r="D3938" s="176">
        <v>3287.81</v>
      </c>
      <c r="E3938" s="176">
        <v>321.8</v>
      </c>
      <c r="F3938" s="176">
        <v>3609.61</v>
      </c>
      <c r="G3938" s="169">
        <v>9</v>
      </c>
    </row>
    <row r="3939" spans="1:7" x14ac:dyDescent="0.2">
      <c r="A3939" s="173" t="s">
        <v>19926</v>
      </c>
      <c r="B3939" s="174" t="s">
        <v>19927</v>
      </c>
      <c r="C3939" s="175" t="s">
        <v>12389</v>
      </c>
      <c r="D3939" s="176">
        <v>5508.9</v>
      </c>
      <c r="E3939" s="176">
        <v>321.8</v>
      </c>
      <c r="F3939" s="176">
        <v>5830.7</v>
      </c>
      <c r="G3939" s="169">
        <v>9</v>
      </c>
    </row>
    <row r="3940" spans="1:7" x14ac:dyDescent="0.2">
      <c r="A3940" s="173" t="s">
        <v>19928</v>
      </c>
      <c r="B3940" s="174" t="s">
        <v>19929</v>
      </c>
      <c r="C3940" s="175"/>
      <c r="D3940" s="176"/>
      <c r="E3940" s="176"/>
      <c r="F3940" s="176"/>
      <c r="G3940" s="169">
        <v>5</v>
      </c>
    </row>
    <row r="3941" spans="1:7" x14ac:dyDescent="0.2">
      <c r="A3941" s="173" t="s">
        <v>19930</v>
      </c>
      <c r="B3941" s="174" t="s">
        <v>19931</v>
      </c>
      <c r="C3941" s="175" t="s">
        <v>12389</v>
      </c>
      <c r="D3941" s="176">
        <v>645.66999999999996</v>
      </c>
      <c r="E3941" s="176">
        <v>209.01</v>
      </c>
      <c r="F3941" s="176">
        <v>854.68</v>
      </c>
      <c r="G3941" s="169">
        <v>9</v>
      </c>
    </row>
    <row r="3942" spans="1:7" x14ac:dyDescent="0.2">
      <c r="A3942" s="173" t="s">
        <v>19932</v>
      </c>
      <c r="B3942" s="174" t="s">
        <v>19933</v>
      </c>
      <c r="C3942" s="175" t="s">
        <v>12389</v>
      </c>
      <c r="D3942" s="176">
        <v>593.05999999999995</v>
      </c>
      <c r="E3942" s="176">
        <v>225.33</v>
      </c>
      <c r="F3942" s="176">
        <v>818.39</v>
      </c>
      <c r="G3942" s="169">
        <v>9</v>
      </c>
    </row>
    <row r="3943" spans="1:7" x14ac:dyDescent="0.2">
      <c r="A3943" s="173" t="s">
        <v>19934</v>
      </c>
      <c r="B3943" s="174" t="s">
        <v>19935</v>
      </c>
      <c r="C3943" s="175" t="s">
        <v>12389</v>
      </c>
      <c r="D3943" s="176">
        <v>1259.19</v>
      </c>
      <c r="E3943" s="176">
        <v>225.33</v>
      </c>
      <c r="F3943" s="176">
        <v>1484.52</v>
      </c>
      <c r="G3943" s="169">
        <v>9</v>
      </c>
    </row>
    <row r="3944" spans="1:7" x14ac:dyDescent="0.2">
      <c r="A3944" s="173" t="s">
        <v>19936</v>
      </c>
      <c r="B3944" s="174" t="s">
        <v>19937</v>
      </c>
      <c r="C3944" s="175" t="s">
        <v>12389</v>
      </c>
      <c r="D3944" s="176">
        <v>1502.7</v>
      </c>
      <c r="E3944" s="176">
        <v>338</v>
      </c>
      <c r="F3944" s="176">
        <v>1840.7</v>
      </c>
      <c r="G3944" s="169">
        <v>9</v>
      </c>
    </row>
    <row r="3945" spans="1:7" x14ac:dyDescent="0.2">
      <c r="A3945" s="173" t="s">
        <v>19938</v>
      </c>
      <c r="B3945" s="174" t="s">
        <v>19939</v>
      </c>
      <c r="C3945" s="175" t="s">
        <v>12389</v>
      </c>
      <c r="D3945" s="176">
        <v>1757.9</v>
      </c>
      <c r="E3945" s="176">
        <v>450.66</v>
      </c>
      <c r="F3945" s="176">
        <v>2208.56</v>
      </c>
      <c r="G3945" s="169">
        <v>9</v>
      </c>
    </row>
    <row r="3946" spans="1:7" x14ac:dyDescent="0.2">
      <c r="A3946" s="173" t="s">
        <v>19940</v>
      </c>
      <c r="B3946" s="174" t="s">
        <v>19941</v>
      </c>
      <c r="C3946" s="175" t="s">
        <v>12389</v>
      </c>
      <c r="D3946" s="176">
        <v>2712.74</v>
      </c>
      <c r="E3946" s="176">
        <v>338</v>
      </c>
      <c r="F3946" s="176">
        <v>3050.74</v>
      </c>
      <c r="G3946" s="169">
        <v>9</v>
      </c>
    </row>
    <row r="3947" spans="1:7" x14ac:dyDescent="0.2">
      <c r="A3947" s="173" t="s">
        <v>19942</v>
      </c>
      <c r="B3947" s="174" t="s">
        <v>19943</v>
      </c>
      <c r="C3947" s="175" t="s">
        <v>12389</v>
      </c>
      <c r="D3947" s="176">
        <v>1440.55</v>
      </c>
      <c r="E3947" s="176">
        <v>338</v>
      </c>
      <c r="F3947" s="176">
        <v>1778.55</v>
      </c>
      <c r="G3947" s="169">
        <v>9</v>
      </c>
    </row>
    <row r="3948" spans="1:7" x14ac:dyDescent="0.2">
      <c r="A3948" s="173" t="s">
        <v>19944</v>
      </c>
      <c r="B3948" s="174" t="s">
        <v>19945</v>
      </c>
      <c r="C3948" s="175" t="s">
        <v>12389</v>
      </c>
      <c r="D3948" s="176">
        <v>2696.78</v>
      </c>
      <c r="E3948" s="176">
        <v>450.66</v>
      </c>
      <c r="F3948" s="176">
        <v>3147.44</v>
      </c>
      <c r="G3948" s="169">
        <v>9</v>
      </c>
    </row>
    <row r="3949" spans="1:7" x14ac:dyDescent="0.2">
      <c r="A3949" s="173" t="s">
        <v>19946</v>
      </c>
      <c r="B3949" s="174" t="s">
        <v>19947</v>
      </c>
      <c r="C3949" s="175" t="s">
        <v>12389</v>
      </c>
      <c r="D3949" s="176">
        <v>147.85</v>
      </c>
      <c r="E3949" s="176">
        <v>150.22</v>
      </c>
      <c r="F3949" s="176">
        <v>298.07</v>
      </c>
      <c r="G3949" s="169">
        <v>9</v>
      </c>
    </row>
    <row r="3950" spans="1:7" x14ac:dyDescent="0.2">
      <c r="A3950" s="173" t="s">
        <v>19948</v>
      </c>
      <c r="B3950" s="174" t="s">
        <v>19949</v>
      </c>
      <c r="C3950" s="175" t="s">
        <v>12389</v>
      </c>
      <c r="D3950" s="176">
        <v>157.84</v>
      </c>
      <c r="E3950" s="176">
        <v>150.22</v>
      </c>
      <c r="F3950" s="176">
        <v>308.06</v>
      </c>
      <c r="G3950" s="169">
        <v>9</v>
      </c>
    </row>
    <row r="3951" spans="1:7" x14ac:dyDescent="0.2">
      <c r="A3951" s="173" t="s">
        <v>19950</v>
      </c>
      <c r="B3951" s="174" t="s">
        <v>19951</v>
      </c>
      <c r="C3951" s="175" t="s">
        <v>12389</v>
      </c>
      <c r="D3951" s="176">
        <v>269.79000000000002</v>
      </c>
      <c r="E3951" s="176">
        <v>187.78</v>
      </c>
      <c r="F3951" s="176">
        <v>457.57</v>
      </c>
      <c r="G3951" s="169">
        <v>9</v>
      </c>
    </row>
    <row r="3952" spans="1:7" x14ac:dyDescent="0.2">
      <c r="A3952" s="173" t="s">
        <v>19952</v>
      </c>
      <c r="B3952" s="174" t="s">
        <v>19953</v>
      </c>
      <c r="C3952" s="175" t="s">
        <v>12389</v>
      </c>
      <c r="D3952" s="176">
        <v>539.58000000000004</v>
      </c>
      <c r="E3952" s="176">
        <v>225.33</v>
      </c>
      <c r="F3952" s="176">
        <v>764.91</v>
      </c>
      <c r="G3952" s="169">
        <v>9</v>
      </c>
    </row>
    <row r="3953" spans="1:7" x14ac:dyDescent="0.2">
      <c r="A3953" s="173" t="s">
        <v>19954</v>
      </c>
      <c r="B3953" s="174" t="s">
        <v>19955</v>
      </c>
      <c r="C3953" s="175"/>
      <c r="D3953" s="176"/>
      <c r="E3953" s="176"/>
      <c r="F3953" s="176"/>
      <c r="G3953" s="169">
        <v>5</v>
      </c>
    </row>
    <row r="3954" spans="1:7" x14ac:dyDescent="0.2">
      <c r="A3954" s="173" t="s">
        <v>19956</v>
      </c>
      <c r="B3954" s="174" t="s">
        <v>19957</v>
      </c>
      <c r="C3954" s="175" t="s">
        <v>12389</v>
      </c>
      <c r="D3954" s="176">
        <v>247.28</v>
      </c>
      <c r="E3954" s="176">
        <v>254</v>
      </c>
      <c r="F3954" s="176">
        <v>501.28</v>
      </c>
      <c r="G3954" s="169">
        <v>9</v>
      </c>
    </row>
    <row r="3955" spans="1:7" ht="25.5" x14ac:dyDescent="0.2">
      <c r="A3955" s="173" t="s">
        <v>19958</v>
      </c>
      <c r="B3955" s="174" t="s">
        <v>19959</v>
      </c>
      <c r="C3955" s="175" t="s">
        <v>12389</v>
      </c>
      <c r="D3955" s="176">
        <v>76.319999999999993</v>
      </c>
      <c r="E3955" s="176">
        <v>18.53</v>
      </c>
      <c r="F3955" s="176">
        <v>94.85</v>
      </c>
      <c r="G3955" s="169">
        <v>9</v>
      </c>
    </row>
    <row r="3956" spans="1:7" ht="25.5" x14ac:dyDescent="0.2">
      <c r="A3956" s="173" t="s">
        <v>19960</v>
      </c>
      <c r="B3956" s="174" t="s">
        <v>19961</v>
      </c>
      <c r="C3956" s="175" t="s">
        <v>12389</v>
      </c>
      <c r="D3956" s="176">
        <v>808.91</v>
      </c>
      <c r="E3956" s="176">
        <v>37.049999999999997</v>
      </c>
      <c r="F3956" s="176">
        <v>845.96</v>
      </c>
      <c r="G3956" s="169">
        <v>9</v>
      </c>
    </row>
    <row r="3957" spans="1:7" x14ac:dyDescent="0.2">
      <c r="A3957" s="173" t="s">
        <v>19962</v>
      </c>
      <c r="B3957" s="174" t="s">
        <v>19963</v>
      </c>
      <c r="C3957" s="175" t="s">
        <v>12389</v>
      </c>
      <c r="D3957" s="176">
        <v>35.69</v>
      </c>
      <c r="E3957" s="176">
        <v>36.869999999999997</v>
      </c>
      <c r="F3957" s="176">
        <v>72.56</v>
      </c>
      <c r="G3957" s="169">
        <v>9</v>
      </c>
    </row>
    <row r="3958" spans="1:7" ht="25.5" x14ac:dyDescent="0.2">
      <c r="A3958" s="173" t="s">
        <v>19964</v>
      </c>
      <c r="B3958" s="174" t="s">
        <v>19965</v>
      </c>
      <c r="C3958" s="175"/>
      <c r="D3958" s="176"/>
      <c r="E3958" s="176"/>
      <c r="F3958" s="176"/>
      <c r="G3958" s="169">
        <v>2</v>
      </c>
    </row>
    <row r="3959" spans="1:7" x14ac:dyDescent="0.2">
      <c r="A3959" s="173" t="s">
        <v>19966</v>
      </c>
      <c r="B3959" s="174" t="s">
        <v>19967</v>
      </c>
      <c r="C3959" s="175"/>
      <c r="D3959" s="176"/>
      <c r="E3959" s="176"/>
      <c r="F3959" s="176"/>
      <c r="G3959" s="169">
        <v>5</v>
      </c>
    </row>
    <row r="3960" spans="1:7" ht="25.5" x14ac:dyDescent="0.2">
      <c r="A3960" s="173" t="s">
        <v>19968</v>
      </c>
      <c r="B3960" s="174" t="s">
        <v>19969</v>
      </c>
      <c r="C3960" s="175" t="s">
        <v>12389</v>
      </c>
      <c r="D3960" s="176">
        <v>78.599999999999994</v>
      </c>
      <c r="E3960" s="176"/>
      <c r="F3960" s="176">
        <v>78.599999999999994</v>
      </c>
      <c r="G3960" s="169">
        <v>9</v>
      </c>
    </row>
    <row r="3961" spans="1:7" ht="25.5" x14ac:dyDescent="0.2">
      <c r="A3961" s="173" t="s">
        <v>19970</v>
      </c>
      <c r="B3961" s="174" t="s">
        <v>21004</v>
      </c>
      <c r="C3961" s="175" t="s">
        <v>12389</v>
      </c>
      <c r="D3961" s="176">
        <v>460.15</v>
      </c>
      <c r="E3961" s="176">
        <v>153.32</v>
      </c>
      <c r="F3961" s="176">
        <v>613.47</v>
      </c>
      <c r="G3961" s="169">
        <v>9</v>
      </c>
    </row>
    <row r="3962" spans="1:7" ht="25.5" x14ac:dyDescent="0.2">
      <c r="A3962" s="173" t="s">
        <v>19972</v>
      </c>
      <c r="B3962" s="174" t="s">
        <v>21005</v>
      </c>
      <c r="C3962" s="175" t="s">
        <v>12389</v>
      </c>
      <c r="D3962" s="176">
        <v>1098.45</v>
      </c>
      <c r="E3962" s="176">
        <v>387.6</v>
      </c>
      <c r="F3962" s="176">
        <v>1486.05</v>
      </c>
      <c r="G3962" s="169">
        <v>9</v>
      </c>
    </row>
    <row r="3963" spans="1:7" x14ac:dyDescent="0.2">
      <c r="A3963" s="173" t="s">
        <v>20307</v>
      </c>
      <c r="B3963" s="174" t="s">
        <v>20308</v>
      </c>
      <c r="C3963" s="175" t="s">
        <v>12389</v>
      </c>
      <c r="D3963" s="176">
        <v>1839.13</v>
      </c>
      <c r="E3963" s="176">
        <v>7.41</v>
      </c>
      <c r="F3963" s="176">
        <v>1846.54</v>
      </c>
      <c r="G3963" s="169">
        <v>9</v>
      </c>
    </row>
    <row r="3964" spans="1:7" ht="38.25" x14ac:dyDescent="0.2">
      <c r="A3964" s="173" t="s">
        <v>19974</v>
      </c>
      <c r="B3964" s="174" t="s">
        <v>19975</v>
      </c>
      <c r="C3964" s="175" t="s">
        <v>12389</v>
      </c>
      <c r="D3964" s="176">
        <v>161.65</v>
      </c>
      <c r="E3964" s="176">
        <v>21.07</v>
      </c>
      <c r="F3964" s="176">
        <v>182.72</v>
      </c>
      <c r="G3964" s="169">
        <v>9</v>
      </c>
    </row>
    <row r="3965" spans="1:7" x14ac:dyDescent="0.2">
      <c r="A3965" s="173" t="s">
        <v>19976</v>
      </c>
      <c r="B3965" s="174" t="s">
        <v>19977</v>
      </c>
      <c r="C3965" s="175" t="s">
        <v>12389</v>
      </c>
      <c r="D3965" s="176">
        <v>36.86</v>
      </c>
      <c r="E3965" s="176">
        <v>7.9</v>
      </c>
      <c r="F3965" s="176">
        <v>44.76</v>
      </c>
      <c r="G3965" s="169">
        <v>9</v>
      </c>
    </row>
    <row r="3966" spans="1:7" x14ac:dyDescent="0.2">
      <c r="A3966" s="173" t="s">
        <v>19978</v>
      </c>
      <c r="B3966" s="174" t="s">
        <v>19979</v>
      </c>
      <c r="C3966" s="175" t="s">
        <v>12389</v>
      </c>
      <c r="D3966" s="176">
        <v>154.1</v>
      </c>
      <c r="E3966" s="176">
        <v>7.9</v>
      </c>
      <c r="F3966" s="176">
        <v>162</v>
      </c>
      <c r="G3966" s="169">
        <v>9</v>
      </c>
    </row>
    <row r="3967" spans="1:7" ht="25.5" x14ac:dyDescent="0.2">
      <c r="A3967" s="173" t="s">
        <v>19980</v>
      </c>
      <c r="B3967" s="174" t="s">
        <v>19981</v>
      </c>
      <c r="C3967" s="175" t="s">
        <v>12690</v>
      </c>
      <c r="D3967" s="176">
        <v>7502.05</v>
      </c>
      <c r="E3967" s="176"/>
      <c r="F3967" s="176">
        <v>7502.05</v>
      </c>
      <c r="G3967" s="169">
        <v>9</v>
      </c>
    </row>
    <row r="3968" spans="1:7" ht="25.5" x14ac:dyDescent="0.2">
      <c r="A3968" s="173" t="s">
        <v>19982</v>
      </c>
      <c r="B3968" s="174" t="s">
        <v>19983</v>
      </c>
      <c r="C3968" s="175" t="s">
        <v>12690</v>
      </c>
      <c r="D3968" s="176">
        <v>34876.559999999998</v>
      </c>
      <c r="E3968" s="176"/>
      <c r="F3968" s="176">
        <v>34876.559999999998</v>
      </c>
      <c r="G3968" s="169">
        <v>9</v>
      </c>
    </row>
    <row r="3969" spans="1:7" ht="25.5" x14ac:dyDescent="0.2">
      <c r="A3969" s="173" t="s">
        <v>19984</v>
      </c>
      <c r="B3969" s="174" t="s">
        <v>21006</v>
      </c>
      <c r="C3969" s="175" t="s">
        <v>12690</v>
      </c>
      <c r="D3969" s="176">
        <v>54008.480000000003</v>
      </c>
      <c r="E3969" s="176"/>
      <c r="F3969" s="176">
        <v>54008.480000000003</v>
      </c>
      <c r="G3969" s="169">
        <v>9</v>
      </c>
    </row>
    <row r="3970" spans="1:7" x14ac:dyDescent="0.2">
      <c r="A3970" s="173" t="s">
        <v>19986</v>
      </c>
      <c r="B3970" s="174" t="s">
        <v>19987</v>
      </c>
      <c r="C3970" s="175"/>
      <c r="D3970" s="176"/>
      <c r="E3970" s="176"/>
      <c r="F3970" s="176"/>
      <c r="G3970" s="169">
        <v>5</v>
      </c>
    </row>
    <row r="3971" spans="1:7" ht="25.5" x14ac:dyDescent="0.2">
      <c r="A3971" s="173" t="s">
        <v>19988</v>
      </c>
      <c r="B3971" s="174" t="s">
        <v>19989</v>
      </c>
      <c r="C3971" s="175" t="s">
        <v>12389</v>
      </c>
      <c r="D3971" s="176">
        <v>9833.8700000000008</v>
      </c>
      <c r="E3971" s="176">
        <v>79.010000000000005</v>
      </c>
      <c r="F3971" s="176">
        <v>9912.8799999999992</v>
      </c>
      <c r="G3971" s="169">
        <v>9</v>
      </c>
    </row>
    <row r="3972" spans="1:7" ht="25.5" x14ac:dyDescent="0.2">
      <c r="A3972" s="173" t="s">
        <v>19990</v>
      </c>
      <c r="B3972" s="174" t="s">
        <v>19991</v>
      </c>
      <c r="C3972" s="175" t="s">
        <v>12389</v>
      </c>
      <c r="D3972" s="176">
        <v>15777.89</v>
      </c>
      <c r="E3972" s="176">
        <v>79.010000000000005</v>
      </c>
      <c r="F3972" s="176">
        <v>15856.9</v>
      </c>
      <c r="G3972" s="169">
        <v>9</v>
      </c>
    </row>
    <row r="3973" spans="1:7" ht="25.5" x14ac:dyDescent="0.2">
      <c r="A3973" s="173" t="s">
        <v>19992</v>
      </c>
      <c r="B3973" s="174" t="s">
        <v>19993</v>
      </c>
      <c r="C3973" s="175" t="s">
        <v>12389</v>
      </c>
      <c r="D3973" s="176">
        <v>44372.4</v>
      </c>
      <c r="E3973" s="176">
        <v>79.010000000000005</v>
      </c>
      <c r="F3973" s="176">
        <v>44451.41</v>
      </c>
      <c r="G3973" s="169">
        <v>9</v>
      </c>
    </row>
    <row r="3974" spans="1:7" x14ac:dyDescent="0.2">
      <c r="A3974" s="173" t="s">
        <v>19994</v>
      </c>
      <c r="B3974" s="174" t="s">
        <v>19995</v>
      </c>
      <c r="C3974" s="175"/>
      <c r="D3974" s="176"/>
      <c r="E3974" s="176"/>
      <c r="F3974" s="176"/>
      <c r="G3974" s="169">
        <v>5</v>
      </c>
    </row>
    <row r="3975" spans="1:7" ht="25.5" x14ac:dyDescent="0.2">
      <c r="A3975" s="173" t="s">
        <v>19996</v>
      </c>
      <c r="B3975" s="174" t="s">
        <v>19997</v>
      </c>
      <c r="C3975" s="175" t="s">
        <v>12389</v>
      </c>
      <c r="D3975" s="176">
        <v>39075.120000000003</v>
      </c>
      <c r="E3975" s="176">
        <v>148.19999999999999</v>
      </c>
      <c r="F3975" s="176">
        <v>39223.32</v>
      </c>
      <c r="G3975" s="169">
        <v>9</v>
      </c>
    </row>
    <row r="3976" spans="1:7" ht="25.5" x14ac:dyDescent="0.2">
      <c r="A3976" s="173" t="s">
        <v>19998</v>
      </c>
      <c r="B3976" s="174" t="s">
        <v>19999</v>
      </c>
      <c r="C3976" s="175" t="s">
        <v>12389</v>
      </c>
      <c r="D3976" s="176">
        <v>47983.39</v>
      </c>
      <c r="E3976" s="176">
        <v>148.19999999999999</v>
      </c>
      <c r="F3976" s="176">
        <v>48131.59</v>
      </c>
      <c r="G3976" s="169">
        <v>9</v>
      </c>
    </row>
    <row r="3977" spans="1:7" ht="25.5" x14ac:dyDescent="0.2">
      <c r="A3977" s="173" t="s">
        <v>20000</v>
      </c>
      <c r="B3977" s="174" t="s">
        <v>20001</v>
      </c>
      <c r="C3977" s="175" t="s">
        <v>12389</v>
      </c>
      <c r="D3977" s="176">
        <v>45709.63</v>
      </c>
      <c r="E3977" s="176">
        <v>148.19999999999999</v>
      </c>
      <c r="F3977" s="176">
        <v>45857.83</v>
      </c>
      <c r="G3977" s="169">
        <v>9</v>
      </c>
    </row>
    <row r="3978" spans="1:7" ht="25.5" x14ac:dyDescent="0.2">
      <c r="A3978" s="173" t="s">
        <v>20002</v>
      </c>
      <c r="B3978" s="174" t="s">
        <v>20003</v>
      </c>
      <c r="C3978" s="175" t="s">
        <v>12389</v>
      </c>
      <c r="D3978" s="176">
        <v>4127.51</v>
      </c>
      <c r="E3978" s="176">
        <v>105.34</v>
      </c>
      <c r="F3978" s="176">
        <v>4232.8500000000004</v>
      </c>
      <c r="G3978" s="169">
        <v>9</v>
      </c>
    </row>
    <row r="3979" spans="1:7" ht="25.5" x14ac:dyDescent="0.2">
      <c r="A3979" s="173" t="s">
        <v>20004</v>
      </c>
      <c r="B3979" s="174" t="s">
        <v>20005</v>
      </c>
      <c r="C3979" s="175" t="s">
        <v>12389</v>
      </c>
      <c r="D3979" s="176">
        <v>16190.13</v>
      </c>
      <c r="E3979" s="176">
        <v>148.19999999999999</v>
      </c>
      <c r="F3979" s="176">
        <v>16338.33</v>
      </c>
      <c r="G3979" s="169">
        <v>9</v>
      </c>
    </row>
    <row r="3980" spans="1:7" ht="25.5" x14ac:dyDescent="0.2">
      <c r="A3980" s="173" t="s">
        <v>20006</v>
      </c>
      <c r="B3980" s="174" t="s">
        <v>20007</v>
      </c>
      <c r="C3980" s="175" t="s">
        <v>12389</v>
      </c>
      <c r="D3980" s="176">
        <v>24700.47</v>
      </c>
      <c r="E3980" s="176">
        <v>105.34</v>
      </c>
      <c r="F3980" s="176">
        <v>24805.81</v>
      </c>
      <c r="G3980" s="169">
        <v>9</v>
      </c>
    </row>
    <row r="3981" spans="1:7" ht="25.5" x14ac:dyDescent="0.2">
      <c r="A3981" s="173" t="s">
        <v>20008</v>
      </c>
      <c r="B3981" s="174" t="s">
        <v>20009</v>
      </c>
      <c r="C3981" s="175" t="s">
        <v>12389</v>
      </c>
      <c r="D3981" s="176">
        <v>1018.46</v>
      </c>
      <c r="E3981" s="176">
        <v>52.67</v>
      </c>
      <c r="F3981" s="176">
        <v>1071.1300000000001</v>
      </c>
      <c r="G3981" s="169">
        <v>9</v>
      </c>
    </row>
    <row r="3982" spans="1:7" ht="25.5" x14ac:dyDescent="0.2">
      <c r="A3982" s="173" t="s">
        <v>20010</v>
      </c>
      <c r="B3982" s="174" t="s">
        <v>20011</v>
      </c>
      <c r="C3982" s="175" t="s">
        <v>12389</v>
      </c>
      <c r="D3982" s="176">
        <v>39742.620000000003</v>
      </c>
      <c r="E3982" s="176">
        <v>148.19999999999999</v>
      </c>
      <c r="F3982" s="176">
        <v>39890.82</v>
      </c>
      <c r="G3982" s="169">
        <v>9</v>
      </c>
    </row>
    <row r="3983" spans="1:7" ht="25.5" x14ac:dyDescent="0.2">
      <c r="A3983" s="173" t="s">
        <v>20012</v>
      </c>
      <c r="B3983" s="174" t="s">
        <v>20013</v>
      </c>
      <c r="C3983" s="175" t="s">
        <v>12389</v>
      </c>
      <c r="D3983" s="176">
        <v>58324.56</v>
      </c>
      <c r="E3983" s="176">
        <v>148.19999999999999</v>
      </c>
      <c r="F3983" s="176">
        <v>58472.76</v>
      </c>
      <c r="G3983" s="169">
        <v>9</v>
      </c>
    </row>
    <row r="3984" spans="1:7" ht="25.5" x14ac:dyDescent="0.2">
      <c r="A3984" s="173" t="s">
        <v>20014</v>
      </c>
      <c r="B3984" s="174" t="s">
        <v>20015</v>
      </c>
      <c r="C3984" s="175" t="s">
        <v>12389</v>
      </c>
      <c r="D3984" s="176">
        <v>117328.92</v>
      </c>
      <c r="E3984" s="176">
        <v>148.19999999999999</v>
      </c>
      <c r="F3984" s="176">
        <v>117477.12</v>
      </c>
      <c r="G3984" s="169">
        <v>9</v>
      </c>
    </row>
    <row r="3985" spans="1:7" ht="25.5" x14ac:dyDescent="0.2">
      <c r="A3985" s="173" t="s">
        <v>20016</v>
      </c>
      <c r="B3985" s="174" t="s">
        <v>20017</v>
      </c>
      <c r="C3985" s="175" t="s">
        <v>12389</v>
      </c>
      <c r="D3985" s="176">
        <v>141590.5</v>
      </c>
      <c r="E3985" s="176">
        <v>148.19999999999999</v>
      </c>
      <c r="F3985" s="176">
        <v>141738.70000000001</v>
      </c>
      <c r="G3985" s="169">
        <v>9</v>
      </c>
    </row>
    <row r="3986" spans="1:7" ht="25.5" x14ac:dyDescent="0.2">
      <c r="A3986" s="173" t="s">
        <v>20018</v>
      </c>
      <c r="B3986" s="174" t="s">
        <v>20019</v>
      </c>
      <c r="C3986" s="175" t="s">
        <v>12389</v>
      </c>
      <c r="D3986" s="176">
        <v>50583.91</v>
      </c>
      <c r="E3986" s="176">
        <v>148.19999999999999</v>
      </c>
      <c r="F3986" s="176">
        <v>50732.11</v>
      </c>
      <c r="G3986" s="169">
        <v>9</v>
      </c>
    </row>
    <row r="3987" spans="1:7" ht="25.5" x14ac:dyDescent="0.2">
      <c r="A3987" s="173" t="s">
        <v>20020</v>
      </c>
      <c r="B3987" s="174" t="s">
        <v>20021</v>
      </c>
      <c r="C3987" s="175" t="s">
        <v>12389</v>
      </c>
      <c r="D3987" s="176">
        <v>27663.38</v>
      </c>
      <c r="E3987" s="176">
        <v>148.19999999999999</v>
      </c>
      <c r="F3987" s="176">
        <v>27811.58</v>
      </c>
      <c r="G3987" s="169">
        <v>9</v>
      </c>
    </row>
    <row r="3988" spans="1:7" ht="25.5" x14ac:dyDescent="0.2">
      <c r="A3988" s="173" t="s">
        <v>20022</v>
      </c>
      <c r="B3988" s="174" t="s">
        <v>20023</v>
      </c>
      <c r="C3988" s="175" t="s">
        <v>12389</v>
      </c>
      <c r="D3988" s="176">
        <v>37644.79</v>
      </c>
      <c r="E3988" s="176">
        <v>148.19999999999999</v>
      </c>
      <c r="F3988" s="176">
        <v>37792.99</v>
      </c>
      <c r="G3988" s="169">
        <v>9</v>
      </c>
    </row>
    <row r="3989" spans="1:7" ht="25.5" x14ac:dyDescent="0.2">
      <c r="A3989" s="173" t="s">
        <v>20024</v>
      </c>
      <c r="B3989" s="174" t="s">
        <v>20025</v>
      </c>
      <c r="C3989" s="175" t="s">
        <v>12389</v>
      </c>
      <c r="D3989" s="176">
        <v>64262.05</v>
      </c>
      <c r="E3989" s="176">
        <v>148.19999999999999</v>
      </c>
      <c r="F3989" s="176">
        <v>64410.25</v>
      </c>
      <c r="G3989" s="169">
        <v>9</v>
      </c>
    </row>
    <row r="3990" spans="1:7" ht="25.5" x14ac:dyDescent="0.2">
      <c r="A3990" s="173" t="s">
        <v>20026</v>
      </c>
      <c r="B3990" s="174" t="s">
        <v>20027</v>
      </c>
      <c r="C3990" s="175" t="s">
        <v>12389</v>
      </c>
      <c r="D3990" s="176">
        <v>43030.7</v>
      </c>
      <c r="E3990" s="176">
        <v>148.19999999999999</v>
      </c>
      <c r="F3990" s="176">
        <v>43178.9</v>
      </c>
      <c r="G3990" s="169">
        <v>9</v>
      </c>
    </row>
    <row r="3991" spans="1:7" ht="25.5" x14ac:dyDescent="0.2">
      <c r="A3991" s="173" t="s">
        <v>20028</v>
      </c>
      <c r="B3991" s="174" t="s">
        <v>20029</v>
      </c>
      <c r="C3991" s="175" t="s">
        <v>12389</v>
      </c>
      <c r="D3991" s="176">
        <v>96674.25</v>
      </c>
      <c r="E3991" s="176">
        <v>148.19999999999999</v>
      </c>
      <c r="F3991" s="176">
        <v>96822.45</v>
      </c>
      <c r="G3991" s="169">
        <v>9</v>
      </c>
    </row>
    <row r="3992" spans="1:7" x14ac:dyDescent="0.2">
      <c r="A3992" s="173" t="s">
        <v>20030</v>
      </c>
      <c r="B3992" s="174" t="s">
        <v>20031</v>
      </c>
      <c r="C3992" s="175"/>
      <c r="D3992" s="176"/>
      <c r="E3992" s="176"/>
      <c r="F3992" s="176"/>
      <c r="G3992" s="169">
        <v>5</v>
      </c>
    </row>
    <row r="3993" spans="1:7" x14ac:dyDescent="0.2">
      <c r="A3993" s="173" t="s">
        <v>21007</v>
      </c>
      <c r="B3993" s="174" t="s">
        <v>21008</v>
      </c>
      <c r="C3993" s="175" t="s">
        <v>12389</v>
      </c>
      <c r="D3993" s="176">
        <v>661.59</v>
      </c>
      <c r="E3993" s="176">
        <v>60.11</v>
      </c>
      <c r="F3993" s="176">
        <v>721.7</v>
      </c>
      <c r="G3993" s="169">
        <v>9</v>
      </c>
    </row>
    <row r="3994" spans="1:7" x14ac:dyDescent="0.2">
      <c r="A3994" s="173" t="s">
        <v>20034</v>
      </c>
      <c r="B3994" s="174" t="s">
        <v>20035</v>
      </c>
      <c r="C3994" s="175"/>
      <c r="D3994" s="176"/>
      <c r="E3994" s="176"/>
      <c r="F3994" s="176"/>
      <c r="G3994" s="169">
        <v>5</v>
      </c>
    </row>
    <row r="3995" spans="1:7" x14ac:dyDescent="0.2">
      <c r="A3995" s="173" t="s">
        <v>20036</v>
      </c>
      <c r="B3995" s="174" t="s">
        <v>20037</v>
      </c>
      <c r="C3995" s="175" t="s">
        <v>12389</v>
      </c>
      <c r="D3995" s="176">
        <v>39.17</v>
      </c>
      <c r="E3995" s="176">
        <v>10.54</v>
      </c>
      <c r="F3995" s="176">
        <v>49.71</v>
      </c>
      <c r="G3995" s="169">
        <v>9</v>
      </c>
    </row>
    <row r="3996" spans="1:7" x14ac:dyDescent="0.2">
      <c r="A3996" s="173" t="s">
        <v>20038</v>
      </c>
      <c r="B3996" s="174" t="s">
        <v>20039</v>
      </c>
      <c r="C3996" s="175" t="s">
        <v>12389</v>
      </c>
      <c r="D3996" s="176">
        <v>734.37</v>
      </c>
      <c r="E3996" s="176">
        <v>42.13</v>
      </c>
      <c r="F3996" s="176">
        <v>776.5</v>
      </c>
      <c r="G3996" s="169">
        <v>9</v>
      </c>
    </row>
    <row r="3997" spans="1:7" x14ac:dyDescent="0.2">
      <c r="A3997" s="173" t="s">
        <v>20040</v>
      </c>
      <c r="B3997" s="174" t="s">
        <v>20041</v>
      </c>
      <c r="C3997" s="175" t="s">
        <v>12389</v>
      </c>
      <c r="D3997" s="176">
        <v>609.14</v>
      </c>
      <c r="E3997" s="176">
        <v>42.13</v>
      </c>
      <c r="F3997" s="176">
        <v>651.27</v>
      </c>
      <c r="G3997" s="169">
        <v>9</v>
      </c>
    </row>
    <row r="3998" spans="1:7" x14ac:dyDescent="0.2">
      <c r="A3998" s="173" t="s">
        <v>20042</v>
      </c>
      <c r="B3998" s="174" t="s">
        <v>20043</v>
      </c>
      <c r="C3998" s="175" t="s">
        <v>12389</v>
      </c>
      <c r="D3998" s="176">
        <v>118.76</v>
      </c>
      <c r="E3998" s="176">
        <v>10.54</v>
      </c>
      <c r="F3998" s="176">
        <v>129.30000000000001</v>
      </c>
      <c r="G3998" s="169">
        <v>9</v>
      </c>
    </row>
    <row r="3999" spans="1:7" x14ac:dyDescent="0.2">
      <c r="A3999" s="173" t="s">
        <v>20044</v>
      </c>
      <c r="B3999" s="174" t="s">
        <v>20045</v>
      </c>
      <c r="C3999" s="175" t="s">
        <v>12389</v>
      </c>
      <c r="D3999" s="176">
        <v>1028.6400000000001</v>
      </c>
      <c r="E3999" s="176">
        <v>3.87</v>
      </c>
      <c r="F3999" s="176">
        <v>1032.51</v>
      </c>
      <c r="G3999" s="169">
        <v>9</v>
      </c>
    </row>
    <row r="4000" spans="1:7" x14ac:dyDescent="0.2">
      <c r="A4000" s="173" t="s">
        <v>20046</v>
      </c>
      <c r="B4000" s="174" t="s">
        <v>20047</v>
      </c>
      <c r="C4000" s="175"/>
      <c r="D4000" s="176"/>
      <c r="E4000" s="176"/>
      <c r="F4000" s="176"/>
      <c r="G4000" s="169">
        <v>5</v>
      </c>
    </row>
    <row r="4001" spans="1:7" ht="25.5" x14ac:dyDescent="0.2">
      <c r="A4001" s="173" t="s">
        <v>20048</v>
      </c>
      <c r="B4001" s="174" t="s">
        <v>20520</v>
      </c>
      <c r="C4001" s="175" t="s">
        <v>12389</v>
      </c>
      <c r="D4001" s="176">
        <v>506.98</v>
      </c>
      <c r="E4001" s="176">
        <v>24.04</v>
      </c>
      <c r="F4001" s="176">
        <v>531.02</v>
      </c>
      <c r="G4001" s="169">
        <v>9</v>
      </c>
    </row>
    <row r="4002" spans="1:7" ht="25.5" x14ac:dyDescent="0.2">
      <c r="A4002" s="173" t="s">
        <v>20521</v>
      </c>
      <c r="B4002" s="174" t="s">
        <v>20522</v>
      </c>
      <c r="C4002" s="175" t="s">
        <v>12389</v>
      </c>
      <c r="D4002" s="176">
        <v>752.86</v>
      </c>
      <c r="E4002" s="176">
        <v>30.8</v>
      </c>
      <c r="F4002" s="176">
        <v>783.66</v>
      </c>
      <c r="G4002" s="169">
        <v>9</v>
      </c>
    </row>
    <row r="4003" spans="1:7" x14ac:dyDescent="0.2">
      <c r="A4003" s="173" t="s">
        <v>20051</v>
      </c>
      <c r="B4003" s="174" t="s">
        <v>20052</v>
      </c>
      <c r="C4003" s="175"/>
      <c r="D4003" s="176"/>
      <c r="E4003" s="176"/>
      <c r="F4003" s="176"/>
      <c r="G4003" s="169">
        <v>5</v>
      </c>
    </row>
    <row r="4004" spans="1:7" x14ac:dyDescent="0.2">
      <c r="A4004" s="173" t="s">
        <v>20053</v>
      </c>
      <c r="B4004" s="174" t="s">
        <v>20054</v>
      </c>
      <c r="C4004" s="175" t="s">
        <v>12497</v>
      </c>
      <c r="D4004" s="176">
        <v>0.46</v>
      </c>
      <c r="E4004" s="176">
        <v>5.26</v>
      </c>
      <c r="F4004" s="176">
        <v>5.72</v>
      </c>
      <c r="G4004" s="169">
        <v>9</v>
      </c>
    </row>
    <row r="4005" spans="1:7" x14ac:dyDescent="0.2">
      <c r="A4005" s="173" t="s">
        <v>20055</v>
      </c>
      <c r="B4005" s="174" t="s">
        <v>20056</v>
      </c>
      <c r="C4005" s="175" t="s">
        <v>12389</v>
      </c>
      <c r="D4005" s="176">
        <v>6.03</v>
      </c>
      <c r="E4005" s="176">
        <v>10.54</v>
      </c>
      <c r="F4005" s="176">
        <v>16.57</v>
      </c>
      <c r="G4005" s="169">
        <v>9</v>
      </c>
    </row>
    <row r="4006" spans="1:7" x14ac:dyDescent="0.2">
      <c r="A4006" s="173" t="s">
        <v>20057</v>
      </c>
      <c r="B4006" s="174" t="s">
        <v>20058</v>
      </c>
      <c r="C4006" s="175" t="s">
        <v>12389</v>
      </c>
      <c r="D4006" s="176">
        <v>2.12</v>
      </c>
      <c r="E4006" s="176">
        <v>10.54</v>
      </c>
      <c r="F4006" s="176">
        <v>12.66</v>
      </c>
      <c r="G4006" s="169">
        <v>9</v>
      </c>
    </row>
    <row r="4007" spans="1:7" ht="25.5" x14ac:dyDescent="0.2">
      <c r="A4007" s="173" t="s">
        <v>20059</v>
      </c>
      <c r="B4007" s="174" t="s">
        <v>20060</v>
      </c>
      <c r="C4007" s="175" t="s">
        <v>12389</v>
      </c>
      <c r="D4007" s="176">
        <v>2.62</v>
      </c>
      <c r="E4007" s="176">
        <v>10.54</v>
      </c>
      <c r="F4007" s="176">
        <v>13.16</v>
      </c>
      <c r="G4007" s="169">
        <v>9</v>
      </c>
    </row>
    <row r="4008" spans="1:7" x14ac:dyDescent="0.2">
      <c r="A4008" s="173" t="s">
        <v>20061</v>
      </c>
      <c r="B4008" s="174" t="s">
        <v>20062</v>
      </c>
      <c r="C4008" s="175" t="s">
        <v>12389</v>
      </c>
      <c r="D4008" s="176">
        <v>286.14</v>
      </c>
      <c r="E4008" s="176">
        <v>11.69</v>
      </c>
      <c r="F4008" s="176">
        <v>297.83</v>
      </c>
      <c r="G4008" s="169">
        <v>9</v>
      </c>
    </row>
    <row r="4009" spans="1:7" x14ac:dyDescent="0.2">
      <c r="A4009" s="173" t="s">
        <v>20063</v>
      </c>
      <c r="B4009" s="174" t="s">
        <v>20064</v>
      </c>
      <c r="C4009" s="175" t="s">
        <v>12389</v>
      </c>
      <c r="D4009" s="176">
        <v>657.87</v>
      </c>
      <c r="E4009" s="176">
        <v>11.69</v>
      </c>
      <c r="F4009" s="176">
        <v>669.56</v>
      </c>
      <c r="G4009" s="169">
        <v>9</v>
      </c>
    </row>
    <row r="4010" spans="1:7" x14ac:dyDescent="0.2">
      <c r="A4010" s="173" t="s">
        <v>20065</v>
      </c>
      <c r="B4010" s="174" t="s">
        <v>20066</v>
      </c>
      <c r="C4010" s="175" t="s">
        <v>12389</v>
      </c>
      <c r="D4010" s="176">
        <v>7.83</v>
      </c>
      <c r="E4010" s="176">
        <v>18.53</v>
      </c>
      <c r="F4010" s="176">
        <v>26.36</v>
      </c>
      <c r="G4010" s="169">
        <v>9</v>
      </c>
    </row>
    <row r="4011" spans="1:7" x14ac:dyDescent="0.2">
      <c r="A4011" s="173" t="s">
        <v>20067</v>
      </c>
      <c r="B4011" s="174" t="s">
        <v>20068</v>
      </c>
      <c r="C4011" s="175" t="s">
        <v>12389</v>
      </c>
      <c r="D4011" s="176">
        <v>17.97</v>
      </c>
      <c r="E4011" s="176">
        <v>18.53</v>
      </c>
      <c r="F4011" s="176">
        <v>36.5</v>
      </c>
      <c r="G4011" s="169">
        <v>9</v>
      </c>
    </row>
    <row r="4012" spans="1:7" x14ac:dyDescent="0.2">
      <c r="A4012" s="173" t="s">
        <v>20069</v>
      </c>
      <c r="B4012" s="174" t="s">
        <v>20070</v>
      </c>
      <c r="C4012" s="175" t="s">
        <v>12389</v>
      </c>
      <c r="D4012" s="176">
        <v>84.09</v>
      </c>
      <c r="E4012" s="176">
        <v>2.14</v>
      </c>
      <c r="F4012" s="176">
        <v>86.23</v>
      </c>
      <c r="G4012" s="169">
        <v>9</v>
      </c>
    </row>
    <row r="4013" spans="1:7" x14ac:dyDescent="0.2">
      <c r="A4013" s="173" t="s">
        <v>20071</v>
      </c>
      <c r="B4013" s="174" t="s">
        <v>20072</v>
      </c>
      <c r="C4013" s="175" t="s">
        <v>12389</v>
      </c>
      <c r="D4013" s="176">
        <v>283.68</v>
      </c>
      <c r="E4013" s="176">
        <v>12.03</v>
      </c>
      <c r="F4013" s="176">
        <v>295.70999999999998</v>
      </c>
      <c r="G4013" s="169">
        <v>9</v>
      </c>
    </row>
    <row r="4014" spans="1:7" x14ac:dyDescent="0.2">
      <c r="A4014" s="173" t="s">
        <v>20073</v>
      </c>
      <c r="B4014" s="174" t="s">
        <v>20449</v>
      </c>
      <c r="C4014" s="175" t="s">
        <v>12389</v>
      </c>
      <c r="D4014" s="176">
        <v>92.66</v>
      </c>
      <c r="E4014" s="176">
        <v>7.74</v>
      </c>
      <c r="F4014" s="176">
        <v>100.4</v>
      </c>
      <c r="G4014" s="169">
        <v>9</v>
      </c>
    </row>
    <row r="4015" spans="1:7" x14ac:dyDescent="0.2">
      <c r="A4015" s="173" t="s">
        <v>20074</v>
      </c>
      <c r="B4015" s="174" t="s">
        <v>20450</v>
      </c>
      <c r="C4015" s="175" t="s">
        <v>12389</v>
      </c>
      <c r="D4015" s="176">
        <v>118.09</v>
      </c>
      <c r="E4015" s="176">
        <v>7.74</v>
      </c>
      <c r="F4015" s="176">
        <v>125.83</v>
      </c>
      <c r="G4015" s="169">
        <v>9</v>
      </c>
    </row>
    <row r="4016" spans="1:7" x14ac:dyDescent="0.2">
      <c r="A4016" s="173" t="s">
        <v>20075</v>
      </c>
      <c r="B4016" s="174" t="s">
        <v>20451</v>
      </c>
      <c r="C4016" s="175" t="s">
        <v>12389</v>
      </c>
      <c r="D4016" s="176">
        <v>162.80000000000001</v>
      </c>
      <c r="E4016" s="176">
        <v>7.74</v>
      </c>
      <c r="F4016" s="176">
        <v>170.54</v>
      </c>
      <c r="G4016" s="169">
        <v>9</v>
      </c>
    </row>
    <row r="4017" spans="1:7" x14ac:dyDescent="0.2">
      <c r="A4017" s="173" t="s">
        <v>20076</v>
      </c>
      <c r="B4017" s="174" t="s">
        <v>20077</v>
      </c>
      <c r="C4017" s="175" t="s">
        <v>12389</v>
      </c>
      <c r="D4017" s="176">
        <v>93.32</v>
      </c>
      <c r="E4017" s="176">
        <v>2.14</v>
      </c>
      <c r="F4017" s="176">
        <v>95.46</v>
      </c>
      <c r="G4017" s="169">
        <v>9</v>
      </c>
    </row>
    <row r="4018" spans="1:7" x14ac:dyDescent="0.2">
      <c r="A4018" s="173" t="s">
        <v>20078</v>
      </c>
      <c r="B4018" s="174" t="s">
        <v>20079</v>
      </c>
      <c r="C4018" s="175" t="s">
        <v>12389</v>
      </c>
      <c r="D4018" s="176">
        <v>101.34</v>
      </c>
      <c r="E4018" s="176">
        <v>2.14</v>
      </c>
      <c r="F4018" s="176">
        <v>103.48</v>
      </c>
      <c r="G4018" s="169">
        <v>9</v>
      </c>
    </row>
    <row r="4019" spans="1:7" x14ac:dyDescent="0.2">
      <c r="A4019" s="173" t="s">
        <v>20080</v>
      </c>
      <c r="B4019" s="174" t="s">
        <v>20452</v>
      </c>
      <c r="C4019" s="175" t="s">
        <v>12389</v>
      </c>
      <c r="D4019" s="176">
        <v>9.75</v>
      </c>
      <c r="E4019" s="176">
        <v>4.29</v>
      </c>
      <c r="F4019" s="176">
        <v>14.04</v>
      </c>
      <c r="G4019" s="169">
        <v>9</v>
      </c>
    </row>
    <row r="4020" spans="1:7" x14ac:dyDescent="0.2">
      <c r="A4020" s="173" t="s">
        <v>20081</v>
      </c>
      <c r="B4020" s="174" t="s">
        <v>20453</v>
      </c>
      <c r="C4020" s="175" t="s">
        <v>12389</v>
      </c>
      <c r="D4020" s="176">
        <v>15.44</v>
      </c>
      <c r="E4020" s="176">
        <v>4.29</v>
      </c>
      <c r="F4020" s="176">
        <v>19.73</v>
      </c>
      <c r="G4020" s="169">
        <v>9</v>
      </c>
    </row>
    <row r="4021" spans="1:7" x14ac:dyDescent="0.2">
      <c r="A4021" s="173" t="s">
        <v>20082</v>
      </c>
      <c r="B4021" s="174" t="s">
        <v>20083</v>
      </c>
      <c r="C4021" s="175" t="s">
        <v>12389</v>
      </c>
      <c r="D4021" s="176">
        <v>19.010000000000002</v>
      </c>
      <c r="E4021" s="176">
        <v>19.829999999999998</v>
      </c>
      <c r="F4021" s="176">
        <v>38.840000000000003</v>
      </c>
      <c r="G4021" s="169">
        <v>9</v>
      </c>
    </row>
    <row r="4022" spans="1:7" x14ac:dyDescent="0.2">
      <c r="A4022" s="173" t="s">
        <v>20084</v>
      </c>
      <c r="B4022" s="174" t="s">
        <v>20085</v>
      </c>
      <c r="C4022" s="175" t="s">
        <v>12389</v>
      </c>
      <c r="D4022" s="176">
        <v>9.8000000000000007</v>
      </c>
      <c r="E4022" s="176">
        <v>12.03</v>
      </c>
      <c r="F4022" s="176">
        <v>21.83</v>
      </c>
      <c r="G4022" s="169">
        <v>9</v>
      </c>
    </row>
    <row r="4023" spans="1:7" x14ac:dyDescent="0.2">
      <c r="A4023" s="173" t="s">
        <v>20086</v>
      </c>
      <c r="B4023" s="174" t="s">
        <v>20087</v>
      </c>
      <c r="C4023" s="175" t="s">
        <v>12389</v>
      </c>
      <c r="D4023" s="176">
        <v>11.39</v>
      </c>
      <c r="E4023" s="176">
        <v>12.03</v>
      </c>
      <c r="F4023" s="176">
        <v>23.42</v>
      </c>
      <c r="G4023" s="169">
        <v>9</v>
      </c>
    </row>
    <row r="4024" spans="1:7" ht="25.5" x14ac:dyDescent="0.2">
      <c r="A4024" s="173" t="s">
        <v>20088</v>
      </c>
      <c r="B4024" s="174" t="s">
        <v>20089</v>
      </c>
      <c r="C4024" s="175" t="s">
        <v>12389</v>
      </c>
      <c r="D4024" s="176">
        <v>13.5</v>
      </c>
      <c r="E4024" s="176">
        <v>12.03</v>
      </c>
      <c r="F4024" s="176">
        <v>25.53</v>
      </c>
      <c r="G4024" s="169">
        <v>9</v>
      </c>
    </row>
    <row r="4025" spans="1:7" x14ac:dyDescent="0.2">
      <c r="A4025" s="173" t="s">
        <v>20090</v>
      </c>
      <c r="B4025" s="174" t="s">
        <v>21009</v>
      </c>
      <c r="C4025" s="175" t="s">
        <v>12389</v>
      </c>
      <c r="D4025" s="176">
        <v>14.03</v>
      </c>
      <c r="E4025" s="176">
        <v>20.39</v>
      </c>
      <c r="F4025" s="176">
        <v>34.42</v>
      </c>
      <c r="G4025" s="169">
        <v>9</v>
      </c>
    </row>
    <row r="4026" spans="1:7" x14ac:dyDescent="0.2">
      <c r="A4026" s="173" t="s">
        <v>20092</v>
      </c>
      <c r="B4026" s="174" t="s">
        <v>20093</v>
      </c>
      <c r="C4026" s="175" t="s">
        <v>12389</v>
      </c>
      <c r="D4026" s="176">
        <v>12.89</v>
      </c>
      <c r="E4026" s="176">
        <v>10.54</v>
      </c>
      <c r="F4026" s="176">
        <v>23.43</v>
      </c>
      <c r="G4026" s="169">
        <v>9</v>
      </c>
    </row>
    <row r="4027" spans="1:7" x14ac:dyDescent="0.2">
      <c r="A4027" s="173" t="s">
        <v>20094</v>
      </c>
      <c r="B4027" s="174" t="s">
        <v>20095</v>
      </c>
      <c r="C4027" s="175" t="s">
        <v>12389</v>
      </c>
      <c r="D4027" s="176">
        <v>80.900000000000006</v>
      </c>
      <c r="E4027" s="176">
        <v>37.049999999999997</v>
      </c>
      <c r="F4027" s="176">
        <v>117.95</v>
      </c>
      <c r="G4027" s="169">
        <v>9</v>
      </c>
    </row>
    <row r="4028" spans="1:7" x14ac:dyDescent="0.2">
      <c r="A4028" s="173" t="s">
        <v>20096</v>
      </c>
      <c r="B4028" s="174" t="s">
        <v>20097</v>
      </c>
      <c r="C4028" s="175"/>
      <c r="D4028" s="176"/>
      <c r="E4028" s="176"/>
      <c r="F4028" s="176"/>
      <c r="G4028" s="169">
        <v>2</v>
      </c>
    </row>
    <row r="4029" spans="1:7" x14ac:dyDescent="0.2">
      <c r="A4029" s="173" t="s">
        <v>20098</v>
      </c>
      <c r="B4029" s="174" t="s">
        <v>20099</v>
      </c>
      <c r="C4029" s="175"/>
      <c r="D4029" s="176"/>
      <c r="E4029" s="176"/>
      <c r="F4029" s="176"/>
      <c r="G4029" s="169">
        <v>5</v>
      </c>
    </row>
    <row r="4030" spans="1:7" ht="25.5" x14ac:dyDescent="0.2">
      <c r="A4030" s="173" t="s">
        <v>20454</v>
      </c>
      <c r="B4030" s="174" t="s">
        <v>20523</v>
      </c>
      <c r="C4030" s="175" t="s">
        <v>12441</v>
      </c>
      <c r="D4030" s="176">
        <v>267.75</v>
      </c>
      <c r="E4030" s="176">
        <v>3.6</v>
      </c>
      <c r="F4030" s="176">
        <v>271.35000000000002</v>
      </c>
      <c r="G4030" s="169">
        <v>9</v>
      </c>
    </row>
    <row r="4031" spans="1:7" ht="25.5" x14ac:dyDescent="0.2">
      <c r="A4031" s="173" t="s">
        <v>20455</v>
      </c>
      <c r="B4031" s="174" t="s">
        <v>20524</v>
      </c>
      <c r="C4031" s="175" t="s">
        <v>12441</v>
      </c>
      <c r="D4031" s="176">
        <v>218</v>
      </c>
      <c r="E4031" s="176">
        <v>3.02</v>
      </c>
      <c r="F4031" s="176">
        <v>221.02</v>
      </c>
      <c r="G4031" s="169">
        <v>9</v>
      </c>
    </row>
    <row r="4032" spans="1:7" ht="25.5" x14ac:dyDescent="0.2">
      <c r="A4032" s="173" t="s">
        <v>20456</v>
      </c>
      <c r="B4032" s="174" t="s">
        <v>20525</v>
      </c>
      <c r="C4032" s="175" t="s">
        <v>12441</v>
      </c>
      <c r="D4032" s="176">
        <v>218.73</v>
      </c>
      <c r="E4032" s="176">
        <v>3.04</v>
      </c>
      <c r="F4032" s="176">
        <v>221.77</v>
      </c>
      <c r="G4032" s="169">
        <v>9</v>
      </c>
    </row>
    <row r="4033" spans="1:7" x14ac:dyDescent="0.2">
      <c r="A4033" s="173" t="s">
        <v>20100</v>
      </c>
      <c r="B4033" s="174" t="s">
        <v>20101</v>
      </c>
      <c r="C4033" s="175" t="s">
        <v>12497</v>
      </c>
      <c r="D4033" s="176">
        <v>335.4</v>
      </c>
      <c r="E4033" s="176">
        <v>15.02</v>
      </c>
      <c r="F4033" s="176">
        <v>350.42</v>
      </c>
      <c r="G4033" s="169">
        <v>9</v>
      </c>
    </row>
    <row r="4034" spans="1:7" x14ac:dyDescent="0.2">
      <c r="A4034" s="173" t="s">
        <v>20102</v>
      </c>
      <c r="B4034" s="174" t="s">
        <v>20103</v>
      </c>
      <c r="C4034" s="175"/>
      <c r="D4034" s="176"/>
      <c r="E4034" s="176"/>
      <c r="F4034" s="176"/>
      <c r="G4034" s="169">
        <v>5</v>
      </c>
    </row>
    <row r="4035" spans="1:7" x14ac:dyDescent="0.2">
      <c r="A4035" s="173" t="s">
        <v>20104</v>
      </c>
      <c r="B4035" s="174" t="s">
        <v>20105</v>
      </c>
      <c r="C4035" s="175" t="s">
        <v>12441</v>
      </c>
      <c r="D4035" s="176">
        <v>80.33</v>
      </c>
      <c r="E4035" s="176"/>
      <c r="F4035" s="176">
        <v>80.33</v>
      </c>
      <c r="G4035" s="169">
        <v>9</v>
      </c>
    </row>
    <row r="4036" spans="1:7" x14ac:dyDescent="0.2">
      <c r="A4036" s="173" t="s">
        <v>20106</v>
      </c>
      <c r="B4036" s="174" t="s">
        <v>20107</v>
      </c>
      <c r="C4036" s="175" t="s">
        <v>12441</v>
      </c>
      <c r="D4036" s="176">
        <v>26.04</v>
      </c>
      <c r="E4036" s="176"/>
      <c r="F4036" s="176">
        <v>26.04</v>
      </c>
      <c r="G4036" s="169">
        <v>9</v>
      </c>
    </row>
    <row r="4037" spans="1:7" ht="25.5" x14ac:dyDescent="0.2">
      <c r="A4037" s="173" t="s">
        <v>20108</v>
      </c>
      <c r="B4037" s="174" t="s">
        <v>186</v>
      </c>
      <c r="C4037" s="175" t="s">
        <v>12441</v>
      </c>
      <c r="D4037" s="176">
        <v>181.25</v>
      </c>
      <c r="E4037" s="176"/>
      <c r="F4037" s="176">
        <v>181.25</v>
      </c>
      <c r="G4037" s="169">
        <v>9</v>
      </c>
    </row>
    <row r="4038" spans="1:7" ht="25.5" x14ac:dyDescent="0.2">
      <c r="A4038" s="173" t="s">
        <v>20109</v>
      </c>
      <c r="B4038" s="174" t="s">
        <v>127</v>
      </c>
      <c r="C4038" s="175" t="s">
        <v>12441</v>
      </c>
      <c r="D4038" s="176">
        <v>226.56</v>
      </c>
      <c r="E4038" s="176"/>
      <c r="F4038" s="176">
        <v>226.56</v>
      </c>
      <c r="G4038" s="169">
        <v>9</v>
      </c>
    </row>
    <row r="4039" spans="1:7" ht="25.5" x14ac:dyDescent="0.2">
      <c r="A4039" s="173" t="s">
        <v>20110</v>
      </c>
      <c r="B4039" s="174" t="s">
        <v>126</v>
      </c>
      <c r="C4039" s="175" t="s">
        <v>12441</v>
      </c>
      <c r="D4039" s="176">
        <v>79.819999999999993</v>
      </c>
      <c r="E4039" s="176"/>
      <c r="F4039" s="176">
        <v>79.819999999999993</v>
      </c>
      <c r="G4039" s="169">
        <v>9</v>
      </c>
    </row>
    <row r="4040" spans="1:7" ht="25.5" x14ac:dyDescent="0.2">
      <c r="A4040" s="173" t="s">
        <v>91</v>
      </c>
      <c r="B4040" s="174" t="s">
        <v>125</v>
      </c>
      <c r="C4040" s="175" t="s">
        <v>12441</v>
      </c>
      <c r="D4040" s="176">
        <v>121.61</v>
      </c>
      <c r="E4040" s="176"/>
      <c r="F4040" s="176">
        <v>121.61</v>
      </c>
      <c r="G4040" s="169">
        <v>9</v>
      </c>
    </row>
    <row r="4041" spans="1:7" ht="25.5" x14ac:dyDescent="0.2">
      <c r="A4041" s="173" t="s">
        <v>20111</v>
      </c>
      <c r="B4041" s="174" t="s">
        <v>128</v>
      </c>
      <c r="C4041" s="175" t="s">
        <v>12441</v>
      </c>
      <c r="D4041" s="176">
        <v>127.71</v>
      </c>
      <c r="E4041" s="176"/>
      <c r="F4041" s="176">
        <v>127.71</v>
      </c>
      <c r="G4041" s="169">
        <v>9</v>
      </c>
    </row>
    <row r="4042" spans="1:7" x14ac:dyDescent="0.2">
      <c r="A4042" s="173" t="s">
        <v>20112</v>
      </c>
      <c r="B4042" s="174" t="s">
        <v>20113</v>
      </c>
      <c r="C4042" s="175" t="s">
        <v>12441</v>
      </c>
      <c r="D4042" s="176">
        <v>235.17</v>
      </c>
      <c r="E4042" s="176"/>
      <c r="F4042" s="176">
        <v>235.17</v>
      </c>
      <c r="G4042" s="169">
        <v>9</v>
      </c>
    </row>
    <row r="4043" spans="1:7" x14ac:dyDescent="0.2">
      <c r="A4043" s="173" t="s">
        <v>20114</v>
      </c>
      <c r="B4043" s="174" t="s">
        <v>20115</v>
      </c>
      <c r="C4043" s="175" t="s">
        <v>12441</v>
      </c>
      <c r="D4043" s="176">
        <v>271.91000000000003</v>
      </c>
      <c r="E4043" s="176"/>
      <c r="F4043" s="176">
        <v>271.91000000000003</v>
      </c>
      <c r="G4043" s="169">
        <v>9</v>
      </c>
    </row>
    <row r="4044" spans="1:7" ht="25.5" x14ac:dyDescent="0.2">
      <c r="A4044" s="173" t="s">
        <v>20116</v>
      </c>
      <c r="B4044" s="174" t="s">
        <v>129</v>
      </c>
      <c r="C4044" s="175" t="s">
        <v>12441</v>
      </c>
      <c r="D4044" s="176">
        <v>42.95</v>
      </c>
      <c r="E4044" s="176"/>
      <c r="F4044" s="176">
        <v>42.95</v>
      </c>
      <c r="G4044" s="169">
        <v>9</v>
      </c>
    </row>
    <row r="4045" spans="1:7" x14ac:dyDescent="0.2">
      <c r="A4045" s="173" t="s">
        <v>20117</v>
      </c>
      <c r="B4045" s="174" t="s">
        <v>20118</v>
      </c>
      <c r="C4045" s="175"/>
      <c r="D4045" s="176"/>
      <c r="E4045" s="176"/>
      <c r="F4045" s="176"/>
      <c r="G4045" s="169">
        <v>5</v>
      </c>
    </row>
    <row r="4046" spans="1:7" ht="25.5" x14ac:dyDescent="0.2">
      <c r="A4046" s="173" t="s">
        <v>20119</v>
      </c>
      <c r="B4046" s="174" t="s">
        <v>20120</v>
      </c>
      <c r="C4046" s="175" t="s">
        <v>2</v>
      </c>
      <c r="D4046" s="176">
        <v>1611.92</v>
      </c>
      <c r="E4046" s="176">
        <v>27.17</v>
      </c>
      <c r="F4046" s="176">
        <v>1639.09</v>
      </c>
      <c r="G4046" s="169">
        <v>9</v>
      </c>
    </row>
    <row r="4047" spans="1:7" ht="25.5" x14ac:dyDescent="0.2">
      <c r="A4047" s="173" t="s">
        <v>92</v>
      </c>
      <c r="B4047" s="174" t="s">
        <v>20121</v>
      </c>
      <c r="C4047" s="175" t="s">
        <v>2</v>
      </c>
      <c r="D4047" s="176">
        <v>1679.28</v>
      </c>
      <c r="E4047" s="176">
        <v>27.17</v>
      </c>
      <c r="F4047" s="176">
        <v>1706.45</v>
      </c>
      <c r="G4047" s="169">
        <v>9</v>
      </c>
    </row>
    <row r="4048" spans="1:7" ht="25.5" x14ac:dyDescent="0.2">
      <c r="A4048" s="173" t="s">
        <v>20122</v>
      </c>
      <c r="B4048" s="174" t="s">
        <v>20123</v>
      </c>
      <c r="C4048" s="175" t="s">
        <v>2</v>
      </c>
      <c r="D4048" s="176">
        <v>1810.83</v>
      </c>
      <c r="E4048" s="176">
        <v>27.17</v>
      </c>
      <c r="F4048" s="176">
        <v>1838</v>
      </c>
      <c r="G4048" s="169">
        <v>9</v>
      </c>
    </row>
    <row r="4049" spans="1:7" ht="25.5" x14ac:dyDescent="0.2">
      <c r="A4049" s="173" t="s">
        <v>20124</v>
      </c>
      <c r="B4049" s="174" t="s">
        <v>20125</v>
      </c>
      <c r="C4049" s="175" t="s">
        <v>2</v>
      </c>
      <c r="D4049" s="176">
        <v>1868.71</v>
      </c>
      <c r="E4049" s="176">
        <v>27.17</v>
      </c>
      <c r="F4049" s="176">
        <v>1895.88</v>
      </c>
      <c r="G4049" s="169">
        <v>9</v>
      </c>
    </row>
    <row r="4050" spans="1:7" ht="25.5" x14ac:dyDescent="0.2">
      <c r="A4050" s="173" t="s">
        <v>20126</v>
      </c>
      <c r="B4050" s="174" t="s">
        <v>20127</v>
      </c>
      <c r="C4050" s="175" t="s">
        <v>2</v>
      </c>
      <c r="D4050" s="176">
        <v>2265.1</v>
      </c>
      <c r="E4050" s="176">
        <v>27.17</v>
      </c>
      <c r="F4050" s="176">
        <v>2292.27</v>
      </c>
      <c r="G4050" s="169">
        <v>9</v>
      </c>
    </row>
    <row r="4051" spans="1:7" ht="25.5" x14ac:dyDescent="0.2">
      <c r="A4051" s="173" t="s">
        <v>20128</v>
      </c>
      <c r="B4051" s="174" t="s">
        <v>20129</v>
      </c>
      <c r="C4051" s="175" t="s">
        <v>2</v>
      </c>
      <c r="D4051" s="176">
        <v>1830.12</v>
      </c>
      <c r="E4051" s="176">
        <v>40.75</v>
      </c>
      <c r="F4051" s="176">
        <v>1870.87</v>
      </c>
      <c r="G4051" s="169">
        <v>9</v>
      </c>
    </row>
    <row r="4052" spans="1:7" ht="25.5" x14ac:dyDescent="0.2">
      <c r="A4052" s="173" t="s">
        <v>20130</v>
      </c>
      <c r="B4052" s="174" t="s">
        <v>20131</v>
      </c>
      <c r="C4052" s="175" t="s">
        <v>2</v>
      </c>
      <c r="D4052" s="176">
        <v>1751.34</v>
      </c>
      <c r="E4052" s="176">
        <v>40.75</v>
      </c>
      <c r="F4052" s="176">
        <v>1792.09</v>
      </c>
      <c r="G4052" s="169">
        <v>9</v>
      </c>
    </row>
    <row r="4053" spans="1:7" ht="25.5" x14ac:dyDescent="0.2">
      <c r="A4053" s="173" t="s">
        <v>20132</v>
      </c>
      <c r="B4053" s="174" t="s">
        <v>20133</v>
      </c>
      <c r="C4053" s="175" t="s">
        <v>2</v>
      </c>
      <c r="D4053" s="176">
        <v>2060.6999999999998</v>
      </c>
      <c r="E4053" s="176">
        <v>40.75</v>
      </c>
      <c r="F4053" s="176">
        <v>2101.4499999999998</v>
      </c>
      <c r="G4053" s="169">
        <v>9</v>
      </c>
    </row>
    <row r="4054" spans="1:7" x14ac:dyDescent="0.2">
      <c r="A4054" s="173" t="s">
        <v>20134</v>
      </c>
      <c r="B4054" s="174" t="s">
        <v>20135</v>
      </c>
      <c r="C4054" s="175"/>
      <c r="D4054" s="176"/>
      <c r="E4054" s="176"/>
      <c r="F4054" s="176"/>
      <c r="G4054" s="169">
        <v>5</v>
      </c>
    </row>
    <row r="4055" spans="1:7" x14ac:dyDescent="0.2">
      <c r="A4055" s="173" t="s">
        <v>20136</v>
      </c>
      <c r="B4055" s="174" t="s">
        <v>20457</v>
      </c>
      <c r="C4055" s="175" t="s">
        <v>12389</v>
      </c>
      <c r="D4055" s="176">
        <v>1195.8800000000001</v>
      </c>
      <c r="E4055" s="176">
        <v>119.05</v>
      </c>
      <c r="F4055" s="176">
        <v>1314.93</v>
      </c>
      <c r="G4055" s="169">
        <v>9</v>
      </c>
    </row>
    <row r="4056" spans="1:7" x14ac:dyDescent="0.2">
      <c r="A4056" s="173" t="s">
        <v>20137</v>
      </c>
      <c r="B4056" s="174" t="s">
        <v>20138</v>
      </c>
      <c r="C4056" s="175" t="s">
        <v>12389</v>
      </c>
      <c r="D4056" s="176">
        <v>3507.09</v>
      </c>
      <c r="E4056" s="176">
        <v>119.05</v>
      </c>
      <c r="F4056" s="176">
        <v>3626.14</v>
      </c>
      <c r="G4056" s="169">
        <v>9</v>
      </c>
    </row>
    <row r="4057" spans="1:7" x14ac:dyDescent="0.2">
      <c r="A4057" s="173" t="s">
        <v>20139</v>
      </c>
      <c r="B4057" s="174" t="s">
        <v>20140</v>
      </c>
      <c r="C4057" s="175" t="s">
        <v>12389</v>
      </c>
      <c r="D4057" s="176">
        <v>5958.14</v>
      </c>
      <c r="E4057" s="176">
        <v>203.62</v>
      </c>
      <c r="F4057" s="176">
        <v>6161.76</v>
      </c>
      <c r="G4057" s="169">
        <v>9</v>
      </c>
    </row>
    <row r="4058" spans="1:7" ht="25.5" x14ac:dyDescent="0.2">
      <c r="A4058" s="173" t="s">
        <v>20141</v>
      </c>
      <c r="B4058" s="174" t="s">
        <v>20142</v>
      </c>
      <c r="C4058" s="175" t="s">
        <v>12389</v>
      </c>
      <c r="D4058" s="176">
        <v>5987.53</v>
      </c>
      <c r="E4058" s="176">
        <v>119.05</v>
      </c>
      <c r="F4058" s="176">
        <v>6106.58</v>
      </c>
      <c r="G4058" s="169">
        <v>9</v>
      </c>
    </row>
    <row r="4059" spans="1:7" x14ac:dyDescent="0.2">
      <c r="A4059" s="173" t="s">
        <v>20143</v>
      </c>
      <c r="B4059" s="174" t="s">
        <v>20144</v>
      </c>
      <c r="C4059" s="175" t="s">
        <v>12389</v>
      </c>
      <c r="D4059" s="176">
        <v>2945.07</v>
      </c>
      <c r="E4059" s="176">
        <v>74.099999999999994</v>
      </c>
      <c r="F4059" s="176">
        <v>3019.17</v>
      </c>
      <c r="G4059" s="169">
        <v>9</v>
      </c>
    </row>
    <row r="4060" spans="1:7" x14ac:dyDescent="0.2">
      <c r="A4060" s="173" t="s">
        <v>20145</v>
      </c>
      <c r="B4060" s="174" t="s">
        <v>20458</v>
      </c>
      <c r="C4060" s="175" t="s">
        <v>12389</v>
      </c>
      <c r="D4060" s="176">
        <v>1976.61</v>
      </c>
      <c r="E4060" s="176">
        <v>119.05</v>
      </c>
      <c r="F4060" s="176">
        <v>2095.66</v>
      </c>
      <c r="G4060" s="169">
        <v>9</v>
      </c>
    </row>
    <row r="4061" spans="1:7" x14ac:dyDescent="0.2">
      <c r="A4061" s="173" t="s">
        <v>20146</v>
      </c>
      <c r="B4061" s="174" t="s">
        <v>20147</v>
      </c>
      <c r="C4061" s="175" t="s">
        <v>12389</v>
      </c>
      <c r="D4061" s="176">
        <v>2853.82</v>
      </c>
      <c r="E4061" s="176">
        <v>119.05</v>
      </c>
      <c r="F4061" s="176">
        <v>2972.87</v>
      </c>
      <c r="G4061" s="169">
        <v>9</v>
      </c>
    </row>
    <row r="4062" spans="1:7" x14ac:dyDescent="0.2">
      <c r="A4062" s="173" t="s">
        <v>20148</v>
      </c>
      <c r="B4062" s="174" t="s">
        <v>20149</v>
      </c>
      <c r="C4062" s="175"/>
      <c r="D4062" s="176"/>
      <c r="E4062" s="176"/>
      <c r="F4062" s="176"/>
      <c r="G4062" s="169">
        <v>5</v>
      </c>
    </row>
    <row r="4063" spans="1:7" x14ac:dyDescent="0.2">
      <c r="A4063" s="173" t="s">
        <v>20150</v>
      </c>
      <c r="B4063" s="174" t="s">
        <v>20151</v>
      </c>
      <c r="C4063" s="175" t="s">
        <v>12389</v>
      </c>
      <c r="D4063" s="176">
        <v>454.92</v>
      </c>
      <c r="E4063" s="176">
        <v>24.95</v>
      </c>
      <c r="F4063" s="176">
        <v>479.87</v>
      </c>
      <c r="G4063" s="169">
        <v>9</v>
      </c>
    </row>
    <row r="4064" spans="1:7" x14ac:dyDescent="0.2">
      <c r="A4064" s="173" t="s">
        <v>20152</v>
      </c>
      <c r="B4064" s="174" t="s">
        <v>20153</v>
      </c>
      <c r="C4064" s="175" t="s">
        <v>12389</v>
      </c>
      <c r="D4064" s="176">
        <v>3104.13</v>
      </c>
      <c r="E4064" s="176">
        <v>55.46</v>
      </c>
      <c r="F4064" s="176">
        <v>3159.59</v>
      </c>
      <c r="G4064" s="169">
        <v>9</v>
      </c>
    </row>
    <row r="4065" spans="1:7" x14ac:dyDescent="0.2">
      <c r="A4065" s="173" t="s">
        <v>20154</v>
      </c>
      <c r="B4065" s="174" t="s">
        <v>20155</v>
      </c>
      <c r="C4065" s="175" t="s">
        <v>12389</v>
      </c>
      <c r="D4065" s="176">
        <v>1554.35</v>
      </c>
      <c r="E4065" s="176">
        <v>37.049999999999997</v>
      </c>
      <c r="F4065" s="176">
        <v>1591.4</v>
      </c>
      <c r="G4065" s="169">
        <v>9</v>
      </c>
    </row>
    <row r="4066" spans="1:7" ht="25.5" x14ac:dyDescent="0.2">
      <c r="A4066" s="173" t="s">
        <v>20156</v>
      </c>
      <c r="B4066" s="174" t="s">
        <v>20157</v>
      </c>
      <c r="C4066" s="175" t="s">
        <v>12389</v>
      </c>
      <c r="D4066" s="176">
        <v>3231.64</v>
      </c>
      <c r="E4066" s="176">
        <v>633.85</v>
      </c>
      <c r="F4066" s="176">
        <v>3865.49</v>
      </c>
      <c r="G4066" s="169">
        <v>9</v>
      </c>
    </row>
    <row r="4067" spans="1:7" ht="25.5" x14ac:dyDescent="0.2">
      <c r="A4067" s="173" t="s">
        <v>20158</v>
      </c>
      <c r="B4067" s="174" t="s">
        <v>20159</v>
      </c>
      <c r="C4067" s="175" t="s">
        <v>12389</v>
      </c>
      <c r="D4067" s="176">
        <v>8450.92</v>
      </c>
      <c r="E4067" s="176">
        <v>739.19</v>
      </c>
      <c r="F4067" s="176">
        <v>9190.11</v>
      </c>
      <c r="G4067" s="169">
        <v>9</v>
      </c>
    </row>
    <row r="4068" spans="1:7" x14ac:dyDescent="0.2">
      <c r="A4068" s="173" t="s">
        <v>20160</v>
      </c>
      <c r="B4068" s="174" t="s">
        <v>20161</v>
      </c>
      <c r="C4068" s="175"/>
      <c r="D4068" s="176"/>
      <c r="E4068" s="176"/>
      <c r="F4068" s="176"/>
      <c r="G4068" s="169">
        <v>5</v>
      </c>
    </row>
    <row r="4069" spans="1:7" x14ac:dyDescent="0.2">
      <c r="A4069" s="173" t="s">
        <v>20162</v>
      </c>
      <c r="B4069" s="174" t="s">
        <v>20526</v>
      </c>
      <c r="C4069" s="175" t="s">
        <v>12389</v>
      </c>
      <c r="D4069" s="176">
        <v>103.69</v>
      </c>
      <c r="E4069" s="176">
        <v>12.02</v>
      </c>
      <c r="F4069" s="176">
        <v>115.71</v>
      </c>
      <c r="G4069" s="169">
        <v>9</v>
      </c>
    </row>
    <row r="4070" spans="1:7" x14ac:dyDescent="0.2">
      <c r="A4070" s="173" t="s">
        <v>93</v>
      </c>
      <c r="B4070" s="174" t="s">
        <v>20164</v>
      </c>
      <c r="C4070" s="175" t="s">
        <v>12389</v>
      </c>
      <c r="D4070" s="176">
        <v>23.1</v>
      </c>
      <c r="E4070" s="176">
        <v>9.01</v>
      </c>
      <c r="F4070" s="176">
        <v>32.11</v>
      </c>
      <c r="G4070" s="169">
        <v>9</v>
      </c>
    </row>
    <row r="4071" spans="1:7" x14ac:dyDescent="0.2">
      <c r="A4071" s="173" t="s">
        <v>94</v>
      </c>
      <c r="B4071" s="174" t="s">
        <v>20165</v>
      </c>
      <c r="C4071" s="175" t="s">
        <v>12389</v>
      </c>
      <c r="D4071" s="176">
        <v>19.16</v>
      </c>
      <c r="E4071" s="176">
        <v>9.01</v>
      </c>
      <c r="F4071" s="176">
        <v>28.17</v>
      </c>
      <c r="G4071" s="169">
        <v>9</v>
      </c>
    </row>
    <row r="4072" spans="1:7" x14ac:dyDescent="0.2">
      <c r="A4072" s="173" t="s">
        <v>20166</v>
      </c>
      <c r="B4072" s="174" t="s">
        <v>20167</v>
      </c>
      <c r="C4072" s="175" t="s">
        <v>12389</v>
      </c>
      <c r="D4072" s="176">
        <v>30.19</v>
      </c>
      <c r="E4072" s="176">
        <v>9.01</v>
      </c>
      <c r="F4072" s="176">
        <v>39.200000000000003</v>
      </c>
      <c r="G4072" s="169">
        <v>9</v>
      </c>
    </row>
    <row r="4073" spans="1:7" x14ac:dyDescent="0.2">
      <c r="A4073" s="173" t="s">
        <v>20168</v>
      </c>
      <c r="B4073" s="174" t="s">
        <v>20169</v>
      </c>
      <c r="C4073" s="175" t="s">
        <v>12389</v>
      </c>
      <c r="D4073" s="176">
        <v>23.28</v>
      </c>
      <c r="E4073" s="176">
        <v>9.01</v>
      </c>
      <c r="F4073" s="176">
        <v>32.29</v>
      </c>
      <c r="G4073" s="169">
        <v>9</v>
      </c>
    </row>
    <row r="4074" spans="1:7" x14ac:dyDescent="0.2">
      <c r="A4074" s="173" t="s">
        <v>20170</v>
      </c>
      <c r="B4074" s="174" t="s">
        <v>20171</v>
      </c>
      <c r="C4074" s="175" t="s">
        <v>12389</v>
      </c>
      <c r="D4074" s="176">
        <v>67.67</v>
      </c>
      <c r="E4074" s="176">
        <v>10.09</v>
      </c>
      <c r="F4074" s="176">
        <v>77.760000000000005</v>
      </c>
      <c r="G4074" s="169">
        <v>9</v>
      </c>
    </row>
    <row r="4075" spans="1:7" x14ac:dyDescent="0.2">
      <c r="A4075" s="173" t="s">
        <v>20172</v>
      </c>
      <c r="B4075" s="174" t="s">
        <v>20173</v>
      </c>
      <c r="C4075" s="175" t="s">
        <v>12389</v>
      </c>
      <c r="D4075" s="176">
        <v>65.98</v>
      </c>
      <c r="E4075" s="176">
        <v>10.09</v>
      </c>
      <c r="F4075" s="176">
        <v>76.069999999999993</v>
      </c>
      <c r="G4075" s="169">
        <v>9</v>
      </c>
    </row>
    <row r="4076" spans="1:7" x14ac:dyDescent="0.2">
      <c r="A4076" s="173" t="s">
        <v>20528</v>
      </c>
      <c r="B4076" s="174" t="s">
        <v>20529</v>
      </c>
      <c r="C4076" s="175" t="s">
        <v>12389</v>
      </c>
      <c r="D4076" s="176">
        <v>54.25</v>
      </c>
      <c r="E4076" s="176">
        <v>9.01</v>
      </c>
      <c r="F4076" s="176">
        <v>63.26</v>
      </c>
      <c r="G4076" s="169">
        <v>9</v>
      </c>
    </row>
    <row r="4077" spans="1:7" x14ac:dyDescent="0.2">
      <c r="A4077" s="173" t="s">
        <v>20530</v>
      </c>
      <c r="B4077" s="174" t="s">
        <v>20531</v>
      </c>
      <c r="C4077" s="175" t="s">
        <v>12389</v>
      </c>
      <c r="D4077" s="176">
        <v>30.05</v>
      </c>
      <c r="E4077" s="176">
        <v>9.01</v>
      </c>
      <c r="F4077" s="176">
        <v>39.06</v>
      </c>
      <c r="G4077" s="169">
        <v>9</v>
      </c>
    </row>
    <row r="4078" spans="1:7" x14ac:dyDescent="0.2">
      <c r="A4078" s="173" t="s">
        <v>20532</v>
      </c>
      <c r="B4078" s="174" t="s">
        <v>20533</v>
      </c>
      <c r="C4078" s="175" t="s">
        <v>12389</v>
      </c>
      <c r="D4078" s="176">
        <v>41.4</v>
      </c>
      <c r="E4078" s="176">
        <v>9.01</v>
      </c>
      <c r="F4078" s="176">
        <v>50.41</v>
      </c>
      <c r="G4078" s="169">
        <v>9</v>
      </c>
    </row>
    <row r="4079" spans="1:7" x14ac:dyDescent="0.2">
      <c r="A4079" s="173" t="s">
        <v>20534</v>
      </c>
      <c r="B4079" s="174" t="s">
        <v>20535</v>
      </c>
      <c r="C4079" s="175" t="s">
        <v>12389</v>
      </c>
      <c r="D4079" s="176">
        <v>36.47</v>
      </c>
      <c r="E4079" s="176">
        <v>9.01</v>
      </c>
      <c r="F4079" s="176">
        <v>45.48</v>
      </c>
      <c r="G4079" s="169">
        <v>9</v>
      </c>
    </row>
    <row r="4080" spans="1:7" x14ac:dyDescent="0.2">
      <c r="A4080" s="173" t="s">
        <v>20536</v>
      </c>
      <c r="B4080" s="174" t="s">
        <v>20537</v>
      </c>
      <c r="C4080" s="175" t="s">
        <v>12389</v>
      </c>
      <c r="D4080" s="176">
        <v>57.37</v>
      </c>
      <c r="E4080" s="176">
        <v>10.09</v>
      </c>
      <c r="F4080" s="176">
        <v>67.459999999999994</v>
      </c>
      <c r="G4080" s="169">
        <v>9</v>
      </c>
    </row>
    <row r="4081" spans="1:7" x14ac:dyDescent="0.2">
      <c r="A4081" s="173" t="s">
        <v>20538</v>
      </c>
      <c r="B4081" s="174" t="s">
        <v>20539</v>
      </c>
      <c r="C4081" s="175" t="s">
        <v>12389</v>
      </c>
      <c r="D4081" s="176">
        <v>55.98</v>
      </c>
      <c r="E4081" s="176">
        <v>10.09</v>
      </c>
      <c r="F4081" s="176">
        <v>66.069999999999993</v>
      </c>
      <c r="G4081" s="169">
        <v>9</v>
      </c>
    </row>
    <row r="4082" spans="1:7" x14ac:dyDescent="0.2">
      <c r="A4082" s="173" t="s">
        <v>20540</v>
      </c>
      <c r="B4082" s="174" t="s">
        <v>20541</v>
      </c>
      <c r="C4082" s="175"/>
      <c r="D4082" s="176"/>
      <c r="E4082" s="176"/>
      <c r="F4082" s="176"/>
      <c r="G4082" s="169">
        <v>5</v>
      </c>
    </row>
    <row r="4083" spans="1:7" ht="25.5" x14ac:dyDescent="0.2">
      <c r="A4083" s="173" t="s">
        <v>20542</v>
      </c>
      <c r="B4083" s="174" t="s">
        <v>20543</v>
      </c>
      <c r="C4083" s="175" t="s">
        <v>12441</v>
      </c>
      <c r="D4083" s="176">
        <v>345.24</v>
      </c>
      <c r="E4083" s="176">
        <v>14.44</v>
      </c>
      <c r="F4083" s="176">
        <v>359.68</v>
      </c>
      <c r="G4083" s="169">
        <v>9</v>
      </c>
    </row>
    <row r="4084" spans="1:7" ht="25.5" x14ac:dyDescent="0.2">
      <c r="A4084" s="173" t="s">
        <v>20544</v>
      </c>
      <c r="B4084" s="174" t="s">
        <v>20545</v>
      </c>
      <c r="C4084" s="175" t="s">
        <v>12441</v>
      </c>
      <c r="D4084" s="176">
        <v>251.63</v>
      </c>
      <c r="E4084" s="176">
        <v>13.33</v>
      </c>
      <c r="F4084" s="176">
        <v>264.95999999999998</v>
      </c>
      <c r="G4084" s="169">
        <v>9</v>
      </c>
    </row>
    <row r="4085" spans="1:7" ht="25.5" x14ac:dyDescent="0.2">
      <c r="A4085" s="173" t="s">
        <v>20546</v>
      </c>
      <c r="B4085" s="174" t="s">
        <v>20547</v>
      </c>
      <c r="C4085" s="175" t="s">
        <v>12441</v>
      </c>
      <c r="D4085" s="176">
        <v>253.28</v>
      </c>
      <c r="E4085" s="176">
        <v>13.42</v>
      </c>
      <c r="F4085" s="176">
        <v>266.7</v>
      </c>
      <c r="G4085" s="169">
        <v>9</v>
      </c>
    </row>
    <row r="4086" spans="1:7" ht="25.5" x14ac:dyDescent="0.2">
      <c r="A4086" s="173" t="s">
        <v>20548</v>
      </c>
      <c r="B4086" s="174" t="s">
        <v>20549</v>
      </c>
      <c r="C4086" s="175" t="s">
        <v>12486</v>
      </c>
      <c r="D4086" s="176">
        <v>8.34</v>
      </c>
      <c r="E4086" s="176">
        <v>2.31</v>
      </c>
      <c r="F4086" s="176">
        <v>10.65</v>
      </c>
      <c r="G4086" s="169">
        <v>9</v>
      </c>
    </row>
    <row r="4087" spans="1:7" x14ac:dyDescent="0.2">
      <c r="A4087" s="173" t="s">
        <v>20550</v>
      </c>
      <c r="B4087" s="174" t="s">
        <v>20551</v>
      </c>
      <c r="C4087" s="175" t="s">
        <v>21010</v>
      </c>
      <c r="D4087" s="176">
        <v>558.30999999999995</v>
      </c>
      <c r="E4087" s="176">
        <v>1427.12</v>
      </c>
      <c r="F4087" s="176">
        <v>1985.43</v>
      </c>
      <c r="G4087" s="169">
        <v>9</v>
      </c>
    </row>
    <row r="4088" spans="1:7" x14ac:dyDescent="0.2">
      <c r="A4088" s="173" t="s">
        <v>20174</v>
      </c>
      <c r="B4088" s="174" t="s">
        <v>20175</v>
      </c>
      <c r="C4088" s="175"/>
      <c r="D4088" s="176"/>
      <c r="E4088" s="176"/>
      <c r="F4088" s="176"/>
      <c r="G4088" s="169">
        <v>2</v>
      </c>
    </row>
    <row r="4089" spans="1:7" x14ac:dyDescent="0.2">
      <c r="A4089" s="173" t="s">
        <v>20176</v>
      </c>
      <c r="B4089" s="174" t="s">
        <v>20177</v>
      </c>
      <c r="C4089" s="175"/>
      <c r="D4089" s="176"/>
      <c r="E4089" s="176"/>
      <c r="F4089" s="176"/>
      <c r="G4089" s="169">
        <v>5</v>
      </c>
    </row>
    <row r="4090" spans="1:7" x14ac:dyDescent="0.2">
      <c r="A4090" s="173" t="s">
        <v>20178</v>
      </c>
      <c r="B4090" s="174" t="s">
        <v>20179</v>
      </c>
      <c r="C4090" s="175" t="s">
        <v>12441</v>
      </c>
      <c r="D4090" s="176">
        <v>9072.9599999999991</v>
      </c>
      <c r="E4090" s="176">
        <v>95.04</v>
      </c>
      <c r="F4090" s="176">
        <v>9168</v>
      </c>
      <c r="G4090" s="169">
        <v>9</v>
      </c>
    </row>
    <row r="4091" spans="1:7" x14ac:dyDescent="0.2">
      <c r="A4091" s="173" t="s">
        <v>20180</v>
      </c>
      <c r="B4091" s="174" t="s">
        <v>20181</v>
      </c>
      <c r="C4091" s="175" t="s">
        <v>12441</v>
      </c>
      <c r="D4091" s="176">
        <v>231.48</v>
      </c>
      <c r="E4091" s="176">
        <v>95.04</v>
      </c>
      <c r="F4091" s="176">
        <v>326.52</v>
      </c>
      <c r="G4091" s="169">
        <v>9</v>
      </c>
    </row>
    <row r="4092" spans="1:7" x14ac:dyDescent="0.2">
      <c r="A4092" s="173" t="s">
        <v>20182</v>
      </c>
      <c r="B4092" s="174" t="s">
        <v>20183</v>
      </c>
      <c r="C4092" s="175" t="s">
        <v>12441</v>
      </c>
      <c r="D4092" s="176">
        <v>1589</v>
      </c>
      <c r="E4092" s="176">
        <v>95.04</v>
      </c>
      <c r="F4092" s="176">
        <v>1684.04</v>
      </c>
      <c r="G4092" s="169">
        <v>9</v>
      </c>
    </row>
    <row r="4093" spans="1:7" ht="38.25" x14ac:dyDescent="0.2">
      <c r="A4093" s="173" t="s">
        <v>20184</v>
      </c>
      <c r="B4093" s="174" t="s">
        <v>20185</v>
      </c>
      <c r="C4093" s="175" t="s">
        <v>12389</v>
      </c>
      <c r="D4093" s="176">
        <v>14.99</v>
      </c>
      <c r="E4093" s="176">
        <v>6.9</v>
      </c>
      <c r="F4093" s="176">
        <v>21.89</v>
      </c>
      <c r="G4093" s="169">
        <v>9</v>
      </c>
    </row>
    <row r="4094" spans="1:7" ht="25.5" x14ac:dyDescent="0.2">
      <c r="A4094" s="173" t="s">
        <v>20186</v>
      </c>
      <c r="B4094" s="174" t="s">
        <v>20187</v>
      </c>
      <c r="C4094" s="175" t="s">
        <v>12389</v>
      </c>
      <c r="D4094" s="176">
        <v>9.5</v>
      </c>
      <c r="E4094" s="176">
        <v>6.9</v>
      </c>
      <c r="F4094" s="176">
        <v>16.399999999999999</v>
      </c>
      <c r="G4094" s="169">
        <v>9</v>
      </c>
    </row>
    <row r="4095" spans="1:7" ht="25.5" x14ac:dyDescent="0.2">
      <c r="A4095" s="173" t="s">
        <v>20188</v>
      </c>
      <c r="B4095" s="174" t="s">
        <v>20189</v>
      </c>
      <c r="C4095" s="175" t="s">
        <v>12389</v>
      </c>
      <c r="D4095" s="176">
        <v>19.04</v>
      </c>
      <c r="E4095" s="176">
        <v>6.9</v>
      </c>
      <c r="F4095" s="176">
        <v>25.94</v>
      </c>
      <c r="G4095" s="169">
        <v>9</v>
      </c>
    </row>
    <row r="4096" spans="1:7" ht="25.5" x14ac:dyDescent="0.2">
      <c r="A4096" s="173" t="s">
        <v>20190</v>
      </c>
      <c r="B4096" s="174" t="s">
        <v>20191</v>
      </c>
      <c r="C4096" s="175" t="s">
        <v>12389</v>
      </c>
      <c r="D4096" s="176">
        <v>11.51</v>
      </c>
      <c r="E4096" s="176">
        <v>6.9</v>
      </c>
      <c r="F4096" s="176">
        <v>18.41</v>
      </c>
      <c r="G4096" s="169">
        <v>9</v>
      </c>
    </row>
    <row r="4097" spans="1:7" x14ac:dyDescent="0.2">
      <c r="A4097" s="173" t="s">
        <v>20192</v>
      </c>
      <c r="B4097" s="174" t="s">
        <v>20193</v>
      </c>
      <c r="C4097" s="175" t="s">
        <v>12389</v>
      </c>
      <c r="D4097" s="176">
        <v>24.44</v>
      </c>
      <c r="E4097" s="176">
        <v>6.9</v>
      </c>
      <c r="F4097" s="176">
        <v>31.34</v>
      </c>
      <c r="G4097" s="169">
        <v>9</v>
      </c>
    </row>
    <row r="4098" spans="1:7" ht="25.5" x14ac:dyDescent="0.2">
      <c r="A4098" s="173" t="s">
        <v>20194</v>
      </c>
      <c r="B4098" s="174" t="s">
        <v>20195</v>
      </c>
      <c r="C4098" s="175" t="s">
        <v>12389</v>
      </c>
      <c r="D4098" s="176">
        <v>8.6199999999999992</v>
      </c>
      <c r="E4098" s="176">
        <v>6.9</v>
      </c>
      <c r="F4098" s="176">
        <v>15.52</v>
      </c>
      <c r="G4098" s="169">
        <v>9</v>
      </c>
    </row>
    <row r="4099" spans="1:7" x14ac:dyDescent="0.2">
      <c r="A4099" s="173" t="s">
        <v>20196</v>
      </c>
      <c r="B4099" s="174" t="s">
        <v>20197</v>
      </c>
      <c r="C4099" s="175" t="s">
        <v>12389</v>
      </c>
      <c r="D4099" s="176">
        <v>209.8</v>
      </c>
      <c r="E4099" s="176">
        <v>3.91</v>
      </c>
      <c r="F4099" s="176">
        <v>213.71</v>
      </c>
      <c r="G4099" s="169">
        <v>9</v>
      </c>
    </row>
    <row r="4100" spans="1:7" x14ac:dyDescent="0.2">
      <c r="A4100" s="173" t="s">
        <v>20198</v>
      </c>
      <c r="B4100" s="174" t="s">
        <v>20199</v>
      </c>
      <c r="C4100" s="175"/>
      <c r="D4100" s="176"/>
      <c r="E4100" s="176"/>
      <c r="F4100" s="176"/>
      <c r="G4100" s="169">
        <v>5</v>
      </c>
    </row>
    <row r="4101" spans="1:7" x14ac:dyDescent="0.2">
      <c r="A4101" s="173" t="s">
        <v>20200</v>
      </c>
      <c r="B4101" s="174" t="s">
        <v>20201</v>
      </c>
      <c r="C4101" s="175" t="s">
        <v>12389</v>
      </c>
      <c r="D4101" s="176">
        <v>11.69</v>
      </c>
      <c r="E4101" s="176">
        <v>60.08</v>
      </c>
      <c r="F4101" s="176">
        <v>71.77</v>
      </c>
      <c r="G4101" s="169">
        <v>9</v>
      </c>
    </row>
    <row r="4102" spans="1:7" x14ac:dyDescent="0.2">
      <c r="A4102" s="173" t="s">
        <v>20202</v>
      </c>
      <c r="B4102" s="174" t="s">
        <v>20203</v>
      </c>
      <c r="C4102" s="175"/>
      <c r="D4102" s="176"/>
      <c r="E4102" s="176"/>
      <c r="F4102" s="176"/>
      <c r="G4102" s="169">
        <v>5</v>
      </c>
    </row>
    <row r="4103" spans="1:7" ht="38.25" x14ac:dyDescent="0.2">
      <c r="A4103" s="173" t="s">
        <v>20204</v>
      </c>
      <c r="B4103" s="174" t="s">
        <v>20205</v>
      </c>
      <c r="C4103" s="175" t="s">
        <v>20608</v>
      </c>
      <c r="D4103" s="176">
        <v>86.47</v>
      </c>
      <c r="E4103" s="176">
        <v>8.08</v>
      </c>
      <c r="F4103" s="176">
        <v>94.55</v>
      </c>
      <c r="G4103" s="169">
        <v>9</v>
      </c>
    </row>
    <row r="4104" spans="1:7" ht="25.5" x14ac:dyDescent="0.2">
      <c r="A4104" s="173" t="s">
        <v>20206</v>
      </c>
      <c r="B4104" s="174" t="s">
        <v>20207</v>
      </c>
      <c r="C4104" s="175" t="s">
        <v>20608</v>
      </c>
      <c r="D4104" s="176">
        <v>32.770000000000003</v>
      </c>
      <c r="E4104" s="176">
        <v>1.66</v>
      </c>
      <c r="F4104" s="176">
        <v>34.43</v>
      </c>
      <c r="G4104" s="169">
        <v>9</v>
      </c>
    </row>
    <row r="4105" spans="1:7" x14ac:dyDescent="0.2">
      <c r="A4105" s="173" t="s">
        <v>20208</v>
      </c>
      <c r="B4105" s="174" t="s">
        <v>20209</v>
      </c>
      <c r="C4105" s="175" t="s">
        <v>2</v>
      </c>
      <c r="D4105" s="176">
        <v>68.680000000000007</v>
      </c>
      <c r="E4105" s="176"/>
      <c r="F4105" s="176">
        <v>68.680000000000007</v>
      </c>
      <c r="G4105" s="169">
        <v>9</v>
      </c>
    </row>
    <row r="4106" spans="1:7" x14ac:dyDescent="0.2">
      <c r="A4106" s="173" t="s">
        <v>19</v>
      </c>
      <c r="B4106" s="174" t="s">
        <v>20210</v>
      </c>
      <c r="C4106" s="175" t="s">
        <v>20672</v>
      </c>
      <c r="D4106" s="176">
        <v>30.83</v>
      </c>
      <c r="E4106" s="176"/>
      <c r="F4106" s="176">
        <v>30.83</v>
      </c>
      <c r="G4106" s="169">
        <v>9</v>
      </c>
    </row>
    <row r="4107" spans="1:7" x14ac:dyDescent="0.2">
      <c r="A4107" s="173" t="s">
        <v>20211</v>
      </c>
      <c r="B4107" s="174" t="s">
        <v>20212</v>
      </c>
      <c r="C4107" s="175"/>
      <c r="D4107" s="176"/>
      <c r="E4107" s="176"/>
      <c r="F4107" s="176"/>
      <c r="G4107" s="169">
        <v>2</v>
      </c>
    </row>
    <row r="4108" spans="1:7" x14ac:dyDescent="0.2">
      <c r="A4108" s="173" t="s">
        <v>20213</v>
      </c>
      <c r="B4108" s="174" t="s">
        <v>20214</v>
      </c>
      <c r="C4108" s="175"/>
      <c r="D4108" s="176"/>
      <c r="E4108" s="176"/>
      <c r="F4108" s="176"/>
      <c r="G4108" s="169">
        <v>5</v>
      </c>
    </row>
    <row r="4109" spans="1:7" x14ac:dyDescent="0.2">
      <c r="A4109" s="173" t="s">
        <v>20215</v>
      </c>
      <c r="B4109" s="174" t="s">
        <v>20216</v>
      </c>
      <c r="C4109" s="175" t="s">
        <v>20608</v>
      </c>
      <c r="D4109" s="176">
        <v>802.7</v>
      </c>
      <c r="E4109" s="176"/>
      <c r="F4109" s="176">
        <v>802.7</v>
      </c>
      <c r="G4109" s="169">
        <v>9</v>
      </c>
    </row>
  </sheetData>
  <mergeCells count="4">
    <mergeCell ref="B1:F1"/>
    <mergeCell ref="A2:F2"/>
    <mergeCell ref="A3:F3"/>
    <mergeCell ref="A4:F4"/>
  </mergeCells>
  <phoneticPr fontId="4" type="noConversion"/>
  <conditionalFormatting sqref="A1:A1048576">
    <cfRule type="duplicateValues" dxfId="20" priority="1"/>
  </conditionalFormatting>
  <conditionalFormatting sqref="A9:A4109">
    <cfRule type="expression" dxfId="19" priority="7" stopIfTrue="1">
      <formula>G9&lt;6</formula>
    </cfRule>
  </conditionalFormatting>
  <conditionalFormatting sqref="B9:B4109">
    <cfRule type="expression" dxfId="18" priority="6" stopIfTrue="1">
      <formula>G9&lt;6</formula>
    </cfRule>
  </conditionalFormatting>
  <conditionalFormatting sqref="C9:C4109">
    <cfRule type="expression" dxfId="17" priority="5" stopIfTrue="1">
      <formula>G9&lt;6</formula>
    </cfRule>
  </conditionalFormatting>
  <conditionalFormatting sqref="D9:D4109">
    <cfRule type="expression" dxfId="16" priority="4" stopIfTrue="1">
      <formula>G9&lt;6</formula>
    </cfRule>
  </conditionalFormatting>
  <conditionalFormatting sqref="E9:E4109">
    <cfRule type="expression" dxfId="15" priority="3" stopIfTrue="1">
      <formula>G9&lt;6</formula>
    </cfRule>
  </conditionalFormatting>
  <conditionalFormatting sqref="F9:F4109">
    <cfRule type="expression" dxfId="14" priority="2" stopIfTrue="1">
      <formula>G9&lt;6</formula>
    </cfRule>
  </conditionalFormatting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B1:L84"/>
  <sheetViews>
    <sheetView tabSelected="1" workbookViewId="0">
      <selection activeCell="B30" sqref="B30:H30"/>
    </sheetView>
  </sheetViews>
  <sheetFormatPr defaultRowHeight="12.75" x14ac:dyDescent="0.2"/>
  <cols>
    <col min="1" max="1" width="4.140625" customWidth="1"/>
    <col min="2" max="2" width="18" style="169" customWidth="1"/>
    <col min="3" max="3" width="70.28515625" style="169" customWidth="1"/>
    <col min="4" max="4" width="8.5703125" style="169" bestFit="1" customWidth="1"/>
    <col min="5" max="5" width="8.5703125" style="61" customWidth="1"/>
    <col min="6" max="7" width="13.28515625" style="169" customWidth="1"/>
    <col min="8" max="8" width="13.28515625" customWidth="1"/>
    <col min="10" max="10" width="17.42578125" customWidth="1"/>
    <col min="11" max="11" width="72.5703125" bestFit="1" customWidth="1"/>
    <col min="12" max="12" width="13.42578125" customWidth="1"/>
  </cols>
  <sheetData>
    <row r="1" spans="2:10" ht="18" x14ac:dyDescent="0.2">
      <c r="B1" s="473" t="s">
        <v>30</v>
      </c>
      <c r="C1" s="473"/>
      <c r="D1" s="473"/>
      <c r="E1" s="473"/>
      <c r="F1" s="473"/>
      <c r="G1" s="473"/>
      <c r="H1" s="473"/>
      <c r="I1" s="7"/>
      <c r="J1" s="5"/>
    </row>
    <row r="2" spans="2:10" ht="14.25" x14ac:dyDescent="0.2">
      <c r="B2" s="457" t="s">
        <v>20701</v>
      </c>
      <c r="C2" s="457"/>
      <c r="D2" s="457"/>
      <c r="E2" s="457"/>
      <c r="F2" s="457"/>
      <c r="G2" s="457"/>
      <c r="H2" s="1"/>
      <c r="I2" s="1"/>
      <c r="J2" s="1"/>
    </row>
    <row r="3" spans="2:10" x14ac:dyDescent="0.2">
      <c r="B3" s="277"/>
      <c r="C3" s="277"/>
      <c r="D3" s="277"/>
      <c r="E3" s="1"/>
      <c r="F3" s="1"/>
      <c r="G3" s="1"/>
      <c r="H3" s="1"/>
      <c r="I3" s="1"/>
      <c r="J3" s="1"/>
    </row>
    <row r="4" spans="2:10" ht="15" customHeight="1" x14ac:dyDescent="0.2">
      <c r="B4" s="316" t="s">
        <v>20702</v>
      </c>
      <c r="C4" s="317" t="s">
        <v>20813</v>
      </c>
      <c r="D4" s="317"/>
      <c r="E4" s="317"/>
      <c r="F4" s="317"/>
      <c r="G4" s="317"/>
      <c r="H4" s="317"/>
      <c r="I4" s="317"/>
      <c r="J4" s="278"/>
    </row>
    <row r="5" spans="2:10" ht="15" customHeight="1" x14ac:dyDescent="0.2">
      <c r="B5" s="316" t="s">
        <v>20703</v>
      </c>
      <c r="C5" s="318" t="s">
        <v>20711</v>
      </c>
      <c r="D5" s="318"/>
      <c r="E5" s="318"/>
      <c r="F5" s="318"/>
      <c r="G5" s="318"/>
      <c r="H5" s="318"/>
      <c r="I5" s="318"/>
      <c r="J5" s="276"/>
    </row>
    <row r="6" spans="2:10" ht="15" customHeight="1" x14ac:dyDescent="0.2">
      <c r="B6" s="316" t="s">
        <v>20705</v>
      </c>
      <c r="C6" s="319" t="s">
        <v>20712</v>
      </c>
      <c r="D6" s="319"/>
      <c r="E6" s="319"/>
      <c r="F6" s="319"/>
      <c r="G6" s="319"/>
      <c r="H6" s="319"/>
      <c r="I6" s="319"/>
      <c r="J6" s="276"/>
    </row>
    <row r="7" spans="2:10" ht="15" customHeight="1" x14ac:dyDescent="0.2">
      <c r="B7" s="316" t="s">
        <v>20704</v>
      </c>
      <c r="C7" s="318" t="s">
        <v>20716</v>
      </c>
      <c r="D7" s="318"/>
      <c r="E7" s="318"/>
      <c r="F7" s="318"/>
      <c r="G7" s="318"/>
      <c r="H7" s="318"/>
      <c r="I7" s="318"/>
      <c r="J7" s="276"/>
    </row>
    <row r="8" spans="2:10" ht="15" customHeight="1" x14ac:dyDescent="0.2">
      <c r="B8" s="316" t="s">
        <v>20706</v>
      </c>
      <c r="C8" s="318" t="s">
        <v>20707</v>
      </c>
      <c r="D8" s="318"/>
      <c r="E8" s="318"/>
      <c r="F8" s="318"/>
      <c r="G8" s="318"/>
      <c r="H8" s="318"/>
      <c r="I8" s="318"/>
    </row>
    <row r="9" spans="2:10" ht="15" customHeight="1" x14ac:dyDescent="0.2">
      <c r="B9" s="316" t="s">
        <v>20708</v>
      </c>
      <c r="C9" s="320" t="s">
        <v>20727</v>
      </c>
      <c r="D9" s="320"/>
      <c r="E9" s="320"/>
      <c r="F9" s="320"/>
      <c r="G9" s="320"/>
      <c r="H9" s="320"/>
      <c r="I9" s="320"/>
    </row>
    <row r="10" spans="2:10" x14ac:dyDescent="0.2">
      <c r="B10" s="279"/>
      <c r="C10" s="279"/>
      <c r="D10" s="280"/>
      <c r="E10" s="280"/>
      <c r="F10" s="280"/>
      <c r="G10" s="280"/>
      <c r="H10" s="280"/>
      <c r="I10" s="280"/>
    </row>
    <row r="11" spans="2:10" ht="18.75" x14ac:dyDescent="0.2">
      <c r="B11" s="467" t="s">
        <v>20812</v>
      </c>
      <c r="C11" s="467"/>
      <c r="D11" s="467"/>
      <c r="E11" s="467"/>
      <c r="F11" s="280"/>
      <c r="G11" s="280"/>
      <c r="H11" s="280"/>
      <c r="I11" s="280"/>
    </row>
    <row r="12" spans="2:10" x14ac:dyDescent="0.2">
      <c r="J12" s="310"/>
    </row>
    <row r="13" spans="2:10" x14ac:dyDescent="0.2">
      <c r="J13" s="310"/>
    </row>
    <row r="14" spans="2:10" ht="15.75" x14ac:dyDescent="0.2">
      <c r="B14" s="480" t="s">
        <v>20814</v>
      </c>
      <c r="C14" s="480"/>
      <c r="D14" s="480"/>
      <c r="E14" s="480"/>
      <c r="J14" s="310"/>
    </row>
    <row r="15" spans="2:10" x14ac:dyDescent="0.2">
      <c r="B15" s="311" t="s">
        <v>20809</v>
      </c>
      <c r="C15" s="311" t="s">
        <v>110</v>
      </c>
      <c r="D15" s="482" t="s">
        <v>20811</v>
      </c>
      <c r="E15" s="482"/>
    </row>
    <row r="16" spans="2:10" x14ac:dyDescent="0.2">
      <c r="B16" s="304" t="s">
        <v>21014</v>
      </c>
      <c r="C16" s="307" t="s">
        <v>20810</v>
      </c>
      <c r="D16" s="483">
        <v>4671</v>
      </c>
      <c r="E16" s="483"/>
    </row>
    <row r="17" spans="2:12" ht="25.5" x14ac:dyDescent="0.2">
      <c r="B17" s="304" t="s">
        <v>21015</v>
      </c>
      <c r="C17" s="307" t="s">
        <v>20810</v>
      </c>
      <c r="D17" s="483">
        <v>6012</v>
      </c>
      <c r="E17" s="483"/>
    </row>
    <row r="18" spans="2:12" ht="25.5" x14ac:dyDescent="0.2">
      <c r="B18" s="303" t="s">
        <v>21016</v>
      </c>
      <c r="C18" s="307" t="s">
        <v>20810</v>
      </c>
      <c r="D18" s="483">
        <v>5169</v>
      </c>
      <c r="E18" s="483"/>
    </row>
    <row r="19" spans="2:12" x14ac:dyDescent="0.2">
      <c r="B19" s="481" t="s">
        <v>20871</v>
      </c>
      <c r="C19" s="481"/>
      <c r="D19" s="484">
        <f>AVERAGE(D16:E18)</f>
        <v>5284</v>
      </c>
      <c r="E19" s="484"/>
    </row>
    <row r="21" spans="2:12" x14ac:dyDescent="0.2">
      <c r="J21" s="310"/>
      <c r="L21" s="241">
        <f>AVERAGE(D16:D18)</f>
        <v>5284</v>
      </c>
    </row>
    <row r="23" spans="2:12" x14ac:dyDescent="0.2">
      <c r="H23" s="321" t="s">
        <v>21013</v>
      </c>
    </row>
    <row r="28" spans="2:12" ht="15.75" x14ac:dyDescent="0.2">
      <c r="B28" s="478" t="s">
        <v>20229</v>
      </c>
      <c r="C28" s="478"/>
      <c r="D28" s="478"/>
      <c r="E28" s="478"/>
      <c r="F28" s="478"/>
      <c r="G28" s="478"/>
      <c r="H28" s="478"/>
      <c r="I28" s="322"/>
      <c r="J28" s="322"/>
    </row>
    <row r="29" spans="2:12" ht="15" x14ac:dyDescent="0.2">
      <c r="B29" s="479" t="s">
        <v>43</v>
      </c>
      <c r="C29" s="479"/>
      <c r="D29" s="479"/>
      <c r="E29" s="479"/>
      <c r="F29" s="479"/>
      <c r="G29" s="479"/>
      <c r="H29" s="479"/>
      <c r="I29" s="323"/>
      <c r="J29" s="323"/>
    </row>
    <row r="30" spans="2:12" x14ac:dyDescent="0.2">
      <c r="B30" s="475" t="s">
        <v>119</v>
      </c>
      <c r="C30" s="475"/>
      <c r="D30" s="475"/>
      <c r="E30" s="475"/>
      <c r="F30" s="475"/>
      <c r="G30" s="475"/>
      <c r="H30" s="475"/>
      <c r="I30" s="324"/>
      <c r="J30" s="324"/>
    </row>
    <row r="38" spans="2:8" x14ac:dyDescent="0.2">
      <c r="B38" s="302" t="s">
        <v>20742</v>
      </c>
      <c r="C38" s="302" t="s">
        <v>20743</v>
      </c>
      <c r="D38" s="236" t="s">
        <v>20803</v>
      </c>
      <c r="E38" s="308">
        <v>0.1</v>
      </c>
      <c r="F38" s="305">
        <v>52.63</v>
      </c>
      <c r="G38" s="305">
        <f t="shared" ref="G38:G39" si="0">ROUND(2.2823*F38,2)</f>
        <v>120.12</v>
      </c>
      <c r="H38" s="305">
        <f>ROUND(E38*G38,2)</f>
        <v>12.01</v>
      </c>
    </row>
    <row r="39" spans="2:8" x14ac:dyDescent="0.2">
      <c r="B39" s="302" t="s">
        <v>20744</v>
      </c>
      <c r="C39" s="302" t="s">
        <v>20745</v>
      </c>
      <c r="D39" s="236" t="s">
        <v>20803</v>
      </c>
      <c r="E39" s="308">
        <v>0.06</v>
      </c>
      <c r="F39" s="305">
        <v>88.24</v>
      </c>
      <c r="G39" s="305">
        <f t="shared" si="0"/>
        <v>201.39</v>
      </c>
      <c r="H39" s="305">
        <f>ROUND(E39*G39,2)</f>
        <v>12.08</v>
      </c>
    </row>
    <row r="46" spans="2:8" ht="15.75" x14ac:dyDescent="0.2">
      <c r="B46" s="480" t="s">
        <v>20808</v>
      </c>
      <c r="C46" s="480"/>
      <c r="D46" s="480"/>
      <c r="E46" s="480"/>
      <c r="F46" s="480"/>
      <c r="G46" s="480"/>
      <c r="H46" s="480"/>
    </row>
    <row r="47" spans="2:8" ht="15" x14ac:dyDescent="0.2">
      <c r="B47" s="300" t="s">
        <v>20801</v>
      </c>
      <c r="C47" s="300" t="s">
        <v>20649</v>
      </c>
      <c r="D47" s="300" t="s">
        <v>20633</v>
      </c>
      <c r="E47" s="300" t="s">
        <v>20802</v>
      </c>
      <c r="F47" s="309" t="s">
        <v>20805</v>
      </c>
      <c r="G47" s="309" t="s">
        <v>20807</v>
      </c>
      <c r="H47" s="301" t="s">
        <v>80</v>
      </c>
    </row>
    <row r="48" spans="2:8" x14ac:dyDescent="0.2">
      <c r="B48" s="311" t="s">
        <v>14052</v>
      </c>
      <c r="C48" s="311" t="s">
        <v>14053</v>
      </c>
      <c r="D48" s="312" t="s">
        <v>3</v>
      </c>
      <c r="E48" s="274">
        <v>1</v>
      </c>
      <c r="F48" s="313"/>
      <c r="G48" s="314">
        <v>1.2823</v>
      </c>
      <c r="H48" s="315">
        <f>SUM(H49:H84)</f>
        <v>3108.4700000000003</v>
      </c>
    </row>
    <row r="49" spans="2:8" x14ac:dyDescent="0.2">
      <c r="B49" s="302" t="s">
        <v>20730</v>
      </c>
      <c r="C49" s="302" t="s">
        <v>20731</v>
      </c>
      <c r="D49" s="236" t="s">
        <v>20803</v>
      </c>
      <c r="E49" s="308">
        <v>1.74</v>
      </c>
      <c r="F49" s="305">
        <v>10.86</v>
      </c>
      <c r="G49" s="306">
        <f>ROUND(2.2823*F49,2)</f>
        <v>24.79</v>
      </c>
      <c r="H49" s="306">
        <f>ROUND(E49*G49,2)</f>
        <v>43.13</v>
      </c>
    </row>
    <row r="50" spans="2:8" x14ac:dyDescent="0.2">
      <c r="B50" s="302" t="s">
        <v>20732</v>
      </c>
      <c r="C50" s="302" t="s">
        <v>20733</v>
      </c>
      <c r="D50" s="236" t="s">
        <v>20803</v>
      </c>
      <c r="E50" s="308">
        <v>7.944</v>
      </c>
      <c r="F50" s="305">
        <v>10.86</v>
      </c>
      <c r="G50" s="306">
        <f t="shared" ref="G50:G58" si="1">ROUND(2.2823*F50,2)</f>
        <v>24.79</v>
      </c>
      <c r="H50" s="306">
        <f t="shared" ref="H50:H84" si="2">ROUND(E50*G50,2)</f>
        <v>196.93</v>
      </c>
    </row>
    <row r="51" spans="2:8" x14ac:dyDescent="0.2">
      <c r="B51" s="302" t="s">
        <v>20734</v>
      </c>
      <c r="C51" s="302" t="s">
        <v>20735</v>
      </c>
      <c r="D51" s="236" t="s">
        <v>20803</v>
      </c>
      <c r="E51" s="308">
        <v>6.3579999999999997</v>
      </c>
      <c r="F51" s="305">
        <v>8.92</v>
      </c>
      <c r="G51" s="306">
        <f t="shared" si="1"/>
        <v>20.36</v>
      </c>
      <c r="H51" s="306">
        <f t="shared" si="2"/>
        <v>129.44999999999999</v>
      </c>
    </row>
    <row r="52" spans="2:8" x14ac:dyDescent="0.2">
      <c r="B52" s="302" t="s">
        <v>20736</v>
      </c>
      <c r="C52" s="302" t="s">
        <v>20737</v>
      </c>
      <c r="D52" s="236" t="s">
        <v>20803</v>
      </c>
      <c r="E52" s="308">
        <v>6.76</v>
      </c>
      <c r="F52" s="305">
        <v>10.86</v>
      </c>
      <c r="G52" s="306">
        <f t="shared" si="1"/>
        <v>24.79</v>
      </c>
      <c r="H52" s="306">
        <f t="shared" si="2"/>
        <v>167.58</v>
      </c>
    </row>
    <row r="53" spans="2:8" x14ac:dyDescent="0.2">
      <c r="B53" s="302" t="s">
        <v>20738</v>
      </c>
      <c r="C53" s="302" t="s">
        <v>20739</v>
      </c>
      <c r="D53" s="236" t="s">
        <v>20803</v>
      </c>
      <c r="E53" s="308">
        <v>8.59</v>
      </c>
      <c r="F53" s="305">
        <v>8.92</v>
      </c>
      <c r="G53" s="306">
        <f t="shared" si="1"/>
        <v>20.36</v>
      </c>
      <c r="H53" s="306">
        <f t="shared" si="2"/>
        <v>174.89</v>
      </c>
    </row>
    <row r="54" spans="2:8" x14ac:dyDescent="0.2">
      <c r="B54" s="302" t="s">
        <v>20740</v>
      </c>
      <c r="C54" s="302" t="s">
        <v>20741</v>
      </c>
      <c r="D54" s="236" t="s">
        <v>20803</v>
      </c>
      <c r="E54" s="308">
        <v>0.03</v>
      </c>
      <c r="F54" s="305">
        <v>149.68</v>
      </c>
      <c r="G54" s="306">
        <f t="shared" si="1"/>
        <v>341.61</v>
      </c>
      <c r="H54" s="306">
        <f t="shared" si="2"/>
        <v>10.25</v>
      </c>
    </row>
    <row r="55" spans="2:8" x14ac:dyDescent="0.2">
      <c r="B55" s="302" t="s">
        <v>20742</v>
      </c>
      <c r="C55" s="302" t="s">
        <v>20743</v>
      </c>
      <c r="D55" s="236" t="s">
        <v>20803</v>
      </c>
      <c r="E55" s="308">
        <v>0.1</v>
      </c>
      <c r="F55" s="305">
        <v>52.63</v>
      </c>
      <c r="G55" s="306">
        <f t="shared" si="1"/>
        <v>120.12</v>
      </c>
      <c r="H55" s="306">
        <f t="shared" si="2"/>
        <v>12.01</v>
      </c>
    </row>
    <row r="56" spans="2:8" x14ac:dyDescent="0.2">
      <c r="B56" s="302" t="s">
        <v>20744</v>
      </c>
      <c r="C56" s="302" t="s">
        <v>20745</v>
      </c>
      <c r="D56" s="236" t="s">
        <v>20803</v>
      </c>
      <c r="E56" s="308">
        <v>0.06</v>
      </c>
      <c r="F56" s="305">
        <v>88.24</v>
      </c>
      <c r="G56" s="306">
        <f t="shared" si="1"/>
        <v>201.39</v>
      </c>
      <c r="H56" s="306">
        <f t="shared" si="2"/>
        <v>12.08</v>
      </c>
    </row>
    <row r="57" spans="2:8" x14ac:dyDescent="0.2">
      <c r="B57" s="302" t="s">
        <v>20746</v>
      </c>
      <c r="C57" s="302" t="s">
        <v>20747</v>
      </c>
      <c r="D57" s="236" t="s">
        <v>20803</v>
      </c>
      <c r="E57" s="308">
        <v>0.4</v>
      </c>
      <c r="F57" s="305">
        <v>48.69</v>
      </c>
      <c r="G57" s="306">
        <f t="shared" si="1"/>
        <v>111.13</v>
      </c>
      <c r="H57" s="306">
        <f t="shared" si="2"/>
        <v>44.45</v>
      </c>
    </row>
    <row r="58" spans="2:8" x14ac:dyDescent="0.2">
      <c r="B58" s="302" t="s">
        <v>20748</v>
      </c>
      <c r="C58" s="302" t="s">
        <v>20749</v>
      </c>
      <c r="D58" s="236" t="s">
        <v>20803</v>
      </c>
      <c r="E58" s="308">
        <v>0.7</v>
      </c>
      <c r="F58" s="305">
        <v>22.55</v>
      </c>
      <c r="G58" s="306">
        <f t="shared" si="1"/>
        <v>51.47</v>
      </c>
      <c r="H58" s="306">
        <f t="shared" si="2"/>
        <v>36.03</v>
      </c>
    </row>
    <row r="59" spans="2:8" x14ac:dyDescent="0.2">
      <c r="B59" s="302" t="s">
        <v>20750</v>
      </c>
      <c r="C59" s="302" t="s">
        <v>20751</v>
      </c>
      <c r="D59" s="236" t="s">
        <v>20672</v>
      </c>
      <c r="E59" s="308">
        <v>12.13</v>
      </c>
      <c r="F59" s="305">
        <v>0.6</v>
      </c>
      <c r="G59" s="305">
        <f>F59</f>
        <v>0.6</v>
      </c>
      <c r="H59" s="305">
        <f t="shared" si="2"/>
        <v>7.28</v>
      </c>
    </row>
    <row r="60" spans="2:8" x14ac:dyDescent="0.2">
      <c r="B60" s="302" t="s">
        <v>20752</v>
      </c>
      <c r="C60" s="302" t="s">
        <v>20753</v>
      </c>
      <c r="D60" s="236" t="s">
        <v>3</v>
      </c>
      <c r="E60" s="308">
        <v>3.2399999999999998E-2</v>
      </c>
      <c r="F60" s="305">
        <v>157.47</v>
      </c>
      <c r="G60" s="305">
        <f t="shared" ref="G60:G84" si="3">F60</f>
        <v>157.47</v>
      </c>
      <c r="H60" s="305">
        <f t="shared" si="2"/>
        <v>5.0999999999999996</v>
      </c>
    </row>
    <row r="61" spans="2:8" x14ac:dyDescent="0.2">
      <c r="B61" s="302" t="s">
        <v>20754</v>
      </c>
      <c r="C61" s="302" t="s">
        <v>20755</v>
      </c>
      <c r="D61" s="236" t="s">
        <v>3</v>
      </c>
      <c r="E61" s="308">
        <v>5.1999999999999998E-2</v>
      </c>
      <c r="F61" s="305">
        <v>137.77000000000001</v>
      </c>
      <c r="G61" s="305">
        <f t="shared" si="3"/>
        <v>137.77000000000001</v>
      </c>
      <c r="H61" s="305">
        <f t="shared" si="2"/>
        <v>7.16</v>
      </c>
    </row>
    <row r="62" spans="2:8" x14ac:dyDescent="0.2">
      <c r="B62" s="307" t="s">
        <v>20756</v>
      </c>
      <c r="C62" s="302" t="s">
        <v>20757</v>
      </c>
      <c r="D62" s="236" t="s">
        <v>3</v>
      </c>
      <c r="E62" s="308">
        <v>0.01</v>
      </c>
      <c r="F62" s="305">
        <v>151.05000000000001</v>
      </c>
      <c r="G62" s="305">
        <f t="shared" si="3"/>
        <v>151.05000000000001</v>
      </c>
      <c r="H62" s="305">
        <f t="shared" si="2"/>
        <v>1.51</v>
      </c>
    </row>
    <row r="63" spans="2:8" x14ac:dyDescent="0.2">
      <c r="B63" s="302" t="s">
        <v>20758</v>
      </c>
      <c r="C63" s="302" t="s">
        <v>20759</v>
      </c>
      <c r="D63" s="236" t="s">
        <v>20672</v>
      </c>
      <c r="E63" s="308">
        <v>52</v>
      </c>
      <c r="F63" s="305">
        <v>6.76</v>
      </c>
      <c r="G63" s="305">
        <f t="shared" si="3"/>
        <v>6.76</v>
      </c>
      <c r="H63" s="305">
        <f t="shared" si="2"/>
        <v>351.52</v>
      </c>
    </row>
    <row r="64" spans="2:8" x14ac:dyDescent="0.2">
      <c r="B64" s="302" t="s">
        <v>20760</v>
      </c>
      <c r="C64" s="302" t="s">
        <v>20761</v>
      </c>
      <c r="D64" s="236" t="s">
        <v>20672</v>
      </c>
      <c r="E64" s="308">
        <v>5.5</v>
      </c>
      <c r="F64" s="305">
        <v>6.99</v>
      </c>
      <c r="G64" s="305">
        <f t="shared" si="3"/>
        <v>6.99</v>
      </c>
      <c r="H64" s="305">
        <f t="shared" si="2"/>
        <v>38.450000000000003</v>
      </c>
    </row>
    <row r="65" spans="2:8" x14ac:dyDescent="0.2">
      <c r="B65" s="307" t="s">
        <v>20762</v>
      </c>
      <c r="C65" s="302" t="s">
        <v>20763</v>
      </c>
      <c r="D65" s="236" t="s">
        <v>20672</v>
      </c>
      <c r="E65" s="308">
        <v>61.4</v>
      </c>
      <c r="F65" s="305">
        <v>8.41</v>
      </c>
      <c r="G65" s="305">
        <f t="shared" si="3"/>
        <v>8.41</v>
      </c>
      <c r="H65" s="305">
        <f t="shared" si="2"/>
        <v>516.37</v>
      </c>
    </row>
    <row r="66" spans="2:8" x14ac:dyDescent="0.2">
      <c r="B66" s="307" t="s">
        <v>20764</v>
      </c>
      <c r="C66" s="302" t="s">
        <v>20765</v>
      </c>
      <c r="D66" s="236" t="s">
        <v>3</v>
      </c>
      <c r="E66" s="308">
        <v>8.3299999999999999E-2</v>
      </c>
      <c r="F66" s="305">
        <v>411.71</v>
      </c>
      <c r="G66" s="305">
        <f t="shared" si="3"/>
        <v>411.71</v>
      </c>
      <c r="H66" s="305">
        <f t="shared" si="2"/>
        <v>34.299999999999997</v>
      </c>
    </row>
    <row r="67" spans="2:8" x14ac:dyDescent="0.2">
      <c r="B67" s="302" t="s">
        <v>20766</v>
      </c>
      <c r="C67" s="302" t="s">
        <v>20767</v>
      </c>
      <c r="D67" s="236" t="s">
        <v>3</v>
      </c>
      <c r="E67" s="308">
        <v>1.03</v>
      </c>
      <c r="F67" s="305">
        <v>564.04</v>
      </c>
      <c r="G67" s="305">
        <f t="shared" si="3"/>
        <v>564.04</v>
      </c>
      <c r="H67" s="305">
        <f t="shared" si="2"/>
        <v>580.96</v>
      </c>
    </row>
    <row r="68" spans="2:8" x14ac:dyDescent="0.2">
      <c r="B68" s="307" t="s">
        <v>20768</v>
      </c>
      <c r="C68" s="302" t="s">
        <v>20769</v>
      </c>
      <c r="D68" s="236" t="s">
        <v>20553</v>
      </c>
      <c r="E68" s="308">
        <v>2.16</v>
      </c>
      <c r="F68" s="305">
        <v>23.6</v>
      </c>
      <c r="G68" s="305">
        <f t="shared" si="3"/>
        <v>23.6</v>
      </c>
      <c r="H68" s="305">
        <f t="shared" si="2"/>
        <v>50.98</v>
      </c>
    </row>
    <row r="69" spans="2:8" x14ac:dyDescent="0.2">
      <c r="B69" s="307" t="s">
        <v>20770</v>
      </c>
      <c r="C69" s="302" t="s">
        <v>20771</v>
      </c>
      <c r="D69" s="236" t="s">
        <v>20553</v>
      </c>
      <c r="E69" s="308">
        <v>2.35</v>
      </c>
      <c r="F69" s="305">
        <v>7.28</v>
      </c>
      <c r="G69" s="305">
        <f t="shared" si="3"/>
        <v>7.28</v>
      </c>
      <c r="H69" s="305">
        <f t="shared" si="2"/>
        <v>17.11</v>
      </c>
    </row>
    <row r="70" spans="2:8" x14ac:dyDescent="0.2">
      <c r="B70" s="307" t="s">
        <v>20772</v>
      </c>
      <c r="C70" s="302" t="s">
        <v>20773</v>
      </c>
      <c r="D70" s="236" t="s">
        <v>2</v>
      </c>
      <c r="E70" s="308">
        <v>0.52</v>
      </c>
      <c r="F70" s="305">
        <v>105.18</v>
      </c>
      <c r="G70" s="305">
        <f t="shared" si="3"/>
        <v>105.18</v>
      </c>
      <c r="H70" s="305">
        <f t="shared" si="2"/>
        <v>54.69</v>
      </c>
    </row>
    <row r="71" spans="2:8" x14ac:dyDescent="0.2">
      <c r="B71" s="307" t="s">
        <v>20774</v>
      </c>
      <c r="C71" s="302" t="s">
        <v>20775</v>
      </c>
      <c r="D71" s="236" t="s">
        <v>2</v>
      </c>
      <c r="E71" s="308">
        <v>0.46</v>
      </c>
      <c r="F71" s="305">
        <v>27.99</v>
      </c>
      <c r="G71" s="305">
        <f t="shared" si="3"/>
        <v>27.99</v>
      </c>
      <c r="H71" s="305">
        <f t="shared" si="2"/>
        <v>12.88</v>
      </c>
    </row>
    <row r="72" spans="2:8" x14ac:dyDescent="0.2">
      <c r="B72" s="302" t="s">
        <v>20776</v>
      </c>
      <c r="C72" s="302" t="s">
        <v>20777</v>
      </c>
      <c r="D72" s="236" t="s">
        <v>20672</v>
      </c>
      <c r="E72" s="308">
        <v>0.81</v>
      </c>
      <c r="F72" s="305">
        <v>11.15</v>
      </c>
      <c r="G72" s="305">
        <f t="shared" si="3"/>
        <v>11.15</v>
      </c>
      <c r="H72" s="305">
        <f t="shared" si="2"/>
        <v>9.0299999999999994</v>
      </c>
    </row>
    <row r="73" spans="2:8" x14ac:dyDescent="0.2">
      <c r="B73" s="302" t="s">
        <v>20778</v>
      </c>
      <c r="C73" s="302" t="s">
        <v>20779</v>
      </c>
      <c r="D73" s="236" t="s">
        <v>20672</v>
      </c>
      <c r="E73" s="308">
        <v>1.355</v>
      </c>
      <c r="F73" s="305">
        <v>13.36</v>
      </c>
      <c r="G73" s="305">
        <f t="shared" si="3"/>
        <v>13.36</v>
      </c>
      <c r="H73" s="305">
        <f t="shared" si="2"/>
        <v>18.100000000000001</v>
      </c>
    </row>
    <row r="74" spans="2:8" x14ac:dyDescent="0.2">
      <c r="B74" s="307" t="s">
        <v>20780</v>
      </c>
      <c r="C74" s="302" t="s">
        <v>20781</v>
      </c>
      <c r="D74" s="236" t="s">
        <v>20672</v>
      </c>
      <c r="E74" s="308">
        <v>8.4</v>
      </c>
      <c r="F74" s="305">
        <v>10.33</v>
      </c>
      <c r="G74" s="305">
        <f t="shared" si="3"/>
        <v>10.33</v>
      </c>
      <c r="H74" s="305">
        <f t="shared" si="2"/>
        <v>86.77</v>
      </c>
    </row>
    <row r="75" spans="2:8" ht="25.5" x14ac:dyDescent="0.2">
      <c r="B75" s="307" t="s">
        <v>20782</v>
      </c>
      <c r="C75" s="303" t="s">
        <v>20783</v>
      </c>
      <c r="D75" s="236" t="s">
        <v>20608</v>
      </c>
      <c r="E75" s="308">
        <v>1</v>
      </c>
      <c r="F75" s="305">
        <v>30.26</v>
      </c>
      <c r="G75" s="305">
        <f t="shared" si="3"/>
        <v>30.26</v>
      </c>
      <c r="H75" s="305">
        <f t="shared" si="2"/>
        <v>30.26</v>
      </c>
    </row>
    <row r="76" spans="2:8" x14ac:dyDescent="0.2">
      <c r="B76" s="302" t="s">
        <v>20784</v>
      </c>
      <c r="C76" s="303" t="s">
        <v>20785</v>
      </c>
      <c r="D76" s="236" t="s">
        <v>20608</v>
      </c>
      <c r="E76" s="308">
        <v>2.5000000000000001E-3</v>
      </c>
      <c r="F76" s="305">
        <v>1019.17</v>
      </c>
      <c r="G76" s="305">
        <f t="shared" si="3"/>
        <v>1019.17</v>
      </c>
      <c r="H76" s="305">
        <f t="shared" si="2"/>
        <v>2.5499999999999998</v>
      </c>
    </row>
    <row r="77" spans="2:8" ht="25.5" x14ac:dyDescent="0.2">
      <c r="B77" s="302" t="s">
        <v>20786</v>
      </c>
      <c r="C77" s="303" t="s">
        <v>20787</v>
      </c>
      <c r="D77" s="236" t="s">
        <v>20608</v>
      </c>
      <c r="E77" s="308">
        <v>2.5000000000000001E-3</v>
      </c>
      <c r="F77" s="305">
        <v>56.6</v>
      </c>
      <c r="G77" s="305">
        <f t="shared" si="3"/>
        <v>56.6</v>
      </c>
      <c r="H77" s="305">
        <f t="shared" si="2"/>
        <v>0.14000000000000001</v>
      </c>
    </row>
    <row r="78" spans="2:8" x14ac:dyDescent="0.2">
      <c r="B78" s="302" t="s">
        <v>20788</v>
      </c>
      <c r="C78" s="303" t="s">
        <v>20789</v>
      </c>
      <c r="D78" s="236" t="s">
        <v>20804</v>
      </c>
      <c r="E78" s="308">
        <v>2.99</v>
      </c>
      <c r="F78" s="305">
        <v>11.46</v>
      </c>
      <c r="G78" s="305">
        <f t="shared" si="3"/>
        <v>11.46</v>
      </c>
      <c r="H78" s="305">
        <f t="shared" si="2"/>
        <v>34.270000000000003</v>
      </c>
    </row>
    <row r="79" spans="2:8" ht="25.5" x14ac:dyDescent="0.2">
      <c r="B79" s="307" t="s">
        <v>20790</v>
      </c>
      <c r="C79" s="303" t="s">
        <v>20791</v>
      </c>
      <c r="D79" s="236" t="s">
        <v>20803</v>
      </c>
      <c r="E79" s="308">
        <v>0.12</v>
      </c>
      <c r="F79" s="305">
        <v>27.19</v>
      </c>
      <c r="G79" s="305">
        <f t="shared" si="3"/>
        <v>27.19</v>
      </c>
      <c r="H79" s="305">
        <f t="shared" si="2"/>
        <v>3.26</v>
      </c>
    </row>
    <row r="80" spans="2:8" x14ac:dyDescent="0.2">
      <c r="B80" s="307" t="s">
        <v>20792</v>
      </c>
      <c r="C80" s="303" t="s">
        <v>20793</v>
      </c>
      <c r="D80" s="236" t="s">
        <v>20803</v>
      </c>
      <c r="E80" s="308">
        <v>0.49</v>
      </c>
      <c r="F80" s="305">
        <v>228.76</v>
      </c>
      <c r="G80" s="305">
        <f t="shared" si="3"/>
        <v>228.76</v>
      </c>
      <c r="H80" s="305">
        <f t="shared" si="2"/>
        <v>112.09</v>
      </c>
    </row>
    <row r="81" spans="2:8" ht="25.5" x14ac:dyDescent="0.2">
      <c r="B81" s="307" t="s">
        <v>20794</v>
      </c>
      <c r="C81" s="304" t="s">
        <v>20806</v>
      </c>
      <c r="D81" s="236" t="s">
        <v>20803</v>
      </c>
      <c r="E81" s="308">
        <v>1.1999999999999999E-3</v>
      </c>
      <c r="F81" s="305">
        <v>153.13</v>
      </c>
      <c r="G81" s="305">
        <f t="shared" si="3"/>
        <v>153.13</v>
      </c>
      <c r="H81" s="305">
        <f t="shared" si="2"/>
        <v>0.18</v>
      </c>
    </row>
    <row r="82" spans="2:8" x14ac:dyDescent="0.2">
      <c r="B82" s="307" t="s">
        <v>20795</v>
      </c>
      <c r="C82" s="303" t="s">
        <v>20796</v>
      </c>
      <c r="D82" s="236" t="s">
        <v>20803</v>
      </c>
      <c r="E82" s="308">
        <v>1.9E-2</v>
      </c>
      <c r="F82" s="305">
        <v>268.27999999999997</v>
      </c>
      <c r="G82" s="305">
        <f t="shared" si="3"/>
        <v>268.27999999999997</v>
      </c>
      <c r="H82" s="305">
        <f t="shared" si="2"/>
        <v>5.0999999999999996</v>
      </c>
    </row>
    <row r="83" spans="2:8" x14ac:dyDescent="0.2">
      <c r="B83" s="307" t="s">
        <v>20797</v>
      </c>
      <c r="C83" s="303" t="s">
        <v>20798</v>
      </c>
      <c r="D83" s="236" t="s">
        <v>20803</v>
      </c>
      <c r="E83" s="308">
        <v>0.8</v>
      </c>
      <c r="F83" s="305">
        <v>269.99</v>
      </c>
      <c r="G83" s="305">
        <f t="shared" si="3"/>
        <v>269.99</v>
      </c>
      <c r="H83" s="305">
        <f t="shared" si="2"/>
        <v>215.99</v>
      </c>
    </row>
    <row r="84" spans="2:8" ht="25.5" x14ac:dyDescent="0.2">
      <c r="B84" s="307" t="s">
        <v>20799</v>
      </c>
      <c r="C84" s="303" t="s">
        <v>20800</v>
      </c>
      <c r="D84" s="236" t="s">
        <v>20803</v>
      </c>
      <c r="E84" s="308">
        <v>0.4</v>
      </c>
      <c r="F84" s="305">
        <v>214.06</v>
      </c>
      <c r="G84" s="305">
        <f t="shared" si="3"/>
        <v>214.06</v>
      </c>
      <c r="H84" s="305">
        <f t="shared" si="2"/>
        <v>85.62</v>
      </c>
    </row>
  </sheetData>
  <mergeCells count="14">
    <mergeCell ref="B11:E11"/>
    <mergeCell ref="B14:E14"/>
    <mergeCell ref="B1:H1"/>
    <mergeCell ref="B2:G2"/>
    <mergeCell ref="B46:H46"/>
    <mergeCell ref="B19:C19"/>
    <mergeCell ref="D15:E15"/>
    <mergeCell ref="D16:E16"/>
    <mergeCell ref="D17:E17"/>
    <mergeCell ref="D18:E18"/>
    <mergeCell ref="D19:E19"/>
    <mergeCell ref="B28:H28"/>
    <mergeCell ref="B29:H29"/>
    <mergeCell ref="B30:H30"/>
  </mergeCells>
  <pageMargins left="0.511811024" right="0.511811024" top="0.78740157499999996" bottom="0.78740157499999996" header="0.31496062000000002" footer="0.31496062000000002"/>
  <pageSetup paperSize="9" scale="9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B1:Q53"/>
  <sheetViews>
    <sheetView workbookViewId="0">
      <selection activeCell="J47" sqref="J47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  <col min="12" max="12" width="12.42578125" customWidth="1"/>
  </cols>
  <sheetData>
    <row r="1" spans="2:17" ht="74.25" customHeight="1" x14ac:dyDescent="0.2">
      <c r="B1" s="402"/>
      <c r="C1" s="402"/>
      <c r="D1" s="402"/>
      <c r="E1" s="402"/>
      <c r="F1" s="402"/>
      <c r="G1" s="402"/>
      <c r="H1" s="402"/>
      <c r="I1" s="402"/>
      <c r="J1" s="402"/>
    </row>
    <row r="2" spans="2:17" ht="15.75" x14ac:dyDescent="0.2">
      <c r="B2" s="486" t="s">
        <v>192</v>
      </c>
      <c r="C2" s="487"/>
      <c r="D2" s="487"/>
      <c r="E2" s="487"/>
      <c r="F2" s="487"/>
      <c r="G2" s="487"/>
      <c r="H2" s="487"/>
      <c r="I2" s="487"/>
      <c r="J2" s="488"/>
      <c r="O2">
        <f>1100</f>
        <v>1100</v>
      </c>
      <c r="P2">
        <v>5.5</v>
      </c>
      <c r="Q2">
        <f>O2/P2</f>
        <v>200</v>
      </c>
    </row>
    <row r="3" spans="2:17" x14ac:dyDescent="0.2">
      <c r="B3" s="63"/>
      <c r="C3" s="63"/>
      <c r="D3" s="63"/>
      <c r="E3" s="63"/>
      <c r="F3" s="63"/>
      <c r="G3" s="63"/>
      <c r="H3" s="63"/>
      <c r="I3" s="63"/>
      <c r="J3" s="63"/>
    </row>
    <row r="4" spans="2:17" ht="14.25" x14ac:dyDescent="0.2">
      <c r="B4" s="430" t="s">
        <v>193</v>
      </c>
      <c r="C4" s="430"/>
      <c r="D4" s="430"/>
      <c r="E4" s="430"/>
      <c r="F4" s="430"/>
      <c r="G4" s="430"/>
      <c r="H4" s="430"/>
      <c r="I4" s="430"/>
      <c r="J4" s="430"/>
    </row>
    <row r="5" spans="2:17" ht="14.25" x14ac:dyDescent="0.2">
      <c r="B5" s="430" t="s">
        <v>20241</v>
      </c>
      <c r="C5" s="430"/>
      <c r="D5" s="430"/>
      <c r="E5" s="430"/>
      <c r="F5" s="430"/>
      <c r="G5" s="430"/>
      <c r="H5" s="430"/>
      <c r="I5" s="430"/>
      <c r="J5" s="430"/>
      <c r="L5" s="165" t="s">
        <v>12381</v>
      </c>
    </row>
    <row r="6" spans="2:17" ht="14.25" x14ac:dyDescent="0.2">
      <c r="B6" s="430" t="s">
        <v>195</v>
      </c>
      <c r="C6" s="430"/>
      <c r="D6" s="430"/>
      <c r="E6" s="430"/>
      <c r="F6" s="430"/>
      <c r="G6" s="430"/>
      <c r="H6" s="430"/>
      <c r="I6" s="430"/>
      <c r="J6" s="430"/>
    </row>
    <row r="7" spans="2:17" ht="14.25" x14ac:dyDescent="0.2">
      <c r="B7" s="430" t="s">
        <v>20937</v>
      </c>
      <c r="C7" s="430"/>
      <c r="D7" s="430"/>
      <c r="E7" s="430"/>
      <c r="F7" s="430"/>
      <c r="G7" s="430"/>
      <c r="H7" s="430"/>
      <c r="I7" s="430"/>
      <c r="J7" s="430"/>
    </row>
    <row r="8" spans="2:17" ht="46.5" customHeight="1" x14ac:dyDescent="0.2">
      <c r="B8" s="485" t="s">
        <v>20938</v>
      </c>
      <c r="C8" s="485"/>
      <c r="D8" s="485"/>
      <c r="E8" s="485"/>
      <c r="F8" s="485"/>
      <c r="G8" s="485"/>
      <c r="H8" s="485"/>
      <c r="I8" s="485"/>
      <c r="J8" s="485"/>
    </row>
    <row r="9" spans="2:17" ht="10.5" customHeight="1" x14ac:dyDescent="0.2">
      <c r="B9" s="14"/>
      <c r="C9" s="15"/>
      <c r="D9" s="15"/>
      <c r="E9" s="15"/>
      <c r="F9" s="16"/>
      <c r="H9" s="16"/>
    </row>
    <row r="10" spans="2:17" ht="16.5" x14ac:dyDescent="0.2">
      <c r="B10" s="494" t="s">
        <v>86</v>
      </c>
      <c r="C10" s="495"/>
      <c r="D10" s="495"/>
      <c r="E10" s="495"/>
      <c r="F10" s="495"/>
      <c r="G10" s="495"/>
      <c r="H10" s="495"/>
      <c r="I10" s="495"/>
      <c r="J10" s="495"/>
    </row>
    <row r="11" spans="2:17" ht="10.5" customHeight="1" x14ac:dyDescent="0.25">
      <c r="B11" s="17"/>
      <c r="C11" s="17"/>
      <c r="D11" s="17"/>
      <c r="E11" s="17"/>
      <c r="F11" s="17"/>
      <c r="G11" s="17"/>
      <c r="H11" s="17"/>
      <c r="I11" s="17"/>
      <c r="J11" s="17"/>
    </row>
    <row r="12" spans="2:17" x14ac:dyDescent="0.2">
      <c r="B12" s="154" t="s">
        <v>50</v>
      </c>
      <c r="C12" s="155" t="s">
        <v>51</v>
      </c>
      <c r="D12" s="155" t="s">
        <v>52</v>
      </c>
      <c r="E12" s="155" t="s">
        <v>53</v>
      </c>
      <c r="F12" s="501" t="s">
        <v>54</v>
      </c>
      <c r="G12" s="502"/>
      <c r="H12" s="502"/>
      <c r="I12" s="502"/>
      <c r="J12" s="503"/>
    </row>
    <row r="13" spans="2:17" x14ac:dyDescent="0.2">
      <c r="B13" s="154" t="s">
        <v>55</v>
      </c>
      <c r="C13" s="18">
        <v>3.8</v>
      </c>
      <c r="D13" s="18">
        <v>4.67</v>
      </c>
      <c r="E13" s="34">
        <v>4.67</v>
      </c>
      <c r="F13" s="489" t="s">
        <v>56</v>
      </c>
      <c r="G13" s="490"/>
      <c r="H13" s="490"/>
      <c r="I13" s="490"/>
      <c r="J13" s="491"/>
    </row>
    <row r="14" spans="2:17" x14ac:dyDescent="0.2">
      <c r="B14" s="154" t="s">
        <v>57</v>
      </c>
      <c r="C14" s="18">
        <v>0.32</v>
      </c>
      <c r="D14" s="18">
        <v>0.74</v>
      </c>
      <c r="E14" s="34">
        <v>0.74</v>
      </c>
      <c r="F14" s="489" t="s">
        <v>58</v>
      </c>
      <c r="G14" s="490"/>
      <c r="H14" s="490"/>
      <c r="I14" s="490"/>
      <c r="J14" s="491"/>
    </row>
    <row r="15" spans="2:17" x14ac:dyDescent="0.2">
      <c r="B15" s="154" t="s">
        <v>59</v>
      </c>
      <c r="C15" s="18">
        <v>0.5</v>
      </c>
      <c r="D15" s="18">
        <v>0.97</v>
      </c>
      <c r="E15" s="34">
        <v>0.97</v>
      </c>
      <c r="F15" s="489" t="s">
        <v>60</v>
      </c>
      <c r="G15" s="490"/>
      <c r="H15" s="490"/>
      <c r="I15" s="490"/>
      <c r="J15" s="491"/>
    </row>
    <row r="16" spans="2:17" x14ac:dyDescent="0.2">
      <c r="B16" s="154" t="s">
        <v>61</v>
      </c>
      <c r="C16" s="18">
        <v>1.02</v>
      </c>
      <c r="D16" s="18">
        <v>1.21</v>
      </c>
      <c r="E16" s="34">
        <v>1.21</v>
      </c>
      <c r="F16" s="489" t="s">
        <v>62</v>
      </c>
      <c r="G16" s="490"/>
      <c r="H16" s="490"/>
      <c r="I16" s="490"/>
      <c r="J16" s="491"/>
    </row>
    <row r="17" spans="2:10" x14ac:dyDescent="0.2">
      <c r="B17" s="154" t="s">
        <v>63</v>
      </c>
      <c r="C17" s="18">
        <v>6.64</v>
      </c>
      <c r="D17" s="18">
        <v>8.69</v>
      </c>
      <c r="E17" s="34">
        <v>7.79</v>
      </c>
      <c r="F17" s="489" t="s">
        <v>64</v>
      </c>
      <c r="G17" s="490"/>
      <c r="H17" s="490"/>
      <c r="I17" s="490"/>
      <c r="J17" s="491"/>
    </row>
    <row r="18" spans="2:10" x14ac:dyDescent="0.2">
      <c r="B18" s="154" t="s">
        <v>65</v>
      </c>
      <c r="C18" s="496" t="s">
        <v>66</v>
      </c>
      <c r="D18" s="497"/>
      <c r="E18" s="156">
        <f>C33</f>
        <v>5.65</v>
      </c>
      <c r="F18" s="498" t="s">
        <v>67</v>
      </c>
      <c r="G18" s="499"/>
      <c r="H18" s="499"/>
      <c r="I18" s="499"/>
      <c r="J18" s="500"/>
    </row>
    <row r="19" spans="2:10" ht="12" customHeight="1" thickBot="1" x14ac:dyDescent="0.3">
      <c r="F19" s="19"/>
    </row>
    <row r="20" spans="2:10" ht="17.25" thickBot="1" x14ac:dyDescent="0.25">
      <c r="C20" s="20"/>
      <c r="D20" s="157" t="s">
        <v>8</v>
      </c>
      <c r="E20" s="158">
        <f>IF(OR(C32="",E13="",E14="",E15="",E16="",E17=""),0,ROUND((((1+E13/100+E14/100+E15/100)*(1+E16/100)*(1+E17/100)/(1-(C33/100)))-1)*100,2))</f>
        <v>23</v>
      </c>
      <c r="F20" s="492" t="s">
        <v>68</v>
      </c>
      <c r="G20" s="493"/>
      <c r="H20" s="493"/>
      <c r="I20" s="493"/>
      <c r="J20" s="493"/>
    </row>
    <row r="21" spans="2:10" ht="10.5" customHeight="1" x14ac:dyDescent="0.2">
      <c r="C21" s="20"/>
      <c r="D21" s="21"/>
      <c r="E21" s="22"/>
      <c r="F21" s="23"/>
    </row>
    <row r="22" spans="2:10" ht="18" x14ac:dyDescent="0.2">
      <c r="B22" s="159" t="s">
        <v>69</v>
      </c>
      <c r="C22" s="160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23</v>
      </c>
      <c r="D22" s="161" t="s">
        <v>87</v>
      </c>
      <c r="E22" s="162"/>
      <c r="F22" s="163"/>
      <c r="G22" s="164"/>
      <c r="H22" s="164"/>
    </row>
    <row r="23" spans="2:10" ht="18" x14ac:dyDescent="0.2">
      <c r="B23" s="24"/>
      <c r="C23" s="26" t="str">
        <f>IF(C22="FORA DO LIMITE !",ROUND((((1+E13/100+E14/100+E15/100)*(1+E16/100)*(1+E17/100)/(1-((C33-C31)/100)))-1)*100,2)/100,"")</f>
        <v/>
      </c>
      <c r="D23" s="25"/>
      <c r="E23" s="22"/>
      <c r="F23" s="23"/>
    </row>
    <row r="24" spans="2:10" x14ac:dyDescent="0.2">
      <c r="B24" t="s">
        <v>70</v>
      </c>
      <c r="C24" s="20"/>
      <c r="D24" s="27"/>
      <c r="E24" s="27"/>
    </row>
    <row r="25" spans="2:10" x14ac:dyDescent="0.2">
      <c r="B25" t="s">
        <v>71</v>
      </c>
      <c r="C25" s="20"/>
      <c r="D25" s="27"/>
      <c r="E25" s="27"/>
    </row>
    <row r="26" spans="2:10" x14ac:dyDescent="0.2">
      <c r="B26" s="28" t="s">
        <v>72</v>
      </c>
      <c r="C26" s="20"/>
      <c r="D26" s="27"/>
      <c r="E26" s="27"/>
    </row>
    <row r="27" spans="2:10" x14ac:dyDescent="0.2">
      <c r="C27" s="20"/>
      <c r="D27" s="27"/>
      <c r="E27" s="27"/>
    </row>
    <row r="28" spans="2:10" x14ac:dyDescent="0.2">
      <c r="B28" s="147" t="s">
        <v>73</v>
      </c>
      <c r="C28" s="148" t="s">
        <v>74</v>
      </c>
      <c r="D28" s="29"/>
      <c r="E28" s="27"/>
    </row>
    <row r="29" spans="2:10" x14ac:dyDescent="0.2">
      <c r="B29" s="149" t="s">
        <v>75</v>
      </c>
      <c r="C29" s="35">
        <v>0.65</v>
      </c>
      <c r="D29" s="29"/>
      <c r="E29" s="27"/>
    </row>
    <row r="30" spans="2:10" x14ac:dyDescent="0.2">
      <c r="B30" s="149" t="s">
        <v>76</v>
      </c>
      <c r="C30" s="35">
        <v>3</v>
      </c>
      <c r="D30" s="29"/>
      <c r="E30" s="27"/>
    </row>
    <row r="31" spans="2:10" x14ac:dyDescent="0.2">
      <c r="B31" s="149" t="s">
        <v>77</v>
      </c>
      <c r="C31" s="150"/>
      <c r="D31" s="30" t="s">
        <v>78</v>
      </c>
      <c r="E31" s="27"/>
    </row>
    <row r="32" spans="2:10" ht="15.75" x14ac:dyDescent="0.2">
      <c r="B32" s="149" t="s">
        <v>79</v>
      </c>
      <c r="C32" s="151">
        <f>IF(OR(H36="",J35=""),"",IF(ROUND(J35*H36*100,2)&gt;5,"ERRO",(ROUND(J35*H36*100,2))))</f>
        <v>2</v>
      </c>
      <c r="D32" s="31"/>
      <c r="E32" s="27"/>
    </row>
    <row r="33" spans="2:10" x14ac:dyDescent="0.2">
      <c r="B33" s="152" t="s">
        <v>80</v>
      </c>
      <c r="C33" s="153">
        <f>IF(C32="","",SUM(C29:C32))</f>
        <v>5.65</v>
      </c>
      <c r="D33" s="27"/>
      <c r="E33" s="27"/>
    </row>
    <row r="34" spans="2:10" x14ac:dyDescent="0.2">
      <c r="B34" s="32"/>
      <c r="C34" s="27"/>
      <c r="D34" s="27"/>
      <c r="E34" s="27"/>
    </row>
    <row r="35" spans="2:10" x14ac:dyDescent="0.2">
      <c r="B35" s="33" t="s">
        <v>81</v>
      </c>
      <c r="C35" s="33"/>
      <c r="D35" s="33"/>
      <c r="E35" s="33"/>
      <c r="F35" s="33"/>
      <c r="G35" s="33"/>
      <c r="H35" s="33"/>
      <c r="J35" s="36">
        <v>1</v>
      </c>
    </row>
    <row r="36" spans="2:10" x14ac:dyDescent="0.2">
      <c r="B36" s="33" t="s">
        <v>82</v>
      </c>
      <c r="C36" s="33"/>
      <c r="D36" s="33"/>
      <c r="E36" s="33"/>
      <c r="F36" s="33"/>
      <c r="G36" s="33"/>
      <c r="H36" s="36">
        <v>0.02</v>
      </c>
      <c r="I36" s="33" t="s">
        <v>83</v>
      </c>
    </row>
    <row r="37" spans="2:10" x14ac:dyDescent="0.2">
      <c r="B37" s="32"/>
      <c r="C37" s="27"/>
      <c r="D37" s="27"/>
      <c r="E37" s="27"/>
    </row>
    <row r="38" spans="2:10" ht="15.75" x14ac:dyDescent="0.25">
      <c r="B38" s="504" t="s">
        <v>84</v>
      </c>
      <c r="C38" s="504"/>
      <c r="D38" s="504"/>
      <c r="E38" s="504"/>
      <c r="F38" s="504"/>
      <c r="G38" s="504"/>
      <c r="H38" s="504"/>
      <c r="I38" s="504"/>
      <c r="J38" s="504"/>
    </row>
    <row r="39" spans="2:10" ht="13.5" thickBot="1" x14ac:dyDescent="0.25"/>
    <row r="40" spans="2:10" ht="13.5" thickTop="1" x14ac:dyDescent="0.2">
      <c r="B40" s="505" t="s">
        <v>85</v>
      </c>
      <c r="C40" s="506"/>
      <c r="D40" s="506"/>
      <c r="E40" s="506"/>
      <c r="F40" s="506"/>
      <c r="G40" s="506"/>
      <c r="H40" s="506"/>
      <c r="I40" s="506"/>
      <c r="J40" s="507"/>
    </row>
    <row r="41" spans="2:10" x14ac:dyDescent="0.2">
      <c r="B41" s="508"/>
      <c r="C41" s="509"/>
      <c r="D41" s="509"/>
      <c r="E41" s="509"/>
      <c r="F41" s="509"/>
      <c r="G41" s="509"/>
      <c r="H41" s="509"/>
      <c r="I41" s="509"/>
      <c r="J41" s="510"/>
    </row>
    <row r="42" spans="2:10" ht="13.5" thickBot="1" x14ac:dyDescent="0.25">
      <c r="B42" s="511"/>
      <c r="C42" s="512"/>
      <c r="D42" s="512"/>
      <c r="E42" s="512"/>
      <c r="F42" s="512"/>
      <c r="G42" s="512"/>
      <c r="H42" s="512"/>
      <c r="I42" s="512"/>
      <c r="J42" s="513"/>
    </row>
    <row r="43" spans="2:10" ht="10.5" customHeight="1" thickTop="1" x14ac:dyDescent="0.2"/>
    <row r="44" spans="2:10" ht="29.45" customHeight="1" x14ac:dyDescent="0.2">
      <c r="B44" s="424" t="s">
        <v>197</v>
      </c>
      <c r="C44" s="424"/>
      <c r="D44" s="424"/>
      <c r="E44" s="424"/>
      <c r="F44" s="424"/>
      <c r="G44" s="424"/>
      <c r="H44" s="424"/>
      <c r="I44" s="424"/>
      <c r="J44" s="424"/>
    </row>
    <row r="45" spans="2:10" ht="9.75" customHeight="1" x14ac:dyDescent="0.2"/>
    <row r="46" spans="2:10" ht="14.25" x14ac:dyDescent="0.2">
      <c r="J46" s="68" t="s">
        <v>20948</v>
      </c>
    </row>
    <row r="51" spans="2:10" ht="15.75" x14ac:dyDescent="0.25">
      <c r="B51" s="425" t="s">
        <v>118</v>
      </c>
      <c r="C51" s="425"/>
      <c r="D51" s="425"/>
      <c r="E51" s="425"/>
      <c r="F51" s="425"/>
      <c r="G51" s="425"/>
      <c r="H51" s="425"/>
      <c r="I51" s="425"/>
      <c r="J51" s="425"/>
    </row>
    <row r="52" spans="2:10" ht="14.25" x14ac:dyDescent="0.2">
      <c r="B52" s="426" t="s">
        <v>200</v>
      </c>
      <c r="C52" s="426"/>
      <c r="D52" s="426"/>
      <c r="E52" s="426"/>
      <c r="F52" s="426"/>
      <c r="G52" s="426"/>
      <c r="H52" s="426"/>
      <c r="I52" s="426"/>
      <c r="J52" s="426"/>
    </row>
    <row r="53" spans="2:10" x14ac:dyDescent="0.2">
      <c r="B53" s="401" t="s">
        <v>190</v>
      </c>
      <c r="C53" s="401"/>
      <c r="D53" s="401"/>
      <c r="E53" s="401"/>
      <c r="F53" s="401"/>
      <c r="G53" s="401"/>
      <c r="H53" s="401"/>
      <c r="I53" s="401"/>
      <c r="J53" s="401"/>
    </row>
  </sheetData>
  <mergeCells count="23">
    <mergeCell ref="B44:J44"/>
    <mergeCell ref="B51:J51"/>
    <mergeCell ref="B52:J52"/>
    <mergeCell ref="B53:J53"/>
    <mergeCell ref="B38:J38"/>
    <mergeCell ref="B40:J42"/>
    <mergeCell ref="F17:J17"/>
    <mergeCell ref="F20:J20"/>
    <mergeCell ref="B10:J10"/>
    <mergeCell ref="C18:D18"/>
    <mergeCell ref="F18:J18"/>
    <mergeCell ref="F12:J12"/>
    <mergeCell ref="F13:J13"/>
    <mergeCell ref="F14:J14"/>
    <mergeCell ref="F15:J15"/>
    <mergeCell ref="F16:J16"/>
    <mergeCell ref="B7:J7"/>
    <mergeCell ref="B8:J8"/>
    <mergeCell ref="B1:J1"/>
    <mergeCell ref="B2:J2"/>
    <mergeCell ref="B4:J4"/>
    <mergeCell ref="B5:J5"/>
    <mergeCell ref="B6:J6"/>
  </mergeCells>
  <conditionalFormatting sqref="C22:C23">
    <cfRule type="cellIs" dxfId="13" priority="4" stopIfTrue="1" operator="equal">
      <formula>0</formula>
    </cfRule>
    <cfRule type="cellIs" dxfId="12" priority="5" stopIfTrue="1" operator="equal">
      <formula>"FORA DO LIMITE !"</formula>
    </cfRule>
  </conditionalFormatting>
  <conditionalFormatting sqref="C32">
    <cfRule type="cellIs" dxfId="11" priority="6" stopIfTrue="1" operator="equal">
      <formula>"ERRO"</formula>
    </cfRule>
  </conditionalFormatting>
  <conditionalFormatting sqref="C33">
    <cfRule type="cellIs" dxfId="10" priority="7" stopIfTrue="1" operator="equal">
      <formula>"ERRO"</formula>
    </cfRule>
  </conditionalFormatting>
  <conditionalFormatting sqref="E18 C34 C37">
    <cfRule type="cellIs" dxfId="9" priority="1" stopIfTrue="1" operator="equal">
      <formula>0</formula>
    </cfRule>
  </conditionalFormatting>
  <conditionalFormatting sqref="E20:E23">
    <cfRule type="cellIs" dxfId="8" priority="2" stopIfTrue="1" operator="equal">
      <formula>0</formula>
    </cfRule>
    <cfRule type="cellIs" dxfId="7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6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6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6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600-000003000000}">
      <formula1>1.02</formula1>
      <formula2>1.21</formula2>
    </dataValidation>
    <dataValidation type="decimal" allowBlank="1" showInputMessage="1" showErrorMessage="1" sqref="H36" xr:uid="{00000000-0002-0000-0600-000004000000}">
      <formula1>0</formula1>
      <formula2>0.05</formula2>
    </dataValidation>
    <dataValidation type="decimal" allowBlank="1" showInputMessage="1" showErrorMessage="1" sqref="J35" xr:uid="{00000000-0002-0000-06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600-000006000000}">
      <formula1>6.64</formula1>
      <formula2>8.69</formula2>
    </dataValidation>
  </dataValidations>
  <pageMargins left="0.98425196850393704" right="0.51181102362204722" top="0.78740157480314965" bottom="0.78740157480314965" header="0.31496062992125984" footer="0.31496062992125984"/>
  <pageSetup paperSize="9" scale="91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  <pageSetUpPr fitToPage="1"/>
  </sheetPr>
  <dimension ref="A1:O121"/>
  <sheetViews>
    <sheetView zoomScaleNormal="100" workbookViewId="0">
      <selection activeCell="A88" sqref="A88:J88"/>
    </sheetView>
  </sheetViews>
  <sheetFormatPr defaultColWidth="9.140625" defaultRowHeight="12.75" x14ac:dyDescent="0.2"/>
  <cols>
    <col min="1" max="1" width="6.85546875" style="10" customWidth="1"/>
    <col min="2" max="2" width="12.85546875" style="4" bestFit="1" customWidth="1"/>
    <col min="3" max="3" width="10.85546875" style="4" bestFit="1" customWidth="1"/>
    <col min="4" max="4" width="63.7109375" style="6" customWidth="1"/>
    <col min="5" max="5" width="7.5703125" style="1" customWidth="1"/>
    <col min="6" max="6" width="10" style="12" bestFit="1" customWidth="1"/>
    <col min="7" max="8" width="11.28515625" style="7" customWidth="1"/>
    <col min="9" max="9" width="13.28515625" style="7" customWidth="1"/>
    <col min="10" max="10" width="15.5703125" style="5" customWidth="1"/>
    <col min="11" max="11" width="3.42578125" style="1" customWidth="1"/>
    <col min="12" max="12" width="13.85546875" style="1" bestFit="1" customWidth="1"/>
    <col min="13" max="13" width="17.140625" style="1" customWidth="1"/>
    <col min="14" max="14" width="13.140625" style="1" customWidth="1"/>
    <col min="15" max="15" width="10.7109375" style="1" bestFit="1" customWidth="1"/>
    <col min="16" max="16384" width="9.140625" style="1"/>
  </cols>
  <sheetData>
    <row r="1" spans="1:10" x14ac:dyDescent="0.2">
      <c r="A1" s="361"/>
      <c r="B1" s="362"/>
      <c r="C1" s="536" t="s">
        <v>30</v>
      </c>
      <c r="D1" s="536"/>
      <c r="E1" s="536"/>
      <c r="F1" s="536"/>
      <c r="G1" s="536"/>
      <c r="H1" s="536"/>
      <c r="I1" s="536"/>
      <c r="J1" s="537"/>
    </row>
    <row r="2" spans="1:10" x14ac:dyDescent="0.2">
      <c r="A2" s="363"/>
      <c r="B2"/>
      <c r="C2" s="538"/>
      <c r="D2" s="538"/>
      <c r="E2" s="538"/>
      <c r="F2" s="538"/>
      <c r="G2" s="538"/>
      <c r="H2" s="538"/>
      <c r="I2" s="538"/>
      <c r="J2" s="539"/>
    </row>
    <row r="3" spans="1:10" x14ac:dyDescent="0.2">
      <c r="A3" s="363"/>
      <c r="B3"/>
      <c r="C3" s="538"/>
      <c r="D3" s="538"/>
      <c r="E3" s="538"/>
      <c r="F3" s="538"/>
      <c r="G3" s="538"/>
      <c r="H3" s="538"/>
      <c r="I3" s="538"/>
      <c r="J3" s="539"/>
    </row>
    <row r="4" spans="1:10" x14ac:dyDescent="0.2">
      <c r="A4" s="363"/>
      <c r="B4"/>
      <c r="C4" s="540" t="s">
        <v>20701</v>
      </c>
      <c r="D4" s="540"/>
      <c r="E4" s="540"/>
      <c r="F4" s="540"/>
      <c r="G4" s="540"/>
      <c r="H4" s="540"/>
      <c r="I4" s="540"/>
      <c r="J4" s="541"/>
    </row>
    <row r="5" spans="1:10" x14ac:dyDescent="0.2">
      <c r="A5" s="363"/>
      <c r="B5"/>
      <c r="C5" s="540"/>
      <c r="D5" s="540"/>
      <c r="E5" s="540"/>
      <c r="F5" s="540"/>
      <c r="G5" s="540"/>
      <c r="H5" s="540"/>
      <c r="I5" s="540"/>
      <c r="J5" s="541"/>
    </row>
    <row r="6" spans="1:10" ht="15" x14ac:dyDescent="0.2">
      <c r="A6" s="514" t="s">
        <v>20702</v>
      </c>
      <c r="B6" s="468"/>
      <c r="C6" s="474" t="s">
        <v>20870</v>
      </c>
      <c r="D6" s="474"/>
      <c r="E6" s="474"/>
      <c r="F6" s="474"/>
      <c r="G6" s="474"/>
      <c r="H6" s="474"/>
      <c r="I6"/>
      <c r="J6" s="326"/>
    </row>
    <row r="7" spans="1:10" ht="15" x14ac:dyDescent="0.2">
      <c r="A7" s="514" t="s">
        <v>20703</v>
      </c>
      <c r="B7" s="468"/>
      <c r="C7" s="470" t="s">
        <v>20711</v>
      </c>
      <c r="D7" s="470"/>
      <c r="E7" s="470"/>
      <c r="F7" s="470"/>
      <c r="G7" s="470"/>
      <c r="H7" s="470"/>
      <c r="I7"/>
      <c r="J7" s="326"/>
    </row>
    <row r="8" spans="1:10" ht="15" x14ac:dyDescent="0.2">
      <c r="A8" s="514" t="s">
        <v>20705</v>
      </c>
      <c r="B8" s="468"/>
      <c r="C8" s="469" t="s">
        <v>20712</v>
      </c>
      <c r="D8" s="469"/>
      <c r="E8" s="469"/>
      <c r="F8" s="469"/>
      <c r="G8" s="469"/>
      <c r="H8" s="469"/>
      <c r="I8"/>
      <c r="J8" s="326"/>
    </row>
    <row r="9" spans="1:10" ht="15" x14ac:dyDescent="0.2">
      <c r="A9" s="514" t="s">
        <v>20704</v>
      </c>
      <c r="B9" s="468"/>
      <c r="C9" s="470" t="s">
        <v>20716</v>
      </c>
      <c r="D9" s="470"/>
      <c r="E9" s="470"/>
      <c r="F9" s="470"/>
      <c r="G9" s="470"/>
      <c r="H9" s="470"/>
      <c r="I9"/>
      <c r="J9" s="326"/>
    </row>
    <row r="10" spans="1:10" ht="15" x14ac:dyDescent="0.2">
      <c r="A10" s="514" t="s">
        <v>20706</v>
      </c>
      <c r="B10" s="468"/>
      <c r="C10" s="470" t="s">
        <v>20707</v>
      </c>
      <c r="D10" s="470"/>
      <c r="E10" s="470"/>
      <c r="F10" s="470"/>
      <c r="G10" s="470"/>
      <c r="H10" s="470"/>
      <c r="I10"/>
      <c r="J10" s="326"/>
    </row>
    <row r="11" spans="1:10" ht="15" x14ac:dyDescent="0.2">
      <c r="A11" s="514" t="s">
        <v>20708</v>
      </c>
      <c r="B11" s="468"/>
      <c r="C11" s="471" t="s">
        <v>21012</v>
      </c>
      <c r="D11" s="471"/>
      <c r="E11" s="471"/>
      <c r="F11" s="471"/>
      <c r="G11" s="471"/>
      <c r="H11" s="471"/>
      <c r="I11" s="359"/>
      <c r="J11" s="326"/>
    </row>
    <row r="12" spans="1:10" ht="15" x14ac:dyDescent="0.2">
      <c r="A12" s="514" t="s">
        <v>20823</v>
      </c>
      <c r="B12" s="468"/>
      <c r="C12" s="515">
        <v>0.35</v>
      </c>
      <c r="D12" s="515"/>
      <c r="E12" s="515"/>
      <c r="F12" s="515"/>
      <c r="G12" s="515"/>
      <c r="H12" s="515"/>
      <c r="I12" s="360"/>
      <c r="J12" s="326"/>
    </row>
    <row r="13" spans="1:10" ht="12.75" customHeight="1" x14ac:dyDescent="0.2">
      <c r="A13" s="514" t="s">
        <v>20708</v>
      </c>
      <c r="B13" s="468"/>
      <c r="C13" s="471" t="s">
        <v>21011</v>
      </c>
      <c r="D13" s="471"/>
      <c r="E13" s="471"/>
      <c r="F13" s="471"/>
      <c r="G13" s="471"/>
      <c r="H13" s="471"/>
      <c r="I13" s="359"/>
      <c r="J13" s="326"/>
    </row>
    <row r="14" spans="1:10" ht="12.75" customHeight="1" thickBot="1" x14ac:dyDescent="0.25">
      <c r="A14" s="530" t="s">
        <v>20823</v>
      </c>
      <c r="B14" s="531"/>
      <c r="C14" s="532">
        <v>0.23</v>
      </c>
      <c r="D14" s="532"/>
      <c r="E14" s="532"/>
      <c r="F14" s="532"/>
      <c r="G14" s="532"/>
      <c r="H14" s="532"/>
      <c r="I14" s="327"/>
      <c r="J14" s="328"/>
    </row>
    <row r="15" spans="1:10" ht="21.95" customHeight="1" thickBot="1" x14ac:dyDescent="0.25">
      <c r="A15" s="516" t="s">
        <v>20855</v>
      </c>
      <c r="B15" s="517"/>
      <c r="C15" s="517"/>
      <c r="D15" s="517"/>
      <c r="E15" s="517"/>
      <c r="F15" s="517"/>
      <c r="G15" s="517"/>
      <c r="H15" s="517"/>
      <c r="I15" s="517"/>
      <c r="J15" s="518"/>
    </row>
    <row r="16" spans="1:10" ht="30.75" thickBot="1" x14ac:dyDescent="0.25">
      <c r="A16" s="329" t="s">
        <v>34</v>
      </c>
      <c r="B16" s="330" t="s">
        <v>0</v>
      </c>
      <c r="C16" s="331" t="s">
        <v>4</v>
      </c>
      <c r="D16" s="332" t="s">
        <v>1</v>
      </c>
      <c r="E16" s="333" t="s">
        <v>5</v>
      </c>
      <c r="F16" s="334" t="s">
        <v>6</v>
      </c>
      <c r="G16" s="335" t="s">
        <v>7</v>
      </c>
      <c r="H16" s="336" t="s">
        <v>23</v>
      </c>
      <c r="I16" s="336" t="s">
        <v>20820</v>
      </c>
      <c r="J16" s="337" t="s">
        <v>8</v>
      </c>
    </row>
    <row r="17" spans="1:15" ht="15" x14ac:dyDescent="0.25">
      <c r="A17" s="375" t="s">
        <v>9</v>
      </c>
      <c r="B17" s="519" t="s">
        <v>36</v>
      </c>
      <c r="C17" s="520"/>
      <c r="D17" s="520"/>
      <c r="E17" s="520"/>
      <c r="F17" s="520"/>
      <c r="G17" s="520"/>
      <c r="H17" s="520"/>
      <c r="I17" s="520"/>
      <c r="J17" s="521"/>
    </row>
    <row r="18" spans="1:15" ht="15.75" customHeight="1" x14ac:dyDescent="0.2">
      <c r="A18" s="47" t="s">
        <v>44</v>
      </c>
      <c r="B18" s="54" t="s">
        <v>20916</v>
      </c>
      <c r="C18" s="38" t="s">
        <v>20722</v>
      </c>
      <c r="D18" s="40" t="s">
        <v>20875</v>
      </c>
      <c r="E18" s="41" t="s">
        <v>2</v>
      </c>
      <c r="F18" s="216">
        <v>6</v>
      </c>
      <c r="G18" s="43">
        <v>362.06</v>
      </c>
      <c r="H18" s="44">
        <f>G18</f>
        <v>362.06</v>
      </c>
      <c r="I18" s="44"/>
      <c r="J18" s="45">
        <f>IF($C18="","",ROUND(F18*H18,2))</f>
        <v>2172.36</v>
      </c>
    </row>
    <row r="19" spans="1:15" ht="25.5" x14ac:dyDescent="0.2">
      <c r="A19" s="47" t="s">
        <v>187</v>
      </c>
      <c r="B19" s="54" t="s">
        <v>12713</v>
      </c>
      <c r="C19" s="38" t="s">
        <v>98</v>
      </c>
      <c r="D19" s="40" t="str">
        <f>IF($C19="","",VLOOKUP($B19,'197 ONERADO'!$A$3:$G$4201,2,0))</f>
        <v>Banheiro químico modelo Standard, com manutenção conforme exigências da CETESB</v>
      </c>
      <c r="E19" s="41" t="s">
        <v>20558</v>
      </c>
      <c r="F19" s="216">
        <v>3</v>
      </c>
      <c r="G19" s="43">
        <f>IF($C19="","",VLOOKUP($B19,'197 ONERADO'!$A$3:$H$4201,6,0))</f>
        <v>1221.1600000000001</v>
      </c>
      <c r="H19" s="370">
        <f t="shared" ref="H19:H23" si="0">ROUND(G19*(1+$C$14),2)</f>
        <v>1502.03</v>
      </c>
      <c r="I19" s="44"/>
      <c r="J19" s="45">
        <f>IF($C19="","",ROUND(F19*H19,2))</f>
        <v>4506.09</v>
      </c>
    </row>
    <row r="20" spans="1:15" ht="15.75" customHeight="1" x14ac:dyDescent="0.2">
      <c r="A20" s="47" t="s">
        <v>20685</v>
      </c>
      <c r="B20" s="54" t="s">
        <v>12726</v>
      </c>
      <c r="C20" s="38" t="s">
        <v>98</v>
      </c>
      <c r="D20" s="40" t="str">
        <f>IF($C20="","",VLOOKUP($B20,'197 ONERADO'!$A$3:$G$4201,2,0))</f>
        <v>Locação de container tipo depósito - área mínima de 13,80 m²</v>
      </c>
      <c r="E20" s="41" t="s">
        <v>20558</v>
      </c>
      <c r="F20" s="216">
        <v>3</v>
      </c>
      <c r="G20" s="43">
        <f>IF($C20="","",VLOOKUP($B20,'197 ONERADO'!$A$3:$H$4201,6,0))</f>
        <v>952.59</v>
      </c>
      <c r="H20" s="370">
        <f t="shared" si="0"/>
        <v>1171.69</v>
      </c>
      <c r="I20" s="44"/>
      <c r="J20" s="45">
        <f>IF($C20="","",ROUND(F20*H20,2))</f>
        <v>3515.07</v>
      </c>
    </row>
    <row r="21" spans="1:15" ht="15.75" customHeight="1" x14ac:dyDescent="0.2">
      <c r="A21" s="47" t="s">
        <v>20725</v>
      </c>
      <c r="B21" s="54" t="s">
        <v>20824</v>
      </c>
      <c r="C21" s="38" t="s">
        <v>20722</v>
      </c>
      <c r="D21" s="40" t="s">
        <v>20825</v>
      </c>
      <c r="E21" s="41" t="s">
        <v>20803</v>
      </c>
      <c r="F21" s="216">
        <f>8*20</f>
        <v>160</v>
      </c>
      <c r="G21" s="43">
        <v>13.02</v>
      </c>
      <c r="H21" s="44">
        <f>G21</f>
        <v>13.02</v>
      </c>
      <c r="I21" s="44"/>
      <c r="J21" s="45">
        <f t="shared" ref="J21" si="1">IF($C21="","",ROUND(F21*H21,2))</f>
        <v>2083.1999999999998</v>
      </c>
    </row>
    <row r="22" spans="1:15" ht="15.75" customHeight="1" x14ac:dyDescent="0.2">
      <c r="A22" s="47" t="s">
        <v>20819</v>
      </c>
      <c r="B22" s="54" t="s">
        <v>12416</v>
      </c>
      <c r="C22" s="38" t="s">
        <v>98</v>
      </c>
      <c r="D22" s="40" t="str">
        <f>IF($C22="","",VLOOKUP($B22,'197 ONERADO'!$A$3:$G$4201,2,0))</f>
        <v>Projeto executivo de estrutura em formato A0</v>
      </c>
      <c r="E22" s="41" t="s">
        <v>20608</v>
      </c>
      <c r="F22" s="216">
        <v>1</v>
      </c>
      <c r="G22" s="43">
        <f>IF($C22="","",VLOOKUP($B22,'197 ONERADO'!$A$3:$H$4201,6,0))</f>
        <v>3431.33</v>
      </c>
      <c r="H22" s="370">
        <f t="shared" si="0"/>
        <v>4220.54</v>
      </c>
      <c r="I22" s="44"/>
      <c r="J22" s="45">
        <f>IF($C22="","",ROUND(F22*H22,2))</f>
        <v>4220.54</v>
      </c>
    </row>
    <row r="23" spans="1:15" ht="15.75" customHeight="1" x14ac:dyDescent="0.2">
      <c r="A23" s="47" t="s">
        <v>20826</v>
      </c>
      <c r="B23" s="54" t="s">
        <v>12795</v>
      </c>
      <c r="C23" s="38" t="s">
        <v>98</v>
      </c>
      <c r="D23" s="40" t="str">
        <f>IF($C23="","",VLOOKUP($B23,'197 ONERADO'!$A$3:$G$4201,2,0))</f>
        <v>Locação de obra de edificação</v>
      </c>
      <c r="E23" s="41" t="s">
        <v>2</v>
      </c>
      <c r="F23" s="216">
        <f>'JD. SELMA. - PONTE'!AB9</f>
        <v>606.86</v>
      </c>
      <c r="G23" s="43">
        <f>IF($C23="","",VLOOKUP($B23,'197 ONERADO'!$A$3:$H$4201,6,0))</f>
        <v>17.82</v>
      </c>
      <c r="H23" s="370">
        <f t="shared" si="0"/>
        <v>21.92</v>
      </c>
      <c r="I23" s="44"/>
      <c r="J23" s="45">
        <f>IF($C23="","",ROUND(F23*H23,2))</f>
        <v>13302.37</v>
      </c>
    </row>
    <row r="24" spans="1:15" ht="15.75" customHeight="1" x14ac:dyDescent="0.2">
      <c r="A24" s="340"/>
      <c r="B24" s="341"/>
      <c r="C24" s="342"/>
      <c r="D24" s="343"/>
      <c r="E24" s="344"/>
      <c r="F24" s="345"/>
      <c r="G24" s="346"/>
      <c r="H24" s="347"/>
      <c r="I24" s="347" t="s">
        <v>20828</v>
      </c>
      <c r="J24" s="348">
        <f>SUBTOTAL(9,J18:J23)</f>
        <v>29799.630000000005</v>
      </c>
    </row>
    <row r="25" spans="1:15" ht="15" x14ac:dyDescent="0.25">
      <c r="A25" s="376" t="s">
        <v>21</v>
      </c>
      <c r="B25" s="522" t="s">
        <v>20821</v>
      </c>
      <c r="C25" s="523"/>
      <c r="D25" s="523"/>
      <c r="E25" s="523"/>
      <c r="F25" s="523"/>
      <c r="G25" s="523"/>
      <c r="H25" s="523"/>
      <c r="I25" s="523"/>
      <c r="J25" s="524"/>
    </row>
    <row r="26" spans="1:15" ht="18.600000000000001" customHeight="1" x14ac:dyDescent="0.2">
      <c r="A26" s="47" t="s">
        <v>120</v>
      </c>
      <c r="B26" s="54" t="s">
        <v>20918</v>
      </c>
      <c r="C26" s="38" t="s">
        <v>20722</v>
      </c>
      <c r="D26" s="40" t="s">
        <v>20876</v>
      </c>
      <c r="E26" s="41" t="s">
        <v>3</v>
      </c>
      <c r="F26" s="216">
        <f>'JD. SELMA. - PONTE'!V4</f>
        <v>258.56</v>
      </c>
      <c r="G26" s="43">
        <v>12.06</v>
      </c>
      <c r="H26" s="44">
        <f>G26</f>
        <v>12.06</v>
      </c>
      <c r="I26" s="44"/>
      <c r="J26" s="45">
        <f t="shared" ref="J26:J69" si="2">IF($C26="","",ROUND(F26*H26,2))</f>
        <v>3118.23</v>
      </c>
      <c r="N26" s="1">
        <f>F26*5</f>
        <v>1292.8</v>
      </c>
    </row>
    <row r="27" spans="1:15" ht="18.600000000000001" customHeight="1" x14ac:dyDescent="0.2">
      <c r="A27" s="47" t="s">
        <v>45</v>
      </c>
      <c r="B27" s="54" t="s">
        <v>20919</v>
      </c>
      <c r="C27" s="38" t="s">
        <v>20722</v>
      </c>
      <c r="D27" s="40" t="s">
        <v>20878</v>
      </c>
      <c r="E27" s="41" t="s">
        <v>20920</v>
      </c>
      <c r="F27" s="216">
        <f>F26*5</f>
        <v>1292.8</v>
      </c>
      <c r="G27" s="43">
        <v>4.17</v>
      </c>
      <c r="H27" s="44">
        <f>G27</f>
        <v>4.17</v>
      </c>
      <c r="I27" s="44"/>
      <c r="J27" s="45">
        <f t="shared" si="2"/>
        <v>5390.98</v>
      </c>
      <c r="K27" s="2"/>
      <c r="M27" s="1">
        <v>1292.8</v>
      </c>
      <c r="N27" s="1">
        <f>M27/F27</f>
        <v>1</v>
      </c>
    </row>
    <row r="28" spans="1:15" ht="18.600000000000001" customHeight="1" x14ac:dyDescent="0.2">
      <c r="A28" s="340"/>
      <c r="B28" s="341"/>
      <c r="C28" s="342"/>
      <c r="D28" s="343"/>
      <c r="E28" s="344"/>
      <c r="F28" s="345"/>
      <c r="G28" s="346"/>
      <c r="H28" s="347"/>
      <c r="I28" s="347" t="s">
        <v>20829</v>
      </c>
      <c r="J28" s="348">
        <f>SUBTOTAL(9,J26:J27)</f>
        <v>8509.2099999999991</v>
      </c>
      <c r="K28" s="3"/>
    </row>
    <row r="29" spans="1:15" ht="15.75" customHeight="1" x14ac:dyDescent="0.25">
      <c r="A29" s="376" t="s">
        <v>22</v>
      </c>
      <c r="B29" s="522" t="s">
        <v>20822</v>
      </c>
      <c r="C29" s="523"/>
      <c r="D29" s="523"/>
      <c r="E29" s="523"/>
      <c r="F29" s="523"/>
      <c r="G29" s="523"/>
      <c r="H29" s="523"/>
      <c r="I29" s="523"/>
      <c r="J29" s="524"/>
      <c r="L29" s="1">
        <f>0.6*8*2</f>
        <v>9.6</v>
      </c>
    </row>
    <row r="30" spans="1:15" ht="15.75" customHeight="1" x14ac:dyDescent="0.2">
      <c r="A30" s="47" t="s">
        <v>47</v>
      </c>
      <c r="B30" s="54" t="s">
        <v>20917</v>
      </c>
      <c r="C30" s="38" t="s">
        <v>20722</v>
      </c>
      <c r="D30" s="40" t="s">
        <v>20880</v>
      </c>
      <c r="E30" s="41" t="s">
        <v>3</v>
      </c>
      <c r="F30" s="216">
        <f>ROUND(11*6.9*0.7,2)</f>
        <v>53.13</v>
      </c>
      <c r="G30" s="43">
        <v>197.28</v>
      </c>
      <c r="H30" s="44">
        <f>G30</f>
        <v>197.28</v>
      </c>
      <c r="I30" s="44"/>
      <c r="J30" s="45">
        <f t="shared" si="2"/>
        <v>10481.49</v>
      </c>
    </row>
    <row r="31" spans="1:15" ht="15.75" customHeight="1" x14ac:dyDescent="0.2">
      <c r="A31" s="47" t="s">
        <v>48</v>
      </c>
      <c r="B31" s="54" t="s">
        <v>20921</v>
      </c>
      <c r="C31" s="38" t="s">
        <v>20722</v>
      </c>
      <c r="D31" s="40" t="s">
        <v>20877</v>
      </c>
      <c r="E31" s="41" t="s">
        <v>3</v>
      </c>
      <c r="F31" s="216">
        <f>ROUND(11*6.9*0.1,2)</f>
        <v>7.59</v>
      </c>
      <c r="G31" s="43">
        <v>224.39</v>
      </c>
      <c r="H31" s="44">
        <f>G31</f>
        <v>224.39</v>
      </c>
      <c r="I31" s="44"/>
      <c r="J31" s="45">
        <f t="shared" si="2"/>
        <v>1703.12</v>
      </c>
      <c r="L31" s="1">
        <f>2*2.9*8</f>
        <v>46.4</v>
      </c>
      <c r="M31" s="1">
        <f>2*0.2*8</f>
        <v>3.2</v>
      </c>
      <c r="N31" s="1">
        <v>44.8</v>
      </c>
      <c r="O31" s="1">
        <f>L31+M31+N31</f>
        <v>94.4</v>
      </c>
    </row>
    <row r="32" spans="1:15" ht="15.75" customHeight="1" x14ac:dyDescent="0.2">
      <c r="A32" s="340"/>
      <c r="B32" s="341"/>
      <c r="C32" s="342"/>
      <c r="D32" s="343"/>
      <c r="E32" s="344"/>
      <c r="F32" s="345"/>
      <c r="G32" s="346"/>
      <c r="H32" s="347"/>
      <c r="I32" s="347" t="s">
        <v>20830</v>
      </c>
      <c r="J32" s="348">
        <f>SUBTOTAL(9,J30:J31)</f>
        <v>12184.61</v>
      </c>
    </row>
    <row r="33" spans="1:14" ht="15.75" customHeight="1" x14ac:dyDescent="0.25">
      <c r="A33" s="376" t="s">
        <v>112</v>
      </c>
      <c r="B33" s="522" t="s">
        <v>20827</v>
      </c>
      <c r="C33" s="523"/>
      <c r="D33" s="523"/>
      <c r="E33" s="523"/>
      <c r="F33" s="523"/>
      <c r="G33" s="523"/>
      <c r="H33" s="523"/>
      <c r="I33" s="523"/>
      <c r="J33" s="524"/>
    </row>
    <row r="34" spans="1:14" ht="15.75" customHeight="1" x14ac:dyDescent="0.2">
      <c r="A34" s="47" t="s">
        <v>113</v>
      </c>
      <c r="B34" s="54" t="s">
        <v>20942</v>
      </c>
      <c r="C34" s="38" t="s">
        <v>20718</v>
      </c>
      <c r="D34" s="40" t="s">
        <v>20719</v>
      </c>
      <c r="E34" s="41" t="s">
        <v>20553</v>
      </c>
      <c r="F34" s="216">
        <v>16</v>
      </c>
      <c r="G34" s="325">
        <v>5284</v>
      </c>
      <c r="H34" s="370">
        <f t="shared" ref="H34" si="3">ROUND(G34*(1+$C$14),2)</f>
        <v>6499.32</v>
      </c>
      <c r="I34" s="44"/>
      <c r="J34" s="45">
        <f t="shared" ref="J34:J35" si="4">IF($C34="","",ROUND(F34*H34,2))</f>
        <v>103989.12</v>
      </c>
    </row>
    <row r="35" spans="1:14" s="396" customFormat="1" x14ac:dyDescent="0.2">
      <c r="A35" s="47" t="s">
        <v>114</v>
      </c>
      <c r="B35" s="354" t="s">
        <v>20943</v>
      </c>
      <c r="C35" s="38" t="s">
        <v>20722</v>
      </c>
      <c r="D35" s="395" t="s">
        <v>20944</v>
      </c>
      <c r="E35" s="354" t="s">
        <v>20803</v>
      </c>
      <c r="F35" s="216">
        <f>16</f>
        <v>16</v>
      </c>
      <c r="G35" s="325">
        <v>394.8</v>
      </c>
      <c r="H35" s="397">
        <v>420.02</v>
      </c>
      <c r="I35" s="44"/>
      <c r="J35" s="45">
        <f t="shared" si="4"/>
        <v>6720.32</v>
      </c>
      <c r="L35" s="396">
        <f>2.24*2.5</f>
        <v>5.6000000000000005</v>
      </c>
      <c r="M35" s="396">
        <f>L35*5</f>
        <v>28.000000000000004</v>
      </c>
      <c r="N35" s="396">
        <f>2.24*2.5</f>
        <v>5.6000000000000005</v>
      </c>
    </row>
    <row r="36" spans="1:14" x14ac:dyDescent="0.2">
      <c r="A36" s="47" t="s">
        <v>115</v>
      </c>
      <c r="B36" s="54" t="s">
        <v>20922</v>
      </c>
      <c r="C36" s="38" t="s">
        <v>20722</v>
      </c>
      <c r="D36" s="40" t="s">
        <v>20931</v>
      </c>
      <c r="E36" s="41" t="s">
        <v>2</v>
      </c>
      <c r="F36" s="216">
        <f>44.8+40+9.6</f>
        <v>94.399999999999991</v>
      </c>
      <c r="G36" s="325">
        <v>11.02</v>
      </c>
      <c r="H36" s="44">
        <f>G36</f>
        <v>11.02</v>
      </c>
      <c r="I36" s="44"/>
      <c r="J36" s="45">
        <f t="shared" ref="J36:J39" si="5">IF($C36="","",ROUND(F36*H36,2))</f>
        <v>1040.29</v>
      </c>
      <c r="L36" s="1">
        <f>12.8*8</f>
        <v>102.4</v>
      </c>
    </row>
    <row r="37" spans="1:14" x14ac:dyDescent="0.2">
      <c r="A37" s="47" t="s">
        <v>20231</v>
      </c>
      <c r="B37" s="354" t="s">
        <v>20923</v>
      </c>
      <c r="C37" s="38" t="s">
        <v>20722</v>
      </c>
      <c r="D37" s="364" t="s">
        <v>20885</v>
      </c>
      <c r="E37" s="41" t="s">
        <v>3</v>
      </c>
      <c r="F37" s="216">
        <f>'JD. SELMA. - PONTE'!F48</f>
        <v>7.22</v>
      </c>
      <c r="G37" s="325">
        <v>850.23</v>
      </c>
      <c r="H37" s="372">
        <f>G37</f>
        <v>850.23</v>
      </c>
      <c r="I37" s="372"/>
      <c r="J37" s="45">
        <f t="shared" si="5"/>
        <v>6138.66</v>
      </c>
    </row>
    <row r="38" spans="1:14" x14ac:dyDescent="0.2">
      <c r="A38" s="47" t="s">
        <v>20884</v>
      </c>
      <c r="B38" s="354" t="s">
        <v>20924</v>
      </c>
      <c r="C38" s="38" t="s">
        <v>20722</v>
      </c>
      <c r="D38" s="364" t="s">
        <v>20886</v>
      </c>
      <c r="E38" s="41" t="s">
        <v>2</v>
      </c>
      <c r="F38" s="216">
        <f>'JD. SELMA. - PONTE'!E48</f>
        <v>42.88</v>
      </c>
      <c r="G38" s="325">
        <v>172.85</v>
      </c>
      <c r="H38" s="372">
        <f t="shared" ref="H38:H39" si="6">G38</f>
        <v>172.85</v>
      </c>
      <c r="I38" s="372"/>
      <c r="J38" s="45">
        <f t="shared" si="5"/>
        <v>7411.81</v>
      </c>
    </row>
    <row r="39" spans="1:14" x14ac:dyDescent="0.2">
      <c r="A39" s="47" t="s">
        <v>20941</v>
      </c>
      <c r="B39" s="354" t="s">
        <v>20925</v>
      </c>
      <c r="C39" s="38" t="s">
        <v>20722</v>
      </c>
      <c r="D39" s="364" t="s">
        <v>20887</v>
      </c>
      <c r="E39" s="41" t="s">
        <v>20672</v>
      </c>
      <c r="F39" s="216">
        <f>'JD. SELMA. - PONTE'!H48</f>
        <v>577.6</v>
      </c>
      <c r="G39" s="325">
        <v>15.27</v>
      </c>
      <c r="H39" s="372">
        <f t="shared" si="6"/>
        <v>15.27</v>
      </c>
      <c r="I39" s="372"/>
      <c r="J39" s="45">
        <f t="shared" si="5"/>
        <v>8819.9500000000007</v>
      </c>
    </row>
    <row r="40" spans="1:14" s="2" customFormat="1" x14ac:dyDescent="0.2">
      <c r="A40" s="340"/>
      <c r="B40" s="341"/>
      <c r="C40" s="342"/>
      <c r="D40" s="343"/>
      <c r="E40" s="344"/>
      <c r="F40" s="345"/>
      <c r="G40" s="346"/>
      <c r="H40" s="347"/>
      <c r="I40" s="347" t="s">
        <v>20831</v>
      </c>
      <c r="J40" s="348">
        <f>SUBTOTAL(9,J34:J39)</f>
        <v>134120.15</v>
      </c>
      <c r="K40" s="1"/>
    </row>
    <row r="41" spans="1:14" s="2" customFormat="1" ht="15" x14ac:dyDescent="0.2">
      <c r="A41" s="373" t="s">
        <v>12362</v>
      </c>
      <c r="B41" s="533" t="s">
        <v>20888</v>
      </c>
      <c r="C41" s="534"/>
      <c r="D41" s="534"/>
      <c r="E41" s="534"/>
      <c r="F41" s="534"/>
      <c r="G41" s="534"/>
      <c r="H41" s="534"/>
      <c r="I41" s="534"/>
      <c r="J41" s="535"/>
      <c r="K41" s="1"/>
    </row>
    <row r="42" spans="1:14" s="2" customFormat="1" x14ac:dyDescent="0.2">
      <c r="A42" s="392" t="s">
        <v>12363</v>
      </c>
      <c r="B42" s="354" t="s">
        <v>20923</v>
      </c>
      <c r="C42" s="38" t="s">
        <v>20722</v>
      </c>
      <c r="D42" s="364" t="s">
        <v>20885</v>
      </c>
      <c r="E42" s="41" t="s">
        <v>3</v>
      </c>
      <c r="F42" s="46">
        <v>9.2799999999999994</v>
      </c>
      <c r="G42" s="325">
        <v>850.23</v>
      </c>
      <c r="H42" s="372">
        <f>G42</f>
        <v>850.23</v>
      </c>
      <c r="I42" s="380"/>
      <c r="J42" s="381">
        <f t="shared" ref="J42:J44" si="7">ROUND(F42*H42,2)</f>
        <v>7890.13</v>
      </c>
      <c r="K42" s="1"/>
    </row>
    <row r="43" spans="1:14" s="2" customFormat="1" x14ac:dyDescent="0.2">
      <c r="A43" s="392" t="s">
        <v>12364</v>
      </c>
      <c r="B43" s="354" t="s">
        <v>20924</v>
      </c>
      <c r="C43" s="38" t="s">
        <v>20722</v>
      </c>
      <c r="D43" s="364" t="s">
        <v>20886</v>
      </c>
      <c r="E43" s="41" t="s">
        <v>2</v>
      </c>
      <c r="F43" s="46">
        <v>5.6</v>
      </c>
      <c r="G43" s="325">
        <v>172.85</v>
      </c>
      <c r="H43" s="372">
        <f t="shared" ref="H43:H44" si="8">G43</f>
        <v>172.85</v>
      </c>
      <c r="I43" s="380"/>
      <c r="J43" s="381">
        <f t="shared" si="7"/>
        <v>967.96</v>
      </c>
      <c r="K43" s="1"/>
    </row>
    <row r="44" spans="1:14" s="2" customFormat="1" x14ac:dyDescent="0.2">
      <c r="A44" s="392" t="s">
        <v>20227</v>
      </c>
      <c r="B44" s="354" t="s">
        <v>20925</v>
      </c>
      <c r="C44" s="38" t="s">
        <v>20722</v>
      </c>
      <c r="D44" s="364" t="s">
        <v>20887</v>
      </c>
      <c r="E44" s="41" t="s">
        <v>20672</v>
      </c>
      <c r="F44" s="46">
        <f>F42*80</f>
        <v>742.4</v>
      </c>
      <c r="G44" s="325">
        <v>15.27</v>
      </c>
      <c r="H44" s="372">
        <f t="shared" si="8"/>
        <v>15.27</v>
      </c>
      <c r="I44" s="380"/>
      <c r="J44" s="381">
        <f t="shared" si="7"/>
        <v>11336.45</v>
      </c>
      <c r="K44" s="1"/>
    </row>
    <row r="45" spans="1:14" s="2" customFormat="1" x14ac:dyDescent="0.2">
      <c r="A45" s="340"/>
      <c r="B45" s="341"/>
      <c r="C45" s="342"/>
      <c r="D45" s="343"/>
      <c r="E45" s="344"/>
      <c r="F45" s="345"/>
      <c r="G45" s="346"/>
      <c r="H45" s="347"/>
      <c r="I45" s="347" t="s">
        <v>20832</v>
      </c>
      <c r="J45" s="348">
        <f>SUBTOTAL(9,J42:J44)</f>
        <v>20194.54</v>
      </c>
      <c r="K45" s="1"/>
    </row>
    <row r="46" spans="1:14" s="2" customFormat="1" ht="15" x14ac:dyDescent="0.2">
      <c r="A46" s="373" t="s">
        <v>12373</v>
      </c>
      <c r="B46" s="533" t="s">
        <v>20889</v>
      </c>
      <c r="C46" s="534"/>
      <c r="D46" s="534"/>
      <c r="E46" s="534"/>
      <c r="F46" s="534"/>
      <c r="G46" s="534"/>
      <c r="H46" s="534"/>
      <c r="I46" s="534"/>
      <c r="J46" s="535"/>
      <c r="K46" s="1"/>
    </row>
    <row r="47" spans="1:14" s="2" customFormat="1" x14ac:dyDescent="0.2">
      <c r="A47" s="392" t="s">
        <v>12374</v>
      </c>
      <c r="B47" s="354" t="s">
        <v>20923</v>
      </c>
      <c r="C47" s="38" t="s">
        <v>20722</v>
      </c>
      <c r="D47" s="364" t="s">
        <v>20885</v>
      </c>
      <c r="E47" s="41" t="s">
        <v>3</v>
      </c>
      <c r="F47" s="46">
        <v>2.0699999999999998</v>
      </c>
      <c r="G47" s="325">
        <v>850.23</v>
      </c>
      <c r="H47" s="372">
        <f>G47</f>
        <v>850.23</v>
      </c>
      <c r="I47" s="380"/>
      <c r="J47" s="381">
        <f t="shared" ref="J47:J49" si="9">ROUND(F47*H47,2)</f>
        <v>1759.98</v>
      </c>
      <c r="K47" s="1"/>
    </row>
    <row r="48" spans="1:14" s="2" customFormat="1" x14ac:dyDescent="0.2">
      <c r="A48" s="392" t="s">
        <v>12375</v>
      </c>
      <c r="B48" s="354" t="s">
        <v>20924</v>
      </c>
      <c r="C48" s="38" t="s">
        <v>20722</v>
      </c>
      <c r="D48" s="364" t="s">
        <v>20886</v>
      </c>
      <c r="E48" s="41" t="s">
        <v>2</v>
      </c>
      <c r="F48" s="46">
        <v>7.1</v>
      </c>
      <c r="G48" s="325">
        <v>172.85</v>
      </c>
      <c r="H48" s="372">
        <f t="shared" ref="H48:H49" si="10">G48</f>
        <v>172.85</v>
      </c>
      <c r="I48" s="380"/>
      <c r="J48" s="381">
        <f t="shared" si="9"/>
        <v>1227.24</v>
      </c>
      <c r="K48" s="1"/>
    </row>
    <row r="49" spans="1:13" s="2" customFormat="1" x14ac:dyDescent="0.2">
      <c r="A49" s="392" t="s">
        <v>12376</v>
      </c>
      <c r="B49" s="354" t="s">
        <v>20925</v>
      </c>
      <c r="C49" s="38" t="s">
        <v>20722</v>
      </c>
      <c r="D49" s="364" t="s">
        <v>20887</v>
      </c>
      <c r="E49" s="41" t="s">
        <v>20672</v>
      </c>
      <c r="F49" s="46">
        <v>165.6</v>
      </c>
      <c r="G49" s="325">
        <v>15.27</v>
      </c>
      <c r="H49" s="372">
        <f t="shared" si="10"/>
        <v>15.27</v>
      </c>
      <c r="I49" s="380"/>
      <c r="J49" s="381">
        <f t="shared" si="9"/>
        <v>2528.71</v>
      </c>
      <c r="K49" s="1"/>
    </row>
    <row r="50" spans="1:13" s="2" customFormat="1" x14ac:dyDescent="0.2">
      <c r="A50" s="340"/>
      <c r="B50" s="341"/>
      <c r="C50" s="342"/>
      <c r="D50" s="343"/>
      <c r="E50" s="344"/>
      <c r="F50" s="345"/>
      <c r="G50" s="346"/>
      <c r="H50" s="347"/>
      <c r="I50" s="347" t="s">
        <v>20835</v>
      </c>
      <c r="J50" s="348">
        <f>SUBTOTAL(9,J47:J49)</f>
        <v>5515.93</v>
      </c>
      <c r="K50" s="1"/>
    </row>
    <row r="51" spans="1:13" s="2" customFormat="1" ht="15" x14ac:dyDescent="0.2">
      <c r="A51" s="373" t="s">
        <v>20232</v>
      </c>
      <c r="B51" s="533" t="s">
        <v>20890</v>
      </c>
      <c r="C51" s="534"/>
      <c r="D51" s="534"/>
      <c r="E51" s="534"/>
      <c r="F51" s="534"/>
      <c r="G51" s="534"/>
      <c r="H51" s="534"/>
      <c r="I51" s="534"/>
      <c r="J51" s="535"/>
      <c r="K51" s="1"/>
    </row>
    <row r="52" spans="1:13" s="2" customFormat="1" x14ac:dyDescent="0.2">
      <c r="A52" s="392" t="s">
        <v>20233</v>
      </c>
      <c r="B52" s="354" t="s">
        <v>20923</v>
      </c>
      <c r="C52" s="38" t="s">
        <v>20722</v>
      </c>
      <c r="D52" s="364" t="s">
        <v>20885</v>
      </c>
      <c r="E52" s="41" t="s">
        <v>3</v>
      </c>
      <c r="F52" s="46">
        <v>2.08</v>
      </c>
      <c r="G52" s="325">
        <v>850.23</v>
      </c>
      <c r="H52" s="372">
        <f>G52</f>
        <v>850.23</v>
      </c>
      <c r="I52" s="380"/>
      <c r="J52" s="381">
        <f t="shared" ref="J52:J54" si="11">ROUND(F52*H52,2)</f>
        <v>1768.48</v>
      </c>
      <c r="K52" s="1"/>
    </row>
    <row r="53" spans="1:13" s="2" customFormat="1" x14ac:dyDescent="0.2">
      <c r="A53" s="392" t="s">
        <v>20234</v>
      </c>
      <c r="B53" s="354" t="s">
        <v>20924</v>
      </c>
      <c r="C53" s="38" t="s">
        <v>20722</v>
      </c>
      <c r="D53" s="364" t="s">
        <v>20886</v>
      </c>
      <c r="E53" s="41" t="s">
        <v>2</v>
      </c>
      <c r="F53" s="46">
        <v>7.32</v>
      </c>
      <c r="G53" s="325">
        <v>172.85</v>
      </c>
      <c r="H53" s="372">
        <f t="shared" ref="H53:H54" si="12">G53</f>
        <v>172.85</v>
      </c>
      <c r="I53" s="380"/>
      <c r="J53" s="381">
        <f t="shared" si="11"/>
        <v>1265.26</v>
      </c>
      <c r="K53" s="1"/>
    </row>
    <row r="54" spans="1:13" s="2" customFormat="1" x14ac:dyDescent="0.2">
      <c r="A54" s="392" t="s">
        <v>20235</v>
      </c>
      <c r="B54" s="354" t="s">
        <v>20925</v>
      </c>
      <c r="C54" s="38" t="s">
        <v>20722</v>
      </c>
      <c r="D54" s="364" t="s">
        <v>20887</v>
      </c>
      <c r="E54" s="41" t="s">
        <v>20672</v>
      </c>
      <c r="F54" s="46">
        <v>166.4</v>
      </c>
      <c r="G54" s="325">
        <v>15.27</v>
      </c>
      <c r="H54" s="372">
        <f t="shared" si="12"/>
        <v>15.27</v>
      </c>
      <c r="I54" s="380"/>
      <c r="J54" s="381">
        <f t="shared" si="11"/>
        <v>2540.9299999999998</v>
      </c>
      <c r="K54" s="1"/>
    </row>
    <row r="55" spans="1:13" s="2" customFormat="1" x14ac:dyDescent="0.2">
      <c r="A55" s="340"/>
      <c r="B55" s="341"/>
      <c r="C55" s="342"/>
      <c r="D55" s="343"/>
      <c r="E55" s="344"/>
      <c r="F55" s="345"/>
      <c r="G55" s="346"/>
      <c r="H55" s="347"/>
      <c r="I55" s="347" t="s">
        <v>20836</v>
      </c>
      <c r="J55" s="348">
        <f>SUBTOTAL(9,J52:J54)</f>
        <v>5574.67</v>
      </c>
      <c r="K55" s="1"/>
    </row>
    <row r="56" spans="1:13" s="3" customFormat="1" ht="15" x14ac:dyDescent="0.25">
      <c r="A56" s="376" t="s">
        <v>20837</v>
      </c>
      <c r="B56" s="522" t="s">
        <v>20833</v>
      </c>
      <c r="C56" s="523"/>
      <c r="D56" s="523"/>
      <c r="E56" s="523"/>
      <c r="F56" s="523"/>
      <c r="G56" s="523"/>
      <c r="H56" s="523"/>
      <c r="I56" s="523"/>
      <c r="J56" s="524"/>
      <c r="K56" s="1"/>
    </row>
    <row r="57" spans="1:13" ht="38.25" x14ac:dyDescent="0.2">
      <c r="A57" s="47" t="s">
        <v>20838</v>
      </c>
      <c r="B57" s="54" t="s">
        <v>13512</v>
      </c>
      <c r="C57" s="38" t="s">
        <v>98</v>
      </c>
      <c r="D57" s="40" t="str">
        <f>IF($C57="","",VLOOKUP($B57,'197 ONERADO'!$A$3:$G$4201,2,0))</f>
        <v>Gabião tipo caixa em tela metálica, altura de 0,5 m, com revestimento liga zinco/alumínio, malha hexagonal 8/10 cm, fio diâmetro 2,7 mm, independente do formato ou utilização</v>
      </c>
      <c r="E57" s="41" t="str">
        <f>IF($C57="","",VLOOKUP($B57,'197 ONERADO'!$A$3:$G$4201,3,0))</f>
        <v>m³</v>
      </c>
      <c r="F57" s="216">
        <f>'JD. SELMA. - PONTE'!F18</f>
        <v>20.7</v>
      </c>
      <c r="G57" s="43">
        <f>IF($C57="","",VLOOKUP($B57,'197 ONERADO'!$A$3:$H$4201,6,0))</f>
        <v>940.14</v>
      </c>
      <c r="H57" s="370">
        <f t="shared" ref="H57:H73" si="13">ROUND(G57*(1+$C$14),2)</f>
        <v>1156.3699999999999</v>
      </c>
      <c r="I57" s="44"/>
      <c r="J57" s="45">
        <f t="shared" ref="J57" si="14">IF($C57="","",ROUND(F57*H57,2))</f>
        <v>23936.86</v>
      </c>
      <c r="M57" s="3"/>
    </row>
    <row r="58" spans="1:13" x14ac:dyDescent="0.2">
      <c r="A58" s="340"/>
      <c r="B58" s="341"/>
      <c r="C58" s="342"/>
      <c r="D58" s="343"/>
      <c r="E58" s="344"/>
      <c r="F58" s="345"/>
      <c r="G58" s="346"/>
      <c r="H58" s="347"/>
      <c r="I58" s="347" t="s">
        <v>20839</v>
      </c>
      <c r="J58" s="348">
        <f>SUBTOTAL(9,J57:J57)</f>
        <v>23936.86</v>
      </c>
      <c r="M58" s="3"/>
    </row>
    <row r="59" spans="1:13" ht="15" x14ac:dyDescent="0.25">
      <c r="A59" s="376" t="s">
        <v>20892</v>
      </c>
      <c r="B59" s="522" t="s">
        <v>20893</v>
      </c>
      <c r="C59" s="523"/>
      <c r="D59" s="523"/>
      <c r="E59" s="523"/>
      <c r="F59" s="523"/>
      <c r="G59" s="523"/>
      <c r="H59" s="523"/>
      <c r="I59" s="523"/>
      <c r="J59" s="524"/>
      <c r="M59" s="3"/>
    </row>
    <row r="60" spans="1:13" x14ac:dyDescent="0.2">
      <c r="A60" s="47" t="s">
        <v>20895</v>
      </c>
      <c r="B60" s="354" t="s">
        <v>20924</v>
      </c>
      <c r="C60" s="38" t="s">
        <v>20722</v>
      </c>
      <c r="D60" s="364" t="s">
        <v>20886</v>
      </c>
      <c r="E60" s="41" t="s">
        <v>2</v>
      </c>
      <c r="F60" s="216">
        <v>8.42</v>
      </c>
      <c r="G60" s="325">
        <v>172.85</v>
      </c>
      <c r="H60" s="372">
        <f>G60</f>
        <v>172.85</v>
      </c>
      <c r="I60" s="44"/>
      <c r="J60" s="45">
        <f t="shared" si="2"/>
        <v>1455.4</v>
      </c>
      <c r="M60" s="3"/>
    </row>
    <row r="61" spans="1:13" x14ac:dyDescent="0.2">
      <c r="A61" s="47" t="s">
        <v>20896</v>
      </c>
      <c r="B61" s="354" t="s">
        <v>20923</v>
      </c>
      <c r="C61" s="38" t="s">
        <v>20722</v>
      </c>
      <c r="D61" s="364" t="s">
        <v>20885</v>
      </c>
      <c r="E61" s="41" t="s">
        <v>3</v>
      </c>
      <c r="F61" s="216">
        <v>0.43</v>
      </c>
      <c r="G61" s="325">
        <v>850.23</v>
      </c>
      <c r="H61" s="372">
        <f t="shared" ref="H61:H62" si="15">G61</f>
        <v>850.23</v>
      </c>
      <c r="I61" s="44"/>
      <c r="J61" s="45">
        <f t="shared" si="2"/>
        <v>365.6</v>
      </c>
      <c r="M61" s="3"/>
    </row>
    <row r="62" spans="1:13" x14ac:dyDescent="0.2">
      <c r="A62" s="47" t="s">
        <v>20897</v>
      </c>
      <c r="B62" s="354" t="s">
        <v>20925</v>
      </c>
      <c r="C62" s="38" t="s">
        <v>20722</v>
      </c>
      <c r="D62" s="364" t="s">
        <v>20887</v>
      </c>
      <c r="E62" s="41" t="s">
        <v>20672</v>
      </c>
      <c r="F62" s="216">
        <f>80*F61</f>
        <v>34.4</v>
      </c>
      <c r="G62" s="325">
        <v>15.27</v>
      </c>
      <c r="H62" s="372">
        <f t="shared" si="15"/>
        <v>15.27</v>
      </c>
      <c r="I62" s="44"/>
      <c r="J62" s="45">
        <f t="shared" si="2"/>
        <v>525.29</v>
      </c>
      <c r="M62" s="3"/>
    </row>
    <row r="63" spans="1:13" x14ac:dyDescent="0.2">
      <c r="A63" s="47" t="s">
        <v>20898</v>
      </c>
      <c r="B63" s="354" t="s">
        <v>20926</v>
      </c>
      <c r="C63" s="38" t="s">
        <v>20722</v>
      </c>
      <c r="D63" s="364" t="s">
        <v>20894</v>
      </c>
      <c r="E63" s="41" t="s">
        <v>20553</v>
      </c>
      <c r="F63" s="216">
        <v>33.6</v>
      </c>
      <c r="G63" s="43">
        <v>172.6</v>
      </c>
      <c r="H63" s="44">
        <f>G63</f>
        <v>172.6</v>
      </c>
      <c r="I63" s="44"/>
      <c r="J63" s="45">
        <f t="shared" si="2"/>
        <v>5799.36</v>
      </c>
      <c r="M63" s="3"/>
    </row>
    <row r="64" spans="1:13" x14ac:dyDescent="0.2">
      <c r="A64" s="340"/>
      <c r="B64" s="341"/>
      <c r="C64" s="342"/>
      <c r="D64" s="343"/>
      <c r="E64" s="344"/>
      <c r="F64" s="345"/>
      <c r="G64" s="346"/>
      <c r="H64" s="347"/>
      <c r="I64" s="347" t="s">
        <v>20891</v>
      </c>
      <c r="J64" s="348">
        <f>SUBTOTAL(9,J60:J63)</f>
        <v>8145.65</v>
      </c>
    </row>
    <row r="65" spans="1:13" ht="15" x14ac:dyDescent="0.25">
      <c r="A65" s="376" t="s">
        <v>20900</v>
      </c>
      <c r="B65" s="522" t="s">
        <v>20899</v>
      </c>
      <c r="C65" s="523"/>
      <c r="D65" s="523"/>
      <c r="E65" s="523"/>
      <c r="F65" s="523"/>
      <c r="G65" s="523"/>
      <c r="H65" s="523"/>
      <c r="I65" s="523"/>
      <c r="J65" s="524"/>
    </row>
    <row r="66" spans="1:13" x14ac:dyDescent="0.2">
      <c r="A66" s="47" t="s">
        <v>20901</v>
      </c>
      <c r="B66" s="54" t="s">
        <v>13</v>
      </c>
      <c r="C66" s="38" t="s">
        <v>98</v>
      </c>
      <c r="D66" s="40" t="str">
        <f>IF($C66="","",VLOOKUP($B66,'197 ONERADO'!$A$3:$G$4201,2,0))</f>
        <v>Base de brita graduada</v>
      </c>
      <c r="E66" s="41" t="str">
        <f>IF($C66="","",VLOOKUP($B66,'197 ONERADO'!$A$3:$G$4201,3,0))</f>
        <v>m³</v>
      </c>
      <c r="F66" s="216">
        <f>'JD. SELMA. - PONTE'!AD11</f>
        <v>234.86</v>
      </c>
      <c r="G66" s="43">
        <f>IF($C66="","",VLOOKUP($B66,'197 ONERADO'!$A$3:$H$4201,6,0))</f>
        <v>268.31</v>
      </c>
      <c r="H66" s="370">
        <f t="shared" ref="H66" si="16">ROUND(G66*(1+$C$14),2)</f>
        <v>330.02</v>
      </c>
      <c r="I66" s="44"/>
      <c r="J66" s="45">
        <f t="shared" ref="J66" si="17">IF($C66="","",ROUND(F66*H66,2))</f>
        <v>77508.5</v>
      </c>
      <c r="L66"/>
    </row>
    <row r="67" spans="1:13" x14ac:dyDescent="0.2">
      <c r="A67" s="47" t="s">
        <v>20902</v>
      </c>
      <c r="B67" s="54" t="s">
        <v>20721</v>
      </c>
      <c r="C67" s="38" t="s">
        <v>20722</v>
      </c>
      <c r="D67" s="40" t="s">
        <v>20723</v>
      </c>
      <c r="E67" s="41" t="s">
        <v>20553</v>
      </c>
      <c r="F67" s="216">
        <v>20</v>
      </c>
      <c r="G67" s="43">
        <v>680.87</v>
      </c>
      <c r="H67" s="44">
        <f>G67</f>
        <v>680.87</v>
      </c>
      <c r="I67" s="44"/>
      <c r="J67" s="45">
        <f>IF($C67="","",ROUND(F67*H67,2))</f>
        <v>13617.4</v>
      </c>
      <c r="L67"/>
    </row>
    <row r="68" spans="1:13" x14ac:dyDescent="0.2">
      <c r="A68" s="47" t="s">
        <v>20903</v>
      </c>
      <c r="B68" s="54" t="s">
        <v>15775</v>
      </c>
      <c r="C68" s="38" t="s">
        <v>98</v>
      </c>
      <c r="D68" s="40" t="str">
        <f>IF($C68="","",VLOOKUP($B68,'197 ONERADO'!$A$3:$G$4201,2,0))</f>
        <v>Tinta acrílica em massa, inclusive preparo</v>
      </c>
      <c r="E68" s="41" t="str">
        <f>IF($C68="","",VLOOKUP($B68,'197 ONERADO'!$A$3:$G$4201,3,0))</f>
        <v>m²</v>
      </c>
      <c r="F68" s="216">
        <f>'JD. SELMA. - PONTE'!AJ8</f>
        <v>31.28</v>
      </c>
      <c r="G68" s="43">
        <f>IF($C68="","",VLOOKUP($B68,'197 ONERADO'!$A$3:$H$4201,6,0))</f>
        <v>34.11</v>
      </c>
      <c r="H68" s="370">
        <f t="shared" si="13"/>
        <v>41.96</v>
      </c>
      <c r="I68" s="44"/>
      <c r="J68" s="45">
        <f t="shared" si="2"/>
        <v>1312.51</v>
      </c>
      <c r="L68"/>
    </row>
    <row r="69" spans="1:13" x14ac:dyDescent="0.2">
      <c r="A69" s="47" t="s">
        <v>20904</v>
      </c>
      <c r="B69" s="54" t="s">
        <v>20927</v>
      </c>
      <c r="C69" s="38" t="s">
        <v>20722</v>
      </c>
      <c r="D69" s="40" t="s">
        <v>20909</v>
      </c>
      <c r="E69" s="41" t="s">
        <v>3</v>
      </c>
      <c r="F69" s="216">
        <v>124</v>
      </c>
      <c r="G69" s="43">
        <v>20.079999999999998</v>
      </c>
      <c r="H69" s="44">
        <f>G69</f>
        <v>20.079999999999998</v>
      </c>
      <c r="I69" s="44"/>
      <c r="J69" s="45">
        <f t="shared" si="2"/>
        <v>2489.92</v>
      </c>
      <c r="L69"/>
    </row>
    <row r="70" spans="1:13" x14ac:dyDescent="0.2">
      <c r="A70" s="47" t="s">
        <v>20905</v>
      </c>
      <c r="B70" s="54" t="s">
        <v>13690</v>
      </c>
      <c r="C70" s="38" t="s">
        <v>98</v>
      </c>
      <c r="D70" s="40" t="str">
        <f>IF($C70="","",VLOOKUP($B70,'197 ONERADO'!$A$3:$G$4201,2,0))</f>
        <v>Broca em concreto armado diâmetro de 20 cm - completa</v>
      </c>
      <c r="E70" s="41" t="str">
        <f>IF($C70="","",VLOOKUP($B70,'197 ONERADO'!$A$3:$G$4201,3,0))</f>
        <v>m</v>
      </c>
      <c r="F70" s="216">
        <v>5</v>
      </c>
      <c r="G70" s="43">
        <f>IF($C70="","",VLOOKUP($B70,'197 ONERADO'!$A$3:$H$4201,6,0))</f>
        <v>69.040000000000006</v>
      </c>
      <c r="H70" s="370">
        <f t="shared" si="13"/>
        <v>84.92</v>
      </c>
      <c r="I70" s="44"/>
      <c r="J70" s="45">
        <f t="shared" ref="J70:J72" si="18">IF($C70="","",ROUND(F70*H70,2))</f>
        <v>424.6</v>
      </c>
      <c r="L70"/>
    </row>
    <row r="71" spans="1:13" ht="25.5" x14ac:dyDescent="0.2">
      <c r="A71" s="47" t="s">
        <v>20906</v>
      </c>
      <c r="B71" s="54" t="s">
        <v>20119</v>
      </c>
      <c r="C71" s="38" t="s">
        <v>98</v>
      </c>
      <c r="D71" s="40" t="str">
        <f>IF($C71="","",VLOOKUP($B71,'197 ONERADO'!$A$3:$G$4201,2,0))</f>
        <v>Placa para sinalização viária em chapa de aço, totalmente refletiva com película IA/IA - área até 2,0 m²</v>
      </c>
      <c r="E71" s="41" t="str">
        <f>IF($C71="","",VLOOKUP($B71,'197 ONERADO'!$A$3:$G$4201,3,0))</f>
        <v>m²</v>
      </c>
      <c r="F71" s="216">
        <f>'JD. SELMA. - PONTE'!AP9</f>
        <v>1.0999999999999999</v>
      </c>
      <c r="G71" s="43">
        <f>IF($C71="","",VLOOKUP($B71,'197 ONERADO'!$A$3:$H$4201,6,0))</f>
        <v>1639.09</v>
      </c>
      <c r="H71" s="370">
        <f t="shared" si="13"/>
        <v>2016.08</v>
      </c>
      <c r="I71" s="44"/>
      <c r="J71" s="45">
        <f t="shared" si="18"/>
        <v>2217.69</v>
      </c>
      <c r="L71"/>
      <c r="M71" s="1">
        <f>12*1.5</f>
        <v>18</v>
      </c>
    </row>
    <row r="72" spans="1:13" x14ac:dyDescent="0.2">
      <c r="A72" s="47" t="s">
        <v>20907</v>
      </c>
      <c r="B72" s="54" t="s">
        <v>19</v>
      </c>
      <c r="C72" s="38" t="s">
        <v>98</v>
      </c>
      <c r="D72" s="40" t="str">
        <f>IF($C72="","",VLOOKUP($B72,'197 ONERADO'!$A$3:$G$4201,2,0))</f>
        <v>Suporte de perfil metálico galvanizado</v>
      </c>
      <c r="E72" s="41" t="str">
        <f>IF($C72="","",VLOOKUP($B72,'197 ONERADO'!$A$3:$G$4201,3,0))</f>
        <v>kg</v>
      </c>
      <c r="F72" s="216">
        <f>'JD. SELMA. - PONTE'!AV9</f>
        <v>65.25</v>
      </c>
      <c r="G72" s="43">
        <f>IF($C72="","",VLOOKUP($B72,'197 ONERADO'!$A$3:$H$4201,6,0))</f>
        <v>30.83</v>
      </c>
      <c r="H72" s="370">
        <f t="shared" si="13"/>
        <v>37.92</v>
      </c>
      <c r="I72" s="44"/>
      <c r="J72" s="45">
        <f t="shared" si="18"/>
        <v>2474.2800000000002</v>
      </c>
      <c r="L72"/>
    </row>
    <row r="73" spans="1:13" x14ac:dyDescent="0.2">
      <c r="A73" s="47" t="s">
        <v>20908</v>
      </c>
      <c r="B73" s="54" t="s">
        <v>15805</v>
      </c>
      <c r="C73" s="38" t="s">
        <v>98</v>
      </c>
      <c r="D73" s="40" t="str">
        <f>IF($C73="","",VLOOKUP($B73,'197 ONERADO'!$A$3:$G$4201,2,0))</f>
        <v>Plantio de grama batatais em placas (praças e áreas abertas)</v>
      </c>
      <c r="E73" s="41" t="str">
        <f>IF($C73="","",VLOOKUP($B73,'197 ONERADO'!$A$3:$G$4201,3,0))</f>
        <v>m²</v>
      </c>
      <c r="F73" s="216">
        <f>4*3*20</f>
        <v>240</v>
      </c>
      <c r="G73" s="43">
        <f>IF($C73="","",VLOOKUP($B73,'197 ONERADO'!$A$3:$H$4201,6,0))</f>
        <v>14.22</v>
      </c>
      <c r="H73" s="370">
        <f t="shared" si="13"/>
        <v>17.489999999999998</v>
      </c>
      <c r="I73" s="44"/>
      <c r="J73" s="45">
        <f t="shared" ref="J73" si="19">IF($C73="","",ROUND(F73*H73,2))</f>
        <v>4197.6000000000004</v>
      </c>
      <c r="L73"/>
    </row>
    <row r="74" spans="1:13" x14ac:dyDescent="0.2">
      <c r="A74" s="47" t="s">
        <v>20945</v>
      </c>
      <c r="B74" s="54" t="s">
        <v>19552</v>
      </c>
      <c r="C74" s="38" t="s">
        <v>98</v>
      </c>
      <c r="D74" s="40" t="str">
        <f>IF($C74="","",VLOOKUP($B74,'197 ONERADO'!$A$3:$G$4201,2,0))</f>
        <v>Limpeza final da obra</v>
      </c>
      <c r="E74" s="41" t="str">
        <f>IF($C74="","",VLOOKUP($B74,'197 ONERADO'!$A$3:$G$4201,3,0))</f>
        <v>m²</v>
      </c>
      <c r="F74" s="216">
        <f>'JD. SELMA. - PONTE'!AB9</f>
        <v>606.86</v>
      </c>
      <c r="G74" s="43">
        <f>IF($C74="","",VLOOKUP($B74,'197 ONERADO'!$A$3:$H$4201,6,0))</f>
        <v>15</v>
      </c>
      <c r="H74" s="370">
        <f t="shared" ref="H74" si="20">ROUND(G74*(1+$C$14),2)</f>
        <v>18.45</v>
      </c>
      <c r="I74" s="44"/>
      <c r="J74" s="45">
        <f t="shared" ref="J74" si="21">IF($C74="","",ROUND(F74*H74,2))</f>
        <v>11196.57</v>
      </c>
      <c r="L74"/>
    </row>
    <row r="75" spans="1:13" ht="13.5" thickBot="1" x14ac:dyDescent="0.25">
      <c r="A75" s="340"/>
      <c r="B75" s="341"/>
      <c r="C75" s="342"/>
      <c r="D75" s="343"/>
      <c r="E75" s="344"/>
      <c r="F75" s="345"/>
      <c r="G75" s="346"/>
      <c r="H75" s="347"/>
      <c r="I75" s="347" t="s">
        <v>20839</v>
      </c>
      <c r="J75" s="348">
        <f>SUBTOTAL(9,J66:J74)</f>
        <v>115439.07</v>
      </c>
      <c r="L75"/>
    </row>
    <row r="76" spans="1:13" ht="15.75" thickBot="1" x14ac:dyDescent="0.3">
      <c r="A76" s="525" t="s">
        <v>10</v>
      </c>
      <c r="B76" s="526"/>
      <c r="C76" s="526"/>
      <c r="D76" s="526"/>
      <c r="E76" s="526"/>
      <c r="F76" s="526"/>
      <c r="G76" s="526"/>
      <c r="H76" s="526"/>
      <c r="I76" s="527"/>
      <c r="J76" s="338">
        <f>SUBTOTAL(9,J17:J74)</f>
        <v>363420.32</v>
      </c>
      <c r="L76">
        <f>2.5*2.54</f>
        <v>6.35</v>
      </c>
    </row>
    <row r="77" spans="1:13" ht="15" x14ac:dyDescent="0.25">
      <c r="A77"/>
      <c r="B77"/>
      <c r="C77"/>
      <c r="D77"/>
      <c r="E77" s="220"/>
      <c r="F77" s="220"/>
      <c r="G77" s="220"/>
      <c r="H77" s="220"/>
      <c r="I77" s="220"/>
      <c r="J77" s="221"/>
      <c r="L77"/>
    </row>
    <row r="78" spans="1:13" hidden="1" x14ac:dyDescent="0.2">
      <c r="A78" s="529" t="s">
        <v>20840</v>
      </c>
      <c r="B78" s="529"/>
      <c r="C78" s="529"/>
      <c r="D78" s="529"/>
      <c r="E78" s="529"/>
      <c r="F78" s="529"/>
      <c r="G78" s="529"/>
      <c r="H78" s="529"/>
      <c r="I78" s="529"/>
      <c r="J78" s="528">
        <v>0</v>
      </c>
      <c r="L78"/>
    </row>
    <row r="79" spans="1:13" hidden="1" x14ac:dyDescent="0.2">
      <c r="A79" s="529"/>
      <c r="B79" s="529"/>
      <c r="C79" s="529"/>
      <c r="D79" s="529"/>
      <c r="E79" s="529"/>
      <c r="F79" s="529"/>
      <c r="G79" s="529"/>
      <c r="H79" s="529"/>
      <c r="I79" s="529"/>
      <c r="J79" s="528"/>
      <c r="L79"/>
    </row>
    <row r="80" spans="1:13" hidden="1" x14ac:dyDescent="0.2">
      <c r="A80" s="529"/>
      <c r="B80" s="529"/>
      <c r="C80" s="529"/>
      <c r="D80" s="529"/>
      <c r="E80" s="529"/>
      <c r="F80" s="529"/>
      <c r="G80" s="529"/>
      <c r="H80" s="529"/>
      <c r="I80" s="529"/>
      <c r="J80" s="528"/>
    </row>
    <row r="82" spans="1:10" x14ac:dyDescent="0.2">
      <c r="J82" s="13" t="s">
        <v>21013</v>
      </c>
    </row>
    <row r="83" spans="1:10" x14ac:dyDescent="0.2">
      <c r="J83" s="13"/>
    </row>
    <row r="84" spans="1:10" x14ac:dyDescent="0.2">
      <c r="J84" s="13"/>
    </row>
    <row r="85" spans="1:10" x14ac:dyDescent="0.2">
      <c r="A85" s="166"/>
      <c r="B85" s="167"/>
      <c r="C85" s="167"/>
      <c r="D85" s="168"/>
      <c r="E85" s="477"/>
      <c r="F85" s="477"/>
      <c r="G85" s="477"/>
      <c r="H85" s="477"/>
      <c r="I85" s="477"/>
      <c r="J85" s="477"/>
    </row>
    <row r="86" spans="1:10" ht="15.75" x14ac:dyDescent="0.2">
      <c r="A86" s="478" t="s">
        <v>20229</v>
      </c>
      <c r="B86" s="478"/>
      <c r="C86" s="478"/>
      <c r="D86" s="478"/>
      <c r="E86" s="478"/>
      <c r="F86" s="478"/>
      <c r="G86" s="478"/>
      <c r="H86" s="478"/>
      <c r="I86" s="478"/>
      <c r="J86" s="478"/>
    </row>
    <row r="87" spans="1:10" ht="15" x14ac:dyDescent="0.2">
      <c r="A87" s="479" t="s">
        <v>43</v>
      </c>
      <c r="B87" s="479"/>
      <c r="C87" s="479"/>
      <c r="D87" s="479"/>
      <c r="E87" s="479"/>
      <c r="F87" s="479"/>
      <c r="G87" s="479"/>
      <c r="H87" s="479"/>
      <c r="I87" s="479"/>
      <c r="J87" s="479"/>
    </row>
    <row r="88" spans="1:10" x14ac:dyDescent="0.2">
      <c r="A88" s="475" t="s">
        <v>119</v>
      </c>
      <c r="B88" s="475"/>
      <c r="C88" s="475"/>
      <c r="D88" s="475"/>
      <c r="E88" s="475"/>
      <c r="F88" s="475"/>
      <c r="G88" s="475"/>
      <c r="H88" s="475"/>
      <c r="I88" s="475"/>
      <c r="J88" s="475"/>
    </row>
    <row r="91" spans="1:10" x14ac:dyDescent="0.2">
      <c r="A91"/>
      <c r="B91"/>
      <c r="C91"/>
      <c r="D91"/>
      <c r="E91"/>
      <c r="F91"/>
      <c r="G91"/>
      <c r="H91"/>
      <c r="I91"/>
      <c r="J91"/>
    </row>
    <row r="92" spans="1:10" x14ac:dyDescent="0.2">
      <c r="A92"/>
      <c r="B92"/>
      <c r="C92"/>
      <c r="D92"/>
      <c r="E92"/>
      <c r="F92"/>
      <c r="G92"/>
      <c r="H92"/>
      <c r="I92"/>
      <c r="J92"/>
    </row>
    <row r="93" spans="1:10" x14ac:dyDescent="0.2">
      <c r="J93" s="5" t="e">
        <f>SUM(#REF!)</f>
        <v>#REF!</v>
      </c>
    </row>
    <row r="96" spans="1:10" ht="51" x14ac:dyDescent="0.2">
      <c r="A96" s="47" t="s">
        <v>20218</v>
      </c>
      <c r="B96" s="260" t="s">
        <v>20611</v>
      </c>
      <c r="C96" s="260" t="s">
        <v>20554</v>
      </c>
      <c r="D96" s="261" t="s">
        <v>20612</v>
      </c>
      <c r="E96" s="262" t="s">
        <v>20553</v>
      </c>
      <c r="F96" s="263">
        <f>2*8</f>
        <v>16</v>
      </c>
      <c r="G96" s="264">
        <v>7099.14</v>
      </c>
      <c r="H96" s="44">
        <f>ROUND(G96*(1+0.23),2)</f>
        <v>8731.94</v>
      </c>
      <c r="I96" s="44"/>
      <c r="J96" s="45">
        <f>IF($C96="","",ROUND(F96*H96,2))</f>
        <v>139711.04000000001</v>
      </c>
    </row>
    <row r="97" spans="1:14" ht="15.75" customHeight="1" x14ac:dyDescent="0.2">
      <c r="L97" s="62"/>
      <c r="M97" s="62">
        <f>J76*0.97</f>
        <v>352517.71039999998</v>
      </c>
      <c r="N97" s="53"/>
    </row>
    <row r="98" spans="1:14" ht="15.75" customHeight="1" x14ac:dyDescent="0.2">
      <c r="L98" s="62"/>
      <c r="M98" s="62"/>
      <c r="N98" s="53"/>
    </row>
    <row r="99" spans="1:14" ht="15.75" hidden="1" customHeight="1" x14ac:dyDescent="0.2">
      <c r="L99" s="62"/>
      <c r="M99" s="62"/>
      <c r="N99" s="53"/>
    </row>
    <row r="100" spans="1:14" ht="15.75" hidden="1" customHeight="1" x14ac:dyDescent="0.2">
      <c r="A100" s="47" t="s">
        <v>20219</v>
      </c>
      <c r="B100" s="54" t="s">
        <v>14052</v>
      </c>
      <c r="C100" s="38" t="s">
        <v>98</v>
      </c>
      <c r="D100" s="40" t="str">
        <f>IF($C100="","",VLOOKUP($B100,'197 ONERADO'!$A$3:$G$4201,2,0))</f>
        <v>Placas, vigas e pilares em concreto armado pré-moldado - fck= 35 MPa</v>
      </c>
      <c r="E100" s="41" t="str">
        <f>IF($C100="","",VLOOKUP($B100,'197 ONERADO'!$A$3:$G$4201,3,0))</f>
        <v>M3</v>
      </c>
      <c r="F100" s="216">
        <v>2.2400000000000002</v>
      </c>
      <c r="G100" s="43">
        <f>IF($C100="","",VLOOKUP($B100,'197 ONERADO'!$A$3:$H$4201,6,0))</f>
        <v>3189.98</v>
      </c>
      <c r="H100" s="44" t="e">
        <f>ROUND(G100*(1+#REF!),2)</f>
        <v>#REF!</v>
      </c>
      <c r="I100" s="44"/>
      <c r="J100" s="45" t="e">
        <f t="shared" ref="J100" si="22">IF($C100="","",ROUND(F100*H100,2))</f>
        <v>#REF!</v>
      </c>
      <c r="L100" s="62"/>
      <c r="M100" s="62"/>
      <c r="N100" s="53"/>
    </row>
    <row r="101" spans="1:14" ht="15.75" hidden="1" customHeight="1" x14ac:dyDescent="0.2">
      <c r="A101" s="47" t="s">
        <v>20219</v>
      </c>
      <c r="B101" s="54" t="s">
        <v>14052</v>
      </c>
      <c r="C101" s="38" t="s">
        <v>98</v>
      </c>
      <c r="D101" s="40" t="str">
        <f>IF($C101="","",VLOOKUP($B101,'197 ONERADO'!$A$3:$G$4201,2,0))</f>
        <v>Placas, vigas e pilares em concreto armado pré-moldado - fck= 35 MPa</v>
      </c>
      <c r="E101" s="41" t="str">
        <f>IF($C101="","",VLOOKUP($B101,'197 ONERADO'!$A$3:$G$4201,3,0))</f>
        <v>M3</v>
      </c>
      <c r="F101" s="216">
        <f>'JD. SELMA. - PONTE'!E38</f>
        <v>35.840000000000003</v>
      </c>
      <c r="G101" s="43">
        <f>IF($C101="","",VLOOKUP($B101,'197 ONERADO'!$A$3:$H$4201,6,0))</f>
        <v>3189.98</v>
      </c>
      <c r="H101" s="44" t="e">
        <f>ROUND(G101*(1+#REF!),2)</f>
        <v>#REF!</v>
      </c>
      <c r="I101" s="44"/>
      <c r="J101" s="45" t="e">
        <f t="shared" ref="J101" si="23">IF($C101="","",ROUND(F101*H101,2))</f>
        <v>#REF!</v>
      </c>
      <c r="L101" s="62"/>
      <c r="M101" s="62"/>
      <c r="N101" s="53"/>
    </row>
    <row r="102" spans="1:14" x14ac:dyDescent="0.2">
      <c r="A102" s="47" t="s">
        <v>20219</v>
      </c>
      <c r="B102" s="54" t="s">
        <v>14052</v>
      </c>
      <c r="C102" s="38" t="s">
        <v>98</v>
      </c>
      <c r="D102" s="40" t="str">
        <f>IF($C102="","",VLOOKUP($B102,'197 ONERADO'!$A$3:$G$4201,2,0))</f>
        <v>Placas, vigas e pilares em concreto armado pré-moldado - fck= 35 MPa</v>
      </c>
      <c r="E102" s="41" t="str">
        <f>IF($C102="","",VLOOKUP($B102,'197 ONERADO'!$A$3:$G$4201,3,0))</f>
        <v>M3</v>
      </c>
      <c r="F102" s="216">
        <f>'JD. SELMA. - PONTE'!E33</f>
        <v>48.02</v>
      </c>
      <c r="G102" s="43">
        <f>IF($C102="","",VLOOKUP($B102,'197 ONERADO'!$A$3:$H$4201,6,0))</f>
        <v>3189.98</v>
      </c>
      <c r="H102" s="44">
        <f>ROUND(G102*(1+0.23),2)</f>
        <v>3923.68</v>
      </c>
      <c r="I102" s="44"/>
      <c r="J102" s="45">
        <f t="shared" ref="J102" si="24">IF($C102="","",ROUND(F102*H102,2))</f>
        <v>188415.11</v>
      </c>
      <c r="M102" s="62"/>
    </row>
    <row r="103" spans="1:14" x14ac:dyDescent="0.2">
      <c r="A103" s="47" t="s">
        <v>20219</v>
      </c>
      <c r="B103" s="54" t="s">
        <v>14052</v>
      </c>
      <c r="C103" s="38" t="s">
        <v>98</v>
      </c>
      <c r="D103" s="40" t="str">
        <f>IF($C103="","",VLOOKUP($B103,'197 ONERADO'!$A$3:$G$4201,2,0))</f>
        <v>Placas, vigas e pilares em concreto armado pré-moldado - fck= 35 MPa</v>
      </c>
      <c r="E103" s="41" t="str">
        <f>IF($C103="","",VLOOKUP($B103,'197 ONERADO'!$A$3:$G$4201,3,0))</f>
        <v>M3</v>
      </c>
      <c r="F103" s="216">
        <v>2.2400000000000002</v>
      </c>
      <c r="G103" s="43">
        <f>IF($C103="","",VLOOKUP($B103,'197 ONERADO'!$A$3:$H$4201,6,0))</f>
        <v>3189.98</v>
      </c>
      <c r="H103" s="44">
        <f>ROUND(G103*(1+0.23),2)</f>
        <v>3923.68</v>
      </c>
      <c r="I103" s="44"/>
      <c r="J103" s="45">
        <f t="shared" ref="J103" si="25">IF($C103="","",ROUND(F103*H103,2))</f>
        <v>8789.0400000000009</v>
      </c>
      <c r="M103" s="62"/>
    </row>
    <row r="104" spans="1:14" x14ac:dyDescent="0.2">
      <c r="M104" s="62"/>
    </row>
    <row r="105" spans="1:14" ht="12.75" customHeight="1" x14ac:dyDescent="0.2"/>
    <row r="110" spans="1:14" x14ac:dyDescent="0.2">
      <c r="L110" s="1">
        <f>PI()*1.4*40</f>
        <v>175.92918860102841</v>
      </c>
    </row>
    <row r="121" spans="12:12" x14ac:dyDescent="0.2">
      <c r="L121" s="53" t="s">
        <v>20729</v>
      </c>
    </row>
  </sheetData>
  <autoFilter ref="B16:J34" xr:uid="{00000000-0009-0000-0000-000007000000}"/>
  <mergeCells count="38">
    <mergeCell ref="A8:B8"/>
    <mergeCell ref="C8:H8"/>
    <mergeCell ref="A9:B9"/>
    <mergeCell ref="C9:H9"/>
    <mergeCell ref="A10:B10"/>
    <mergeCell ref="C10:H10"/>
    <mergeCell ref="C1:J3"/>
    <mergeCell ref="C4:J5"/>
    <mergeCell ref="A6:B6"/>
    <mergeCell ref="C6:H6"/>
    <mergeCell ref="A7:B7"/>
    <mergeCell ref="C7:H7"/>
    <mergeCell ref="A78:I80"/>
    <mergeCell ref="B56:J56"/>
    <mergeCell ref="B65:J65"/>
    <mergeCell ref="A13:B13"/>
    <mergeCell ref="C13:H13"/>
    <mergeCell ref="A14:B14"/>
    <mergeCell ref="C14:H14"/>
    <mergeCell ref="B41:J41"/>
    <mergeCell ref="B46:J46"/>
    <mergeCell ref="B51:J51"/>
    <mergeCell ref="A11:B11"/>
    <mergeCell ref="C11:H11"/>
    <mergeCell ref="A12:B12"/>
    <mergeCell ref="C12:H12"/>
    <mergeCell ref="A88:J88"/>
    <mergeCell ref="E85:J85"/>
    <mergeCell ref="A86:J86"/>
    <mergeCell ref="A87:J87"/>
    <mergeCell ref="A15:J15"/>
    <mergeCell ref="B17:J17"/>
    <mergeCell ref="B25:J25"/>
    <mergeCell ref="B29:J29"/>
    <mergeCell ref="B33:J33"/>
    <mergeCell ref="B59:J59"/>
    <mergeCell ref="A76:I76"/>
    <mergeCell ref="J78:J80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53" fitToHeight="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pageSetUpPr fitToPage="1"/>
  </sheetPr>
  <dimension ref="B1:AI29"/>
  <sheetViews>
    <sheetView workbookViewId="0">
      <selection activeCell="AA24" sqref="A1:AA24"/>
    </sheetView>
  </sheetViews>
  <sheetFormatPr defaultRowHeight="12.75" x14ac:dyDescent="0.2"/>
  <cols>
    <col min="2" max="2" width="5" bestFit="1" customWidth="1"/>
    <col min="3" max="3" width="42.85546875" customWidth="1"/>
    <col min="4" max="33" width="3.42578125" customWidth="1"/>
    <col min="35" max="35" width="26.85546875" customWidth="1"/>
  </cols>
  <sheetData>
    <row r="1" spans="2:27" ht="13.5" thickBot="1" x14ac:dyDescent="0.25"/>
    <row r="2" spans="2:27" ht="29.25" customHeight="1" thickBot="1" x14ac:dyDescent="0.25">
      <c r="B2" s="545" t="s">
        <v>20648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O2" s="546"/>
      <c r="P2" s="546"/>
      <c r="Q2" s="546"/>
      <c r="R2" s="546"/>
      <c r="S2" s="546"/>
      <c r="T2" s="546"/>
      <c r="U2" s="546"/>
      <c r="V2" s="546"/>
      <c r="W2" s="546"/>
      <c r="X2" s="546"/>
      <c r="Y2" s="546"/>
      <c r="Z2" s="546"/>
      <c r="AA2" s="547"/>
    </row>
    <row r="3" spans="2:27" ht="26.25" customHeight="1" x14ac:dyDescent="0.2">
      <c r="B3" s="542" t="s">
        <v>20654</v>
      </c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4"/>
    </row>
    <row r="4" spans="2:27" x14ac:dyDescent="0.2">
      <c r="B4" s="565" t="s">
        <v>50</v>
      </c>
      <c r="C4" s="572" t="s">
        <v>20649</v>
      </c>
      <c r="D4" s="554" t="s">
        <v>20640</v>
      </c>
      <c r="E4" s="554"/>
      <c r="F4" s="554"/>
      <c r="G4" s="554"/>
      <c r="H4" s="554"/>
      <c r="I4" s="554"/>
      <c r="J4" s="554" t="s">
        <v>20641</v>
      </c>
      <c r="K4" s="554"/>
      <c r="L4" s="554"/>
      <c r="M4" s="554"/>
      <c r="N4" s="554"/>
      <c r="O4" s="554"/>
      <c r="P4" s="554" t="s">
        <v>20642</v>
      </c>
      <c r="Q4" s="554"/>
      <c r="R4" s="554"/>
      <c r="S4" s="554"/>
      <c r="T4" s="554"/>
      <c r="U4" s="554"/>
      <c r="V4" s="554" t="s">
        <v>20643</v>
      </c>
      <c r="W4" s="554"/>
      <c r="X4" s="554"/>
      <c r="Y4" s="554"/>
      <c r="Z4" s="554"/>
      <c r="AA4" s="555"/>
    </row>
    <row r="5" spans="2:27" x14ac:dyDescent="0.2">
      <c r="B5" s="566"/>
      <c r="C5" s="573"/>
      <c r="D5" s="253">
        <v>5</v>
      </c>
      <c r="E5" s="253">
        <v>10</v>
      </c>
      <c r="F5" s="253">
        <v>15</v>
      </c>
      <c r="G5" s="253">
        <v>20</v>
      </c>
      <c r="H5" s="253">
        <v>25</v>
      </c>
      <c r="I5" s="253">
        <v>30</v>
      </c>
      <c r="J5" s="253">
        <v>5</v>
      </c>
      <c r="K5" s="253">
        <v>10</v>
      </c>
      <c r="L5" s="253">
        <v>15</v>
      </c>
      <c r="M5" s="253">
        <v>20</v>
      </c>
      <c r="N5" s="253">
        <v>25</v>
      </c>
      <c r="O5" s="253">
        <v>30</v>
      </c>
      <c r="P5" s="253">
        <v>5</v>
      </c>
      <c r="Q5" s="253">
        <v>10</v>
      </c>
      <c r="R5" s="253">
        <v>15</v>
      </c>
      <c r="S5" s="253">
        <v>20</v>
      </c>
      <c r="T5" s="253">
        <v>25</v>
      </c>
      <c r="U5" s="253">
        <v>30</v>
      </c>
      <c r="V5" s="253">
        <v>5</v>
      </c>
      <c r="W5" s="253">
        <v>10</v>
      </c>
      <c r="X5" s="253">
        <v>15</v>
      </c>
      <c r="Y5" s="253">
        <v>20</v>
      </c>
      <c r="Z5" s="253">
        <v>25</v>
      </c>
      <c r="AA5" s="254">
        <v>30</v>
      </c>
    </row>
    <row r="6" spans="2:27" x14ac:dyDescent="0.2">
      <c r="B6" s="247" t="s">
        <v>9</v>
      </c>
      <c r="C6" s="242" t="s">
        <v>20639</v>
      </c>
      <c r="D6" s="574" t="s">
        <v>20673</v>
      </c>
      <c r="E6" s="575"/>
      <c r="F6" s="575"/>
      <c r="G6" s="575"/>
      <c r="H6" s="575"/>
      <c r="I6" s="576"/>
      <c r="J6" s="245"/>
      <c r="K6" s="245"/>
      <c r="L6" s="245"/>
      <c r="M6" s="357"/>
      <c r="N6" s="357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57"/>
      <c r="Z6" s="357"/>
      <c r="AA6" s="377"/>
    </row>
    <row r="7" spans="2:27" x14ac:dyDescent="0.2">
      <c r="B7" s="249" t="s">
        <v>21</v>
      </c>
      <c r="C7" s="250" t="s">
        <v>20910</v>
      </c>
      <c r="D7" s="577"/>
      <c r="E7" s="578"/>
      <c r="F7" s="578"/>
      <c r="G7" s="578"/>
      <c r="H7" s="578"/>
      <c r="I7" s="579"/>
      <c r="J7" s="356"/>
      <c r="K7" s="356"/>
      <c r="L7" s="250"/>
      <c r="M7" s="251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/>
      <c r="Z7" s="356"/>
      <c r="AA7" s="378"/>
    </row>
    <row r="8" spans="2:27" x14ac:dyDescent="0.2">
      <c r="B8" s="249" t="s">
        <v>22</v>
      </c>
      <c r="C8" s="250" t="s">
        <v>20860</v>
      </c>
      <c r="D8" s="577"/>
      <c r="E8" s="578"/>
      <c r="F8" s="578"/>
      <c r="G8" s="578"/>
      <c r="H8" s="578"/>
      <c r="I8" s="579"/>
      <c r="J8" s="356"/>
      <c r="K8" s="356"/>
      <c r="L8" s="356"/>
      <c r="M8" s="250"/>
      <c r="N8" s="251"/>
      <c r="O8" s="251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78"/>
    </row>
    <row r="9" spans="2:27" x14ac:dyDescent="0.2">
      <c r="B9" s="249" t="s">
        <v>112</v>
      </c>
      <c r="C9" s="250" t="s">
        <v>20861</v>
      </c>
      <c r="D9" s="577"/>
      <c r="E9" s="578"/>
      <c r="F9" s="578"/>
      <c r="G9" s="578"/>
      <c r="H9" s="578"/>
      <c r="I9" s="579"/>
      <c r="J9" s="356"/>
      <c r="K9" s="356"/>
      <c r="L9" s="356"/>
      <c r="M9" s="356"/>
      <c r="N9" s="356"/>
      <c r="O9" s="250"/>
      <c r="P9" s="251"/>
      <c r="Q9" s="251"/>
      <c r="R9" s="356"/>
      <c r="S9" s="356"/>
      <c r="T9" s="356"/>
      <c r="U9" s="356"/>
      <c r="V9" s="356"/>
      <c r="W9" s="356"/>
      <c r="X9" s="356"/>
      <c r="Y9" s="356"/>
      <c r="Z9" s="356"/>
      <c r="AA9" s="378"/>
    </row>
    <row r="10" spans="2:27" x14ac:dyDescent="0.2">
      <c r="B10" s="249" t="s">
        <v>12362</v>
      </c>
      <c r="C10" s="250" t="s">
        <v>20911</v>
      </c>
      <c r="D10" s="577"/>
      <c r="E10" s="578"/>
      <c r="F10" s="578"/>
      <c r="G10" s="578"/>
      <c r="H10" s="578"/>
      <c r="I10" s="579"/>
      <c r="J10" s="356"/>
      <c r="K10" s="356"/>
      <c r="L10" s="356"/>
      <c r="M10" s="356"/>
      <c r="N10" s="356"/>
      <c r="O10" s="356"/>
      <c r="P10" s="356"/>
      <c r="Q10" s="250"/>
      <c r="R10" s="251"/>
      <c r="S10" s="251"/>
      <c r="T10" s="356"/>
      <c r="U10" s="356"/>
      <c r="V10" s="356"/>
      <c r="W10" s="356"/>
      <c r="X10" s="356"/>
      <c r="Y10" s="356"/>
      <c r="Z10" s="356"/>
      <c r="AA10" s="378"/>
    </row>
    <row r="11" spans="2:27" x14ac:dyDescent="0.2">
      <c r="B11" s="249" t="s">
        <v>12373</v>
      </c>
      <c r="C11" s="250" t="s">
        <v>20912</v>
      </c>
      <c r="D11" s="577"/>
      <c r="E11" s="578"/>
      <c r="F11" s="578"/>
      <c r="G11" s="578"/>
      <c r="H11" s="578"/>
      <c r="I11" s="579"/>
      <c r="J11" s="356"/>
      <c r="K11" s="356"/>
      <c r="L11" s="356"/>
      <c r="M11" s="356"/>
      <c r="N11" s="356"/>
      <c r="O11" s="356"/>
      <c r="P11" s="356"/>
      <c r="Q11" s="250"/>
      <c r="R11" s="250"/>
      <c r="S11" s="356"/>
      <c r="T11" s="251"/>
      <c r="U11" s="356"/>
      <c r="V11" s="356"/>
      <c r="W11" s="356"/>
      <c r="X11" s="356"/>
      <c r="Y11" s="356"/>
      <c r="Z11" s="356"/>
      <c r="AA11" s="378"/>
    </row>
    <row r="12" spans="2:27" x14ac:dyDescent="0.2">
      <c r="B12" s="249" t="s">
        <v>20232</v>
      </c>
      <c r="C12" s="250" t="s">
        <v>20913</v>
      </c>
      <c r="D12" s="577"/>
      <c r="E12" s="578"/>
      <c r="F12" s="578"/>
      <c r="G12" s="578"/>
      <c r="H12" s="578"/>
      <c r="I12" s="579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251"/>
      <c r="V12" s="356"/>
      <c r="W12" s="356"/>
      <c r="X12" s="356"/>
      <c r="Y12" s="356"/>
      <c r="Z12" s="356"/>
      <c r="AA12" s="378"/>
    </row>
    <row r="13" spans="2:27" x14ac:dyDescent="0.2">
      <c r="B13" s="247" t="s">
        <v>20837</v>
      </c>
      <c r="C13" s="242" t="s">
        <v>20862</v>
      </c>
      <c r="D13" s="577"/>
      <c r="E13" s="578"/>
      <c r="F13" s="578"/>
      <c r="G13" s="578"/>
      <c r="H13" s="578"/>
      <c r="I13" s="579"/>
      <c r="J13" s="242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245"/>
      <c r="W13" s="245"/>
      <c r="X13" s="357"/>
      <c r="Y13" s="357"/>
      <c r="Z13" s="357"/>
      <c r="AA13" s="377"/>
    </row>
    <row r="14" spans="2:27" x14ac:dyDescent="0.2">
      <c r="B14" s="247" t="s">
        <v>20892</v>
      </c>
      <c r="C14" s="242" t="s">
        <v>20914</v>
      </c>
      <c r="D14" s="577"/>
      <c r="E14" s="578"/>
      <c r="F14" s="578"/>
      <c r="G14" s="578"/>
      <c r="H14" s="578"/>
      <c r="I14" s="579"/>
      <c r="J14" s="242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245"/>
      <c r="Y14" s="245"/>
      <c r="Z14" s="357"/>
      <c r="AA14" s="377"/>
    </row>
    <row r="15" spans="2:27" x14ac:dyDescent="0.2">
      <c r="B15" s="247" t="s">
        <v>20900</v>
      </c>
      <c r="C15" s="242" t="s">
        <v>20915</v>
      </c>
      <c r="D15" s="580"/>
      <c r="E15" s="581"/>
      <c r="F15" s="581"/>
      <c r="G15" s="581"/>
      <c r="H15" s="581"/>
      <c r="I15" s="582"/>
      <c r="J15" s="242"/>
      <c r="K15" s="242"/>
      <c r="L15" s="242"/>
      <c r="M15" s="242"/>
      <c r="N15" s="242"/>
      <c r="O15" s="242"/>
      <c r="P15" s="357"/>
      <c r="Q15" s="357"/>
      <c r="R15" s="357"/>
      <c r="S15" s="357"/>
      <c r="T15" s="357"/>
      <c r="U15" s="357"/>
      <c r="V15" s="357"/>
      <c r="W15" s="357"/>
      <c r="X15" s="357"/>
      <c r="Y15" s="357"/>
      <c r="Z15" s="245"/>
      <c r="AA15" s="374"/>
    </row>
    <row r="16" spans="2:27" ht="25.5" customHeight="1" thickBot="1" x14ac:dyDescent="0.25">
      <c r="B16" s="562" t="s">
        <v>20652</v>
      </c>
      <c r="C16" s="563"/>
      <c r="D16" s="559">
        <v>0</v>
      </c>
      <c r="E16" s="559"/>
      <c r="F16" s="559"/>
      <c r="G16" s="559"/>
      <c r="H16" s="559"/>
      <c r="I16" s="561"/>
      <c r="J16" s="558">
        <f>ROUNDDOWN(J17/$D$18,4)</f>
        <v>0.1389</v>
      </c>
      <c r="K16" s="559"/>
      <c r="L16" s="559"/>
      <c r="M16" s="559"/>
      <c r="N16" s="559"/>
      <c r="O16" s="561"/>
      <c r="P16" s="558">
        <f t="shared" ref="P16" si="0">ROUND(P17/$D$18,4)</f>
        <v>0.4551</v>
      </c>
      <c r="Q16" s="559"/>
      <c r="R16" s="559"/>
      <c r="S16" s="559"/>
      <c r="T16" s="559"/>
      <c r="U16" s="561"/>
      <c r="V16" s="558">
        <f t="shared" ref="V16" si="1">ROUND(V17/$D$18,4)</f>
        <v>0.40589999999999998</v>
      </c>
      <c r="W16" s="559"/>
      <c r="X16" s="559"/>
      <c r="Y16" s="559"/>
      <c r="Z16" s="559"/>
      <c r="AA16" s="560"/>
    </row>
    <row r="17" spans="2:35" ht="13.5" thickBot="1" x14ac:dyDescent="0.25">
      <c r="B17" s="552" t="s">
        <v>20674</v>
      </c>
      <c r="C17" s="564"/>
      <c r="D17" s="549">
        <v>0</v>
      </c>
      <c r="E17" s="550"/>
      <c r="F17" s="550"/>
      <c r="G17" s="550"/>
      <c r="H17" s="550"/>
      <c r="I17" s="551"/>
      <c r="J17" s="549">
        <f>'PLANILHA SELMA'!J24+'PLANILHA SELMA'!J28+'PLANILHA SELMA'!J32</f>
        <v>50493.450000000004</v>
      </c>
      <c r="K17" s="550"/>
      <c r="L17" s="550"/>
      <c r="M17" s="550"/>
      <c r="N17" s="550"/>
      <c r="O17" s="551"/>
      <c r="P17" s="549">
        <f>'PLANILHA SELMA'!J40+'PLANILHA SELMA'!J45+'PLANILHA SELMA'!J50+'PLANILHA SELMA'!J55</f>
        <v>165405.29</v>
      </c>
      <c r="Q17" s="550"/>
      <c r="R17" s="550"/>
      <c r="S17" s="550"/>
      <c r="T17" s="550"/>
      <c r="U17" s="551"/>
      <c r="V17" s="549">
        <f>'PLANILHA SELMA'!J58+'PLANILHA SELMA'!J64+'PLANILHA SELMA'!J75</f>
        <v>147521.58000000002</v>
      </c>
      <c r="W17" s="550"/>
      <c r="X17" s="550"/>
      <c r="Y17" s="550"/>
      <c r="Z17" s="550"/>
      <c r="AA17" s="551"/>
      <c r="AI17" s="241">
        <f>J17+P17+V17</f>
        <v>363420.32000000007</v>
      </c>
    </row>
    <row r="18" spans="2:35" ht="24" customHeight="1" thickBot="1" x14ac:dyDescent="0.25">
      <c r="B18" s="552" t="s">
        <v>20653</v>
      </c>
      <c r="C18" s="553"/>
      <c r="D18" s="549">
        <f>J17+P17+V17</f>
        <v>363420.32000000007</v>
      </c>
      <c r="E18" s="550"/>
      <c r="F18" s="550"/>
      <c r="G18" s="550"/>
      <c r="H18" s="550"/>
      <c r="I18" s="551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</row>
    <row r="19" spans="2:35" x14ac:dyDescent="0.2"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</row>
    <row r="20" spans="2:35" x14ac:dyDescent="0.2"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4" t="s">
        <v>21013</v>
      </c>
      <c r="AB20" s="243"/>
      <c r="AC20" s="243"/>
      <c r="AD20" s="243"/>
      <c r="AE20" s="243"/>
      <c r="AF20" s="243"/>
    </row>
    <row r="21" spans="2:35" ht="66" customHeight="1" x14ac:dyDescent="0.2"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</row>
    <row r="22" spans="2:35" ht="15.75" x14ac:dyDescent="0.25">
      <c r="B22" s="243"/>
      <c r="C22" s="243"/>
      <c r="D22" s="243"/>
      <c r="E22" s="243"/>
      <c r="F22" s="243"/>
      <c r="G22" s="243"/>
      <c r="H22" s="556" t="s">
        <v>20229</v>
      </c>
      <c r="I22" s="556"/>
      <c r="J22" s="556"/>
      <c r="K22" s="556"/>
      <c r="L22" s="556"/>
      <c r="M22" s="556"/>
      <c r="N22" s="556"/>
      <c r="O22" s="556"/>
      <c r="P22" s="556"/>
      <c r="Q22" s="556"/>
      <c r="R22" s="556"/>
      <c r="S22" s="556"/>
      <c r="T22" s="556"/>
      <c r="U22" s="556"/>
      <c r="V22" s="556"/>
      <c r="W22" s="556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</row>
    <row r="23" spans="2:35" ht="15" x14ac:dyDescent="0.25">
      <c r="B23" s="243"/>
      <c r="C23" s="243"/>
      <c r="D23" s="243"/>
      <c r="E23" s="243"/>
      <c r="F23" s="243"/>
      <c r="G23" s="243"/>
      <c r="H23" s="557" t="s">
        <v>43</v>
      </c>
      <c r="I23" s="557"/>
      <c r="J23" s="557"/>
      <c r="K23" s="557"/>
      <c r="L23" s="557"/>
      <c r="M23" s="557"/>
      <c r="N23" s="557"/>
      <c r="O23" s="557"/>
      <c r="P23" s="557"/>
      <c r="Q23" s="557"/>
      <c r="R23" s="557"/>
      <c r="S23" s="557"/>
      <c r="T23" s="557"/>
      <c r="U23" s="557"/>
      <c r="V23" s="557"/>
      <c r="W23" s="557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</row>
    <row r="24" spans="2:35" x14ac:dyDescent="0.2">
      <c r="B24" s="243"/>
      <c r="C24" s="243"/>
      <c r="D24" s="243"/>
      <c r="E24" s="243"/>
      <c r="F24" s="243"/>
      <c r="G24" s="243"/>
      <c r="H24" s="548" t="s">
        <v>119</v>
      </c>
      <c r="I24" s="548"/>
      <c r="J24" s="548"/>
      <c r="K24" s="548"/>
      <c r="L24" s="548"/>
      <c r="M24" s="548"/>
      <c r="N24" s="548"/>
      <c r="O24" s="548"/>
      <c r="P24" s="548"/>
      <c r="Q24" s="548"/>
      <c r="R24" s="548"/>
      <c r="S24" s="548"/>
      <c r="T24" s="548"/>
      <c r="U24" s="548"/>
      <c r="V24" s="548"/>
      <c r="W24" s="548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</row>
    <row r="25" spans="2:35" x14ac:dyDescent="0.2">
      <c r="B25" s="243"/>
      <c r="C25" s="243"/>
      <c r="D25" s="243"/>
      <c r="E25" s="243"/>
      <c r="F25" s="243"/>
      <c r="G25" s="243"/>
      <c r="H25" s="246"/>
      <c r="I25" s="246"/>
      <c r="J25" s="246"/>
      <c r="K25" s="246"/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</row>
    <row r="27" spans="2:35" x14ac:dyDescent="0.2">
      <c r="B27" s="255"/>
      <c r="C27" s="255"/>
    </row>
    <row r="28" spans="2:35" x14ac:dyDescent="0.2">
      <c r="B28" s="255"/>
      <c r="C28" s="255"/>
      <c r="AI28" s="241">
        <f>D28+J28+P28+V28+AB28</f>
        <v>0</v>
      </c>
    </row>
    <row r="29" spans="2:35" x14ac:dyDescent="0.2">
      <c r="B29" s="570" t="s">
        <v>8</v>
      </c>
      <c r="C29" s="571"/>
      <c r="D29" s="567">
        <f>'PLANILHA SELMA'!J17</f>
        <v>0</v>
      </c>
      <c r="E29" s="568"/>
      <c r="F29" s="568"/>
      <c r="G29" s="568"/>
      <c r="H29" s="568"/>
      <c r="I29" s="569"/>
      <c r="J29" s="567">
        <f>'PLANILHA SELMA'!J17</f>
        <v>0</v>
      </c>
      <c r="K29" s="568"/>
      <c r="L29" s="568"/>
      <c r="M29" s="568"/>
      <c r="N29" s="568"/>
      <c r="O29" s="569"/>
      <c r="P29" s="567">
        <f>'PLANILHA SELMA'!J25</f>
        <v>0</v>
      </c>
      <c r="Q29" s="568"/>
      <c r="R29" s="568"/>
      <c r="S29" s="568"/>
      <c r="T29" s="568"/>
      <c r="U29" s="569"/>
      <c r="V29" s="567"/>
      <c r="W29" s="568"/>
      <c r="X29" s="568"/>
      <c r="Y29" s="568"/>
      <c r="Z29" s="568"/>
      <c r="AA29" s="569"/>
      <c r="AB29" s="567"/>
      <c r="AC29" s="568"/>
      <c r="AD29" s="568"/>
      <c r="AE29" s="568"/>
      <c r="AF29" s="568"/>
      <c r="AG29" s="569"/>
    </row>
  </sheetData>
  <mergeCells count="30">
    <mergeCell ref="C4:C5"/>
    <mergeCell ref="D17:I17"/>
    <mergeCell ref="J17:O17"/>
    <mergeCell ref="P17:U17"/>
    <mergeCell ref="D4:I4"/>
    <mergeCell ref="J4:O4"/>
    <mergeCell ref="P4:U4"/>
    <mergeCell ref="D6:I15"/>
    <mergeCell ref="V29:AA29"/>
    <mergeCell ref="AB29:AG29"/>
    <mergeCell ref="B29:C29"/>
    <mergeCell ref="D29:I29"/>
    <mergeCell ref="J29:O29"/>
    <mergeCell ref="P29:U29"/>
    <mergeCell ref="B3:AA3"/>
    <mergeCell ref="B2:AA2"/>
    <mergeCell ref="H24:W24"/>
    <mergeCell ref="V17:AA17"/>
    <mergeCell ref="B18:C18"/>
    <mergeCell ref="D18:I18"/>
    <mergeCell ref="V4:AA4"/>
    <mergeCell ref="H22:W22"/>
    <mergeCell ref="H23:W23"/>
    <mergeCell ref="V16:AA16"/>
    <mergeCell ref="D16:I16"/>
    <mergeCell ref="J16:O16"/>
    <mergeCell ref="P16:U16"/>
    <mergeCell ref="B16:C16"/>
    <mergeCell ref="B17:C17"/>
    <mergeCell ref="B4:B5"/>
  </mergeCells>
  <phoneticPr fontId="4" type="noConversion"/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B1:H29"/>
  <sheetViews>
    <sheetView workbookViewId="0">
      <selection activeCell="H23" sqref="H23"/>
    </sheetView>
  </sheetViews>
  <sheetFormatPr defaultRowHeight="12.75" x14ac:dyDescent="0.2"/>
  <cols>
    <col min="2" max="2" width="20" customWidth="1"/>
    <col min="3" max="3" width="65.42578125" customWidth="1"/>
    <col min="6" max="8" width="13.85546875" customWidth="1"/>
  </cols>
  <sheetData>
    <row r="1" spans="2:8" ht="18" x14ac:dyDescent="0.2">
      <c r="B1" s="473" t="s">
        <v>30</v>
      </c>
      <c r="C1" s="473"/>
      <c r="D1" s="473"/>
      <c r="E1" s="473"/>
      <c r="F1" s="473"/>
      <c r="G1" s="473"/>
      <c r="H1" s="473"/>
    </row>
    <row r="2" spans="2:8" ht="14.25" x14ac:dyDescent="0.2">
      <c r="B2" s="457" t="s">
        <v>20701</v>
      </c>
      <c r="C2" s="457"/>
      <c r="D2" s="457"/>
      <c r="E2" s="457"/>
      <c r="F2" s="457"/>
      <c r="G2" s="457"/>
      <c r="H2" s="1"/>
    </row>
    <row r="3" spans="2:8" x14ac:dyDescent="0.2">
      <c r="B3" s="277"/>
      <c r="C3" s="277"/>
      <c r="D3" s="277"/>
      <c r="E3" s="1"/>
      <c r="F3" s="1"/>
      <c r="G3" s="1"/>
      <c r="H3" s="1"/>
    </row>
    <row r="4" spans="2:8" ht="15" x14ac:dyDescent="0.2">
      <c r="B4" s="316" t="s">
        <v>20702</v>
      </c>
      <c r="C4" s="317" t="s">
        <v>20813</v>
      </c>
      <c r="D4" s="317"/>
      <c r="E4" s="317"/>
      <c r="F4" s="317"/>
      <c r="G4" s="317"/>
      <c r="H4" s="317"/>
    </row>
    <row r="5" spans="2:8" ht="15" x14ac:dyDescent="0.2">
      <c r="B5" s="316" t="s">
        <v>20703</v>
      </c>
      <c r="C5" s="318" t="s">
        <v>20711</v>
      </c>
      <c r="D5" s="318"/>
      <c r="E5" s="318"/>
      <c r="F5" s="318"/>
      <c r="G5" s="318"/>
      <c r="H5" s="318"/>
    </row>
    <row r="6" spans="2:8" ht="15" x14ac:dyDescent="0.2">
      <c r="B6" s="316" t="s">
        <v>20705</v>
      </c>
      <c r="C6" s="319" t="s">
        <v>20712</v>
      </c>
      <c r="D6" s="319"/>
      <c r="E6" s="319"/>
      <c r="F6" s="319"/>
      <c r="G6" s="319"/>
      <c r="H6" s="319"/>
    </row>
    <row r="7" spans="2:8" ht="15" customHeight="1" x14ac:dyDescent="0.2">
      <c r="B7" s="316" t="s">
        <v>20704</v>
      </c>
      <c r="C7" s="318" t="s">
        <v>20716</v>
      </c>
      <c r="D7" s="318"/>
      <c r="E7" s="318"/>
      <c r="F7" s="318"/>
      <c r="G7" s="318"/>
      <c r="H7" s="318"/>
    </row>
    <row r="8" spans="2:8" ht="15" x14ac:dyDescent="0.2">
      <c r="B8" s="316" t="s">
        <v>20706</v>
      </c>
      <c r="C8" s="318" t="s">
        <v>20817</v>
      </c>
      <c r="D8" s="318"/>
      <c r="E8" s="318"/>
      <c r="F8" s="318"/>
      <c r="G8" s="318"/>
      <c r="H8" s="318"/>
    </row>
    <row r="9" spans="2:8" ht="15" x14ac:dyDescent="0.2">
      <c r="B9" s="316" t="s">
        <v>20708</v>
      </c>
      <c r="C9" s="320" t="s">
        <v>20727</v>
      </c>
      <c r="D9" s="320"/>
      <c r="E9" s="320"/>
      <c r="F9" s="320"/>
      <c r="G9" s="320"/>
      <c r="H9" s="320"/>
    </row>
    <row r="10" spans="2:8" x14ac:dyDescent="0.2">
      <c r="B10" s="279"/>
      <c r="C10" s="279"/>
      <c r="D10" s="280"/>
      <c r="E10" s="280"/>
      <c r="F10" s="280"/>
      <c r="G10" s="280"/>
      <c r="H10" s="280"/>
    </row>
    <row r="11" spans="2:8" ht="18.75" x14ac:dyDescent="0.2">
      <c r="B11" s="467" t="s">
        <v>20812</v>
      </c>
      <c r="C11" s="467"/>
      <c r="D11" s="467"/>
      <c r="E11" s="467"/>
      <c r="F11" s="280"/>
      <c r="G11" s="280"/>
      <c r="H11" s="280"/>
    </row>
    <row r="12" spans="2:8" x14ac:dyDescent="0.2">
      <c r="B12" s="169"/>
      <c r="C12" s="169"/>
      <c r="D12" s="169"/>
      <c r="E12" s="61"/>
      <c r="F12" s="169"/>
      <c r="G12" s="169"/>
    </row>
    <row r="13" spans="2:8" x14ac:dyDescent="0.2">
      <c r="B13" s="169"/>
      <c r="C13" s="169"/>
      <c r="D13" s="169"/>
      <c r="E13" s="61"/>
      <c r="F13" s="169"/>
      <c r="G13" s="169"/>
    </row>
    <row r="14" spans="2:8" ht="15.75" x14ac:dyDescent="0.2">
      <c r="B14" s="480" t="s">
        <v>20814</v>
      </c>
      <c r="C14" s="480"/>
      <c r="D14" s="480"/>
      <c r="E14" s="480"/>
      <c r="F14" s="169"/>
      <c r="G14" s="169"/>
    </row>
    <row r="15" spans="2:8" x14ac:dyDescent="0.2">
      <c r="B15" s="311" t="s">
        <v>20809</v>
      </c>
      <c r="C15" s="311" t="s">
        <v>110</v>
      </c>
      <c r="D15" s="482" t="s">
        <v>20811</v>
      </c>
      <c r="E15" s="482"/>
      <c r="F15" s="169"/>
      <c r="G15" s="169"/>
    </row>
    <row r="16" spans="2:8" ht="25.5" x14ac:dyDescent="0.2">
      <c r="B16" s="304" t="s">
        <v>20816</v>
      </c>
      <c r="C16" s="304" t="s">
        <v>20810</v>
      </c>
      <c r="D16" s="483">
        <v>5845</v>
      </c>
      <c r="E16" s="483"/>
      <c r="F16" s="169"/>
      <c r="G16" s="169"/>
    </row>
    <row r="17" spans="2:8" ht="38.25" x14ac:dyDescent="0.2">
      <c r="B17" s="304" t="s">
        <v>20815</v>
      </c>
      <c r="C17" s="304" t="s">
        <v>20810</v>
      </c>
      <c r="D17" s="483">
        <v>5712</v>
      </c>
      <c r="E17" s="483"/>
      <c r="F17" s="169"/>
      <c r="G17" s="169"/>
    </row>
    <row r="18" spans="2:8" ht="38.25" x14ac:dyDescent="0.2">
      <c r="B18" s="303" t="s">
        <v>20818</v>
      </c>
      <c r="C18" s="307" t="s">
        <v>20810</v>
      </c>
      <c r="D18" s="483">
        <v>7900</v>
      </c>
      <c r="E18" s="483"/>
      <c r="F18" s="169"/>
      <c r="G18" s="169"/>
    </row>
    <row r="19" spans="2:8" x14ac:dyDescent="0.2">
      <c r="B19" s="481" t="s">
        <v>20871</v>
      </c>
      <c r="C19" s="481"/>
      <c r="D19" s="484">
        <f>AVERAGE(D16:D18)</f>
        <v>6485.666666666667</v>
      </c>
      <c r="E19" s="484"/>
      <c r="F19" s="169"/>
      <c r="G19" s="169"/>
    </row>
    <row r="20" spans="2:8" x14ac:dyDescent="0.2">
      <c r="B20" s="169"/>
      <c r="C20" s="169"/>
      <c r="D20" s="169"/>
      <c r="E20" s="61"/>
      <c r="F20" s="169"/>
      <c r="G20" s="169"/>
    </row>
    <row r="21" spans="2:8" x14ac:dyDescent="0.2">
      <c r="B21" s="169"/>
      <c r="C21" s="169"/>
      <c r="D21" s="169"/>
      <c r="E21" s="61"/>
      <c r="F21" s="169"/>
      <c r="G21" s="169"/>
    </row>
    <row r="22" spans="2:8" x14ac:dyDescent="0.2">
      <c r="B22" s="169"/>
      <c r="C22" s="169"/>
      <c r="D22" s="169"/>
      <c r="E22" s="61"/>
      <c r="F22" s="169"/>
      <c r="G22" s="169"/>
      <c r="H22" s="321" t="s">
        <v>20947</v>
      </c>
    </row>
    <row r="23" spans="2:8" x14ac:dyDescent="0.2">
      <c r="B23" s="169"/>
      <c r="C23" s="169"/>
      <c r="D23" s="169"/>
      <c r="E23" s="61"/>
      <c r="F23" s="169"/>
      <c r="G23" s="169"/>
    </row>
    <row r="24" spans="2:8" x14ac:dyDescent="0.2">
      <c r="B24" s="169"/>
      <c r="C24" s="169"/>
      <c r="D24" s="169"/>
      <c r="E24" s="61"/>
      <c r="F24" s="169"/>
      <c r="G24" s="169"/>
    </row>
    <row r="25" spans="2:8" x14ac:dyDescent="0.2">
      <c r="B25" s="169"/>
      <c r="C25" s="169"/>
      <c r="D25" s="169"/>
      <c r="E25" s="61"/>
      <c r="F25" s="169"/>
      <c r="G25" s="169"/>
    </row>
    <row r="26" spans="2:8" x14ac:dyDescent="0.2">
      <c r="B26" s="169"/>
      <c r="C26" s="169"/>
      <c r="D26" s="169"/>
      <c r="E26" s="61"/>
      <c r="F26" s="169"/>
      <c r="G26" s="169"/>
    </row>
    <row r="27" spans="2:8" ht="15.75" x14ac:dyDescent="0.2">
      <c r="B27" s="478" t="s">
        <v>20229</v>
      </c>
      <c r="C27" s="478"/>
      <c r="D27" s="478"/>
      <c r="E27" s="478"/>
      <c r="F27" s="478"/>
      <c r="G27" s="478"/>
      <c r="H27" s="478"/>
    </row>
    <row r="28" spans="2:8" ht="15" x14ac:dyDescent="0.2">
      <c r="B28" s="479" t="s">
        <v>43</v>
      </c>
      <c r="C28" s="479"/>
      <c r="D28" s="479"/>
      <c r="E28" s="479"/>
      <c r="F28" s="479"/>
      <c r="G28" s="479"/>
      <c r="H28" s="479"/>
    </row>
    <row r="29" spans="2:8" x14ac:dyDescent="0.2">
      <c r="B29" s="475" t="s">
        <v>119</v>
      </c>
      <c r="C29" s="475"/>
      <c r="D29" s="475"/>
      <c r="E29" s="475"/>
      <c r="F29" s="475"/>
      <c r="G29" s="475"/>
      <c r="H29" s="475"/>
    </row>
  </sheetData>
  <mergeCells count="13">
    <mergeCell ref="B28:H28"/>
    <mergeCell ref="B29:H29"/>
    <mergeCell ref="D17:E17"/>
    <mergeCell ref="D18:E18"/>
    <mergeCell ref="B19:C19"/>
    <mergeCell ref="D19:E19"/>
    <mergeCell ref="B27:H27"/>
    <mergeCell ref="D16:E16"/>
    <mergeCell ref="B1:H1"/>
    <mergeCell ref="B2:G2"/>
    <mergeCell ref="B11:E11"/>
    <mergeCell ref="B14:E14"/>
    <mergeCell ref="D15:E15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</sheetPr>
  <dimension ref="B1:J53"/>
  <sheetViews>
    <sheetView topLeftCell="A4" workbookViewId="0">
      <selection activeCell="J47" sqref="J47"/>
    </sheetView>
  </sheetViews>
  <sheetFormatPr defaultRowHeight="12.75" x14ac:dyDescent="0.2"/>
  <cols>
    <col min="2" max="2" width="13.85546875" customWidth="1"/>
    <col min="4" max="9" width="10" customWidth="1"/>
    <col min="10" max="10" width="11" customWidth="1"/>
  </cols>
  <sheetData>
    <row r="1" spans="2:10" ht="76.5" customHeight="1" x14ac:dyDescent="0.2">
      <c r="B1" s="402"/>
      <c r="C1" s="402"/>
      <c r="D1" s="402"/>
      <c r="E1" s="402"/>
      <c r="F1" s="402"/>
      <c r="G1" s="402"/>
      <c r="H1" s="402"/>
      <c r="I1" s="402"/>
      <c r="J1" s="402"/>
    </row>
    <row r="2" spans="2:10" ht="15.75" x14ac:dyDescent="0.2">
      <c r="B2" s="486" t="s">
        <v>192</v>
      </c>
      <c r="C2" s="487"/>
      <c r="D2" s="487"/>
      <c r="E2" s="487"/>
      <c r="F2" s="487"/>
      <c r="G2" s="487"/>
      <c r="H2" s="487"/>
      <c r="I2" s="487"/>
      <c r="J2" s="488"/>
    </row>
    <row r="3" spans="2:10" x14ac:dyDescent="0.2">
      <c r="B3" s="63"/>
      <c r="C3" s="63"/>
      <c r="D3" s="63"/>
      <c r="E3" s="63"/>
      <c r="F3" s="63"/>
      <c r="G3" s="63"/>
      <c r="H3" s="63"/>
      <c r="I3" s="63"/>
      <c r="J3" s="63"/>
    </row>
    <row r="4" spans="2:10" ht="14.25" x14ac:dyDescent="0.2">
      <c r="B4" s="430" t="s">
        <v>193</v>
      </c>
      <c r="C4" s="430"/>
      <c r="D4" s="430"/>
      <c r="E4" s="430"/>
      <c r="F4" s="430"/>
      <c r="G4" s="430"/>
      <c r="H4" s="430"/>
      <c r="I4" s="430"/>
      <c r="J4" s="430"/>
    </row>
    <row r="5" spans="2:10" ht="14.25" x14ac:dyDescent="0.2">
      <c r="B5" s="430" t="s">
        <v>20241</v>
      </c>
      <c r="C5" s="430"/>
      <c r="D5" s="430"/>
      <c r="E5" s="430"/>
      <c r="F5" s="430"/>
      <c r="G5" s="430"/>
      <c r="H5" s="430"/>
      <c r="I5" s="430"/>
      <c r="J5" s="430"/>
    </row>
    <row r="6" spans="2:10" ht="14.25" x14ac:dyDescent="0.2">
      <c r="B6" s="430" t="s">
        <v>195</v>
      </c>
      <c r="C6" s="430"/>
      <c r="D6" s="430"/>
      <c r="E6" s="430"/>
      <c r="F6" s="430"/>
      <c r="G6" s="430"/>
      <c r="H6" s="430"/>
      <c r="I6" s="430"/>
      <c r="J6" s="430"/>
    </row>
    <row r="7" spans="2:10" ht="14.25" x14ac:dyDescent="0.2">
      <c r="B7" s="430" t="s">
        <v>20937</v>
      </c>
      <c r="C7" s="430"/>
      <c r="D7" s="430"/>
      <c r="E7" s="430"/>
      <c r="F7" s="430"/>
      <c r="G7" s="430"/>
      <c r="H7" s="430"/>
      <c r="I7" s="430"/>
      <c r="J7" s="430"/>
    </row>
    <row r="8" spans="2:10" ht="28.5" customHeight="1" x14ac:dyDescent="0.2">
      <c r="B8" s="485" t="s">
        <v>20939</v>
      </c>
      <c r="C8" s="485"/>
      <c r="D8" s="485"/>
      <c r="E8" s="485"/>
      <c r="F8" s="485"/>
      <c r="G8" s="485"/>
      <c r="H8" s="485"/>
      <c r="I8" s="485"/>
      <c r="J8" s="485"/>
    </row>
    <row r="9" spans="2:10" x14ac:dyDescent="0.2">
      <c r="B9" s="14"/>
      <c r="C9" s="15"/>
      <c r="D9" s="15"/>
      <c r="E9" s="15"/>
      <c r="F9" s="16"/>
      <c r="H9" s="16"/>
    </row>
    <row r="10" spans="2:10" ht="16.5" x14ac:dyDescent="0.2">
      <c r="B10" s="494" t="s">
        <v>86</v>
      </c>
      <c r="C10" s="495"/>
      <c r="D10" s="495"/>
      <c r="E10" s="495"/>
      <c r="F10" s="495"/>
      <c r="G10" s="495"/>
      <c r="H10" s="495"/>
      <c r="I10" s="495"/>
      <c r="J10" s="495"/>
    </row>
    <row r="11" spans="2:10" ht="16.5" x14ac:dyDescent="0.25">
      <c r="B11" s="17"/>
      <c r="C11" s="17"/>
      <c r="D11" s="17"/>
      <c r="E11" s="17"/>
      <c r="F11" s="17"/>
      <c r="G11" s="17"/>
      <c r="H11" s="17"/>
      <c r="I11" s="17"/>
      <c r="J11" s="17"/>
    </row>
    <row r="12" spans="2:10" x14ac:dyDescent="0.2">
      <c r="B12" s="154" t="s">
        <v>50</v>
      </c>
      <c r="C12" s="155" t="s">
        <v>51</v>
      </c>
      <c r="D12" s="155" t="s">
        <v>52</v>
      </c>
      <c r="E12" s="155" t="s">
        <v>53</v>
      </c>
      <c r="F12" s="501" t="s">
        <v>54</v>
      </c>
      <c r="G12" s="502"/>
      <c r="H12" s="502"/>
      <c r="I12" s="502"/>
      <c r="J12" s="503"/>
    </row>
    <row r="13" spans="2:10" x14ac:dyDescent="0.2">
      <c r="B13" s="154" t="s">
        <v>55</v>
      </c>
      <c r="C13" s="18">
        <v>3.8</v>
      </c>
      <c r="D13" s="18">
        <v>4.67</v>
      </c>
      <c r="E13" s="34">
        <v>4.67</v>
      </c>
      <c r="F13" s="489" t="s">
        <v>56</v>
      </c>
      <c r="G13" s="490"/>
      <c r="H13" s="490"/>
      <c r="I13" s="490"/>
      <c r="J13" s="491"/>
    </row>
    <row r="14" spans="2:10" x14ac:dyDescent="0.2">
      <c r="B14" s="154" t="s">
        <v>57</v>
      </c>
      <c r="C14" s="18">
        <v>0.32</v>
      </c>
      <c r="D14" s="18">
        <v>0.74</v>
      </c>
      <c r="E14" s="34">
        <v>0.74</v>
      </c>
      <c r="F14" s="489" t="s">
        <v>58</v>
      </c>
      <c r="G14" s="490"/>
      <c r="H14" s="490"/>
      <c r="I14" s="490"/>
      <c r="J14" s="491"/>
    </row>
    <row r="15" spans="2:10" x14ac:dyDescent="0.2">
      <c r="B15" s="154" t="s">
        <v>59</v>
      </c>
      <c r="C15" s="18">
        <v>0.5</v>
      </c>
      <c r="D15" s="18">
        <v>0.97</v>
      </c>
      <c r="E15" s="34">
        <v>0.97</v>
      </c>
      <c r="F15" s="489" t="s">
        <v>60</v>
      </c>
      <c r="G15" s="490"/>
      <c r="H15" s="490"/>
      <c r="I15" s="490"/>
      <c r="J15" s="491"/>
    </row>
    <row r="16" spans="2:10" x14ac:dyDescent="0.2">
      <c r="B16" s="154" t="s">
        <v>61</v>
      </c>
      <c r="C16" s="18">
        <v>1.02</v>
      </c>
      <c r="D16" s="18">
        <v>1.21</v>
      </c>
      <c r="E16" s="34">
        <v>1.21</v>
      </c>
      <c r="F16" s="489" t="s">
        <v>62</v>
      </c>
      <c r="G16" s="490"/>
      <c r="H16" s="490"/>
      <c r="I16" s="490"/>
      <c r="J16" s="491"/>
    </row>
    <row r="17" spans="2:10" x14ac:dyDescent="0.2">
      <c r="B17" s="154" t="s">
        <v>63</v>
      </c>
      <c r="C17" s="18">
        <v>6.64</v>
      </c>
      <c r="D17" s="18">
        <v>8.69</v>
      </c>
      <c r="E17" s="34">
        <v>7.79</v>
      </c>
      <c r="F17" s="489" t="s">
        <v>64</v>
      </c>
      <c r="G17" s="490"/>
      <c r="H17" s="490"/>
      <c r="I17" s="490"/>
      <c r="J17" s="491"/>
    </row>
    <row r="18" spans="2:10" x14ac:dyDescent="0.2">
      <c r="B18" s="154" t="s">
        <v>65</v>
      </c>
      <c r="C18" s="496" t="s">
        <v>66</v>
      </c>
      <c r="D18" s="497"/>
      <c r="E18" s="156">
        <f>C33</f>
        <v>5.65</v>
      </c>
      <c r="F18" s="498" t="s">
        <v>67</v>
      </c>
      <c r="G18" s="499"/>
      <c r="H18" s="499"/>
      <c r="I18" s="499"/>
      <c r="J18" s="500"/>
    </row>
    <row r="19" spans="2:10" ht="17.25" thickBot="1" x14ac:dyDescent="0.3">
      <c r="F19" s="19"/>
    </row>
    <row r="20" spans="2:10" ht="17.25" thickBot="1" x14ac:dyDescent="0.25">
      <c r="C20" s="20"/>
      <c r="D20" s="157" t="s">
        <v>8</v>
      </c>
      <c r="E20" s="158">
        <f>IF(OR(C32="",E13="",E14="",E15="",E16="",E17=""),0,ROUND((((1+E13/100+E14/100+E15/100)*(1+E16/100)*(1+E17/100)/(1-(C33/100)))-1)*100,2))</f>
        <v>23</v>
      </c>
      <c r="F20" s="492" t="s">
        <v>68</v>
      </c>
      <c r="G20" s="493"/>
      <c r="H20" s="493"/>
      <c r="I20" s="493"/>
      <c r="J20" s="493"/>
    </row>
    <row r="21" spans="2:10" ht="18" x14ac:dyDescent="0.2">
      <c r="C21" s="20"/>
      <c r="D21" s="21"/>
      <c r="E21" s="22"/>
      <c r="F21" s="23"/>
    </row>
    <row r="22" spans="2:10" ht="18" x14ac:dyDescent="0.2">
      <c r="B22" s="159" t="s">
        <v>69</v>
      </c>
      <c r="C22" s="160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23</v>
      </c>
      <c r="D22" s="161" t="s">
        <v>87</v>
      </c>
      <c r="E22" s="162"/>
      <c r="F22" s="163"/>
      <c r="G22" s="164"/>
      <c r="H22" s="164"/>
    </row>
    <row r="23" spans="2:10" ht="18" x14ac:dyDescent="0.2">
      <c r="B23" s="24"/>
      <c r="C23" s="26" t="str">
        <f>IF(C22="FORA DO LIMITE !",ROUND((((1+E13/100+E14/100+E15/100)*(1+E16/100)*(1+E17/100)/(1-((C33-C31)/100)))-1)*100,2)/100,"")</f>
        <v/>
      </c>
      <c r="D23" s="25"/>
      <c r="E23" s="22"/>
      <c r="F23" s="23"/>
    </row>
    <row r="24" spans="2:10" x14ac:dyDescent="0.2">
      <c r="B24" t="s">
        <v>70</v>
      </c>
      <c r="C24" s="20"/>
      <c r="D24" s="27"/>
      <c r="E24" s="27"/>
    </row>
    <row r="25" spans="2:10" x14ac:dyDescent="0.2">
      <c r="B25" t="s">
        <v>71</v>
      </c>
      <c r="C25" s="20"/>
      <c r="D25" s="27"/>
      <c r="E25" s="27"/>
    </row>
    <row r="26" spans="2:10" x14ac:dyDescent="0.2">
      <c r="B26" s="28" t="s">
        <v>72</v>
      </c>
      <c r="C26" s="20"/>
      <c r="D26" s="27"/>
      <c r="E26" s="27"/>
    </row>
    <row r="27" spans="2:10" x14ac:dyDescent="0.2">
      <c r="C27" s="20"/>
      <c r="D27" s="27"/>
      <c r="E27" s="27"/>
    </row>
    <row r="28" spans="2:10" x14ac:dyDescent="0.2">
      <c r="B28" s="147" t="s">
        <v>73</v>
      </c>
      <c r="C28" s="148" t="s">
        <v>74</v>
      </c>
      <c r="D28" s="29"/>
      <c r="E28" s="27"/>
    </row>
    <row r="29" spans="2:10" x14ac:dyDescent="0.2">
      <c r="B29" s="149" t="s">
        <v>75</v>
      </c>
      <c r="C29" s="35">
        <v>0.65</v>
      </c>
      <c r="D29" s="29"/>
      <c r="E29" s="27"/>
    </row>
    <row r="30" spans="2:10" x14ac:dyDescent="0.2">
      <c r="B30" s="149" t="s">
        <v>76</v>
      </c>
      <c r="C30" s="35">
        <v>3</v>
      </c>
      <c r="D30" s="29"/>
      <c r="E30" s="27"/>
    </row>
    <row r="31" spans="2:10" x14ac:dyDescent="0.2">
      <c r="B31" s="149" t="s">
        <v>77</v>
      </c>
      <c r="C31" s="150"/>
      <c r="D31" s="30" t="s">
        <v>78</v>
      </c>
      <c r="E31" s="27"/>
    </row>
    <row r="32" spans="2:10" ht="15.75" x14ac:dyDescent="0.2">
      <c r="B32" s="149" t="s">
        <v>79</v>
      </c>
      <c r="C32" s="151">
        <f>IF(OR(H36="",J35=""),"",IF(ROUND(J35*H36*100,2)&gt;5,"ERRO",(ROUND(J35*H36*100,2))))</f>
        <v>2</v>
      </c>
      <c r="D32" s="31"/>
      <c r="E32" s="27"/>
    </row>
    <row r="33" spans="2:10" x14ac:dyDescent="0.2">
      <c r="B33" s="152" t="s">
        <v>80</v>
      </c>
      <c r="C33" s="153">
        <f>IF(C32="","",SUM(C29:C32))</f>
        <v>5.65</v>
      </c>
      <c r="D33" s="27"/>
      <c r="E33" s="27"/>
    </row>
    <row r="34" spans="2:10" x14ac:dyDescent="0.2">
      <c r="B34" s="32"/>
      <c r="C34" s="27"/>
      <c r="D34" s="27"/>
      <c r="E34" s="27"/>
    </row>
    <row r="35" spans="2:10" x14ac:dyDescent="0.2">
      <c r="B35" s="33" t="s">
        <v>81</v>
      </c>
      <c r="C35" s="33"/>
      <c r="D35" s="33"/>
      <c r="E35" s="33"/>
      <c r="F35" s="33"/>
      <c r="G35" s="33"/>
      <c r="H35" s="33"/>
      <c r="J35" s="36">
        <v>1</v>
      </c>
    </row>
    <row r="36" spans="2:10" x14ac:dyDescent="0.2">
      <c r="B36" s="33" t="s">
        <v>82</v>
      </c>
      <c r="C36" s="33"/>
      <c r="D36" s="33"/>
      <c r="E36" s="33"/>
      <c r="F36" s="33"/>
      <c r="G36" s="33"/>
      <c r="H36" s="36">
        <v>0.02</v>
      </c>
      <c r="I36" s="33" t="s">
        <v>83</v>
      </c>
    </row>
    <row r="37" spans="2:10" x14ac:dyDescent="0.2">
      <c r="B37" s="32"/>
      <c r="C37" s="27"/>
      <c r="D37" s="27"/>
      <c r="E37" s="27"/>
    </row>
    <row r="38" spans="2:10" ht="15.75" x14ac:dyDescent="0.25">
      <c r="B38" s="504" t="s">
        <v>84</v>
      </c>
      <c r="C38" s="504"/>
      <c r="D38" s="504"/>
      <c r="E38" s="504"/>
      <c r="F38" s="504"/>
      <c r="G38" s="504"/>
      <c r="H38" s="504"/>
      <c r="I38" s="504"/>
      <c r="J38" s="504"/>
    </row>
    <row r="39" spans="2:10" ht="13.5" thickBot="1" x14ac:dyDescent="0.25"/>
    <row r="40" spans="2:10" ht="13.5" thickTop="1" x14ac:dyDescent="0.2">
      <c r="B40" s="505" t="s">
        <v>85</v>
      </c>
      <c r="C40" s="506"/>
      <c r="D40" s="506"/>
      <c r="E40" s="506"/>
      <c r="F40" s="506"/>
      <c r="G40" s="506"/>
      <c r="H40" s="506"/>
      <c r="I40" s="506"/>
      <c r="J40" s="507"/>
    </row>
    <row r="41" spans="2:10" x14ac:dyDescent="0.2">
      <c r="B41" s="508"/>
      <c r="C41" s="509"/>
      <c r="D41" s="509"/>
      <c r="E41" s="509"/>
      <c r="F41" s="509"/>
      <c r="G41" s="509"/>
      <c r="H41" s="509"/>
      <c r="I41" s="509"/>
      <c r="J41" s="510"/>
    </row>
    <row r="42" spans="2:10" ht="13.5" thickBot="1" x14ac:dyDescent="0.25">
      <c r="B42" s="511"/>
      <c r="C42" s="512"/>
      <c r="D42" s="512"/>
      <c r="E42" s="512"/>
      <c r="F42" s="512"/>
      <c r="G42" s="512"/>
      <c r="H42" s="512"/>
      <c r="I42" s="512"/>
      <c r="J42" s="513"/>
    </row>
    <row r="43" spans="2:10" ht="13.5" thickTop="1" x14ac:dyDescent="0.2"/>
    <row r="44" spans="2:10" ht="14.25" x14ac:dyDescent="0.2">
      <c r="B44" s="424" t="s">
        <v>197</v>
      </c>
      <c r="C44" s="424"/>
      <c r="D44" s="424"/>
      <c r="E44" s="424"/>
      <c r="F44" s="424"/>
      <c r="G44" s="424"/>
      <c r="H44" s="424"/>
      <c r="I44" s="424"/>
      <c r="J44" s="424"/>
    </row>
    <row r="46" spans="2:10" ht="14.25" x14ac:dyDescent="0.2">
      <c r="J46" s="68" t="s">
        <v>20948</v>
      </c>
    </row>
    <row r="51" spans="2:10" ht="15.75" x14ac:dyDescent="0.25">
      <c r="B51" s="425" t="s">
        <v>118</v>
      </c>
      <c r="C51" s="425"/>
      <c r="D51" s="425"/>
      <c r="E51" s="425"/>
      <c r="F51" s="425"/>
      <c r="G51" s="425"/>
      <c r="H51" s="425"/>
      <c r="I51" s="425"/>
      <c r="J51" s="425"/>
    </row>
    <row r="52" spans="2:10" ht="14.25" x14ac:dyDescent="0.2">
      <c r="B52" s="426" t="s">
        <v>200</v>
      </c>
      <c r="C52" s="426"/>
      <c r="D52" s="426"/>
      <c r="E52" s="426"/>
      <c r="F52" s="426"/>
      <c r="G52" s="426"/>
      <c r="H52" s="426"/>
      <c r="I52" s="426"/>
      <c r="J52" s="426"/>
    </row>
    <row r="53" spans="2:10" x14ac:dyDescent="0.2">
      <c r="B53" s="401" t="s">
        <v>190</v>
      </c>
      <c r="C53" s="401"/>
      <c r="D53" s="401"/>
      <c r="E53" s="401"/>
      <c r="F53" s="401"/>
      <c r="G53" s="401"/>
      <c r="H53" s="401"/>
      <c r="I53" s="401"/>
      <c r="J53" s="401"/>
    </row>
  </sheetData>
  <mergeCells count="23">
    <mergeCell ref="B51:J51"/>
    <mergeCell ref="B52:J52"/>
    <mergeCell ref="B53:J53"/>
    <mergeCell ref="B40:J42"/>
    <mergeCell ref="B44:J44"/>
    <mergeCell ref="B38:J38"/>
    <mergeCell ref="B8:J8"/>
    <mergeCell ref="B10:J10"/>
    <mergeCell ref="F12:J12"/>
    <mergeCell ref="F13:J13"/>
    <mergeCell ref="F14:J14"/>
    <mergeCell ref="F15:J15"/>
    <mergeCell ref="F16:J16"/>
    <mergeCell ref="F17:J17"/>
    <mergeCell ref="C18:D18"/>
    <mergeCell ref="F18:J18"/>
    <mergeCell ref="F20:J20"/>
    <mergeCell ref="B7:J7"/>
    <mergeCell ref="B1:J1"/>
    <mergeCell ref="B2:J2"/>
    <mergeCell ref="B4:J4"/>
    <mergeCell ref="B5:J5"/>
    <mergeCell ref="B6:J6"/>
  </mergeCells>
  <conditionalFormatting sqref="C22:C23">
    <cfRule type="cellIs" dxfId="6" priority="4" stopIfTrue="1" operator="equal">
      <formula>0</formula>
    </cfRule>
    <cfRule type="cellIs" dxfId="5" priority="5" stopIfTrue="1" operator="equal">
      <formula>"FORA DO LIMITE !"</formula>
    </cfRule>
  </conditionalFormatting>
  <conditionalFormatting sqref="C32">
    <cfRule type="cellIs" dxfId="4" priority="6" stopIfTrue="1" operator="equal">
      <formula>"ERRO"</formula>
    </cfRule>
  </conditionalFormatting>
  <conditionalFormatting sqref="C33">
    <cfRule type="cellIs" dxfId="3" priority="7" stopIfTrue="1" operator="equal">
      <formula>"ERRO"</formula>
    </cfRule>
  </conditionalFormatting>
  <conditionalFormatting sqref="E18 C34 C37">
    <cfRule type="cellIs" dxfId="2" priority="1" stopIfTrue="1" operator="equal">
      <formula>0</formula>
    </cfRule>
  </conditionalFormatting>
  <conditionalFormatting sqref="E20:E23">
    <cfRule type="cellIs" dxfId="1" priority="2" stopIfTrue="1" operator="equal">
      <formula>0</formula>
    </cfRule>
    <cfRule type="cellIs" dxfId="0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A00-000000000000}">
      <formula1>6.64</formula1>
      <formula2>8.69</formula2>
    </dataValidation>
    <dataValidation type="decimal" allowBlank="1" showInputMessage="1" showErrorMessage="1" sqref="J35" xr:uid="{00000000-0002-0000-0A00-000001000000}">
      <formula1>0</formula1>
      <formula2>1</formula2>
    </dataValidation>
    <dataValidation type="decimal" allowBlank="1" showInputMessage="1" showErrorMessage="1" sqref="H36" xr:uid="{00000000-0002-0000-0A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A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A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A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A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</sheetPr>
  <dimension ref="A1:M86"/>
  <sheetViews>
    <sheetView topLeftCell="A34" workbookViewId="0">
      <selection activeCell="E83" sqref="E83:J83"/>
    </sheetView>
  </sheetViews>
  <sheetFormatPr defaultRowHeight="12.75" x14ac:dyDescent="0.2"/>
  <cols>
    <col min="2" max="2" width="13.140625" bestFit="1" customWidth="1"/>
    <col min="3" max="3" width="9.5703125" bestFit="1" customWidth="1"/>
    <col min="4" max="4" width="63.7109375" customWidth="1"/>
    <col min="7" max="7" width="11.7109375" bestFit="1" customWidth="1"/>
    <col min="8" max="8" width="14.7109375" bestFit="1" customWidth="1"/>
    <col min="9" max="9" width="11.140625" bestFit="1" customWidth="1"/>
    <col min="10" max="10" width="14" customWidth="1"/>
  </cols>
  <sheetData>
    <row r="1" spans="1:10" x14ac:dyDescent="0.2">
      <c r="A1" s="361"/>
      <c r="B1" s="362"/>
      <c r="C1" s="536" t="s">
        <v>30</v>
      </c>
      <c r="D1" s="536"/>
      <c r="E1" s="536"/>
      <c r="F1" s="536"/>
      <c r="G1" s="536"/>
      <c r="H1" s="536"/>
      <c r="I1" s="536"/>
      <c r="J1" s="537"/>
    </row>
    <row r="2" spans="1:10" ht="22.9" customHeight="1" x14ac:dyDescent="0.2">
      <c r="A2" s="363"/>
      <c r="C2" s="538"/>
      <c r="D2" s="538"/>
      <c r="E2" s="538"/>
      <c r="F2" s="538"/>
      <c r="G2" s="538"/>
      <c r="H2" s="538"/>
      <c r="I2" s="538"/>
      <c r="J2" s="539"/>
    </row>
    <row r="3" spans="1:10" ht="22.9" customHeight="1" x14ac:dyDescent="0.2">
      <c r="A3" s="363"/>
      <c r="C3" s="538"/>
      <c r="D3" s="538"/>
      <c r="E3" s="538"/>
      <c r="F3" s="538"/>
      <c r="G3" s="538"/>
      <c r="H3" s="538"/>
      <c r="I3" s="538"/>
      <c r="J3" s="539"/>
    </row>
    <row r="4" spans="1:10" ht="22.9" customHeight="1" x14ac:dyDescent="0.2">
      <c r="A4" s="363"/>
      <c r="C4" s="540" t="s">
        <v>20701</v>
      </c>
      <c r="D4" s="540"/>
      <c r="E4" s="540"/>
      <c r="F4" s="540"/>
      <c r="G4" s="540"/>
      <c r="H4" s="540"/>
      <c r="I4" s="540"/>
      <c r="J4" s="541"/>
    </row>
    <row r="5" spans="1:10" ht="22.9" customHeight="1" x14ac:dyDescent="0.2">
      <c r="A5" s="363"/>
      <c r="C5" s="540"/>
      <c r="D5" s="540"/>
      <c r="E5" s="540"/>
      <c r="F5" s="540"/>
      <c r="G5" s="540"/>
      <c r="H5" s="540"/>
      <c r="I5" s="540"/>
      <c r="J5" s="541"/>
    </row>
    <row r="6" spans="1:10" ht="15" x14ac:dyDescent="0.2">
      <c r="A6" s="514" t="s">
        <v>20702</v>
      </c>
      <c r="B6" s="468"/>
      <c r="C6" s="474" t="s">
        <v>20870</v>
      </c>
      <c r="D6" s="474"/>
      <c r="E6" s="474"/>
      <c r="F6" s="474"/>
      <c r="G6" s="474"/>
      <c r="H6" s="474"/>
      <c r="J6" s="326"/>
    </row>
    <row r="7" spans="1:10" ht="15" x14ac:dyDescent="0.2">
      <c r="A7" s="514" t="s">
        <v>20703</v>
      </c>
      <c r="B7" s="468"/>
      <c r="C7" s="470" t="s">
        <v>20711</v>
      </c>
      <c r="D7" s="470"/>
      <c r="E7" s="470"/>
      <c r="F7" s="470"/>
      <c r="G7" s="470"/>
      <c r="H7" s="470"/>
      <c r="J7" s="326"/>
    </row>
    <row r="8" spans="1:10" ht="15" x14ac:dyDescent="0.2">
      <c r="A8" s="514" t="s">
        <v>20705</v>
      </c>
      <c r="B8" s="468"/>
      <c r="C8" s="469" t="s">
        <v>20712</v>
      </c>
      <c r="D8" s="469"/>
      <c r="E8" s="469"/>
      <c r="F8" s="469"/>
      <c r="G8" s="469"/>
      <c r="H8" s="469"/>
      <c r="J8" s="326"/>
    </row>
    <row r="9" spans="1:10" ht="15" x14ac:dyDescent="0.2">
      <c r="A9" s="514" t="s">
        <v>20704</v>
      </c>
      <c r="B9" s="468"/>
      <c r="C9" s="470" t="s">
        <v>20715</v>
      </c>
      <c r="D9" s="470"/>
      <c r="E9" s="470"/>
      <c r="F9" s="470"/>
      <c r="G9" s="470"/>
      <c r="H9" s="470"/>
      <c r="J9" s="326"/>
    </row>
    <row r="10" spans="1:10" ht="15" x14ac:dyDescent="0.2">
      <c r="A10" s="514" t="s">
        <v>20706</v>
      </c>
      <c r="B10" s="468"/>
      <c r="C10" s="470" t="s">
        <v>20707</v>
      </c>
      <c r="D10" s="470"/>
      <c r="E10" s="470"/>
      <c r="F10" s="470"/>
      <c r="G10" s="470"/>
      <c r="H10" s="470"/>
      <c r="J10" s="326"/>
    </row>
    <row r="11" spans="1:10" ht="14.65" customHeight="1" x14ac:dyDescent="0.2">
      <c r="A11" s="514" t="s">
        <v>20708</v>
      </c>
      <c r="B11" s="468"/>
      <c r="C11" s="471" t="s">
        <v>20928</v>
      </c>
      <c r="D11" s="471"/>
      <c r="E11" s="471"/>
      <c r="F11" s="471"/>
      <c r="G11" s="471"/>
      <c r="H11" s="471"/>
      <c r="I11" s="359"/>
      <c r="J11" s="326"/>
    </row>
    <row r="12" spans="1:10" ht="15" x14ac:dyDescent="0.2">
      <c r="A12" s="514" t="s">
        <v>20823</v>
      </c>
      <c r="B12" s="468"/>
      <c r="C12" s="515">
        <v>0.23</v>
      </c>
      <c r="D12" s="515"/>
      <c r="E12" s="515"/>
      <c r="F12" s="515"/>
      <c r="G12" s="515"/>
      <c r="H12" s="515"/>
      <c r="I12" s="360"/>
      <c r="J12" s="326"/>
    </row>
    <row r="13" spans="1:10" ht="15" x14ac:dyDescent="0.2">
      <c r="A13" s="514" t="s">
        <v>20708</v>
      </c>
      <c r="B13" s="468"/>
      <c r="C13" s="471" t="s">
        <v>20929</v>
      </c>
      <c r="D13" s="471"/>
      <c r="E13" s="471"/>
      <c r="F13" s="471"/>
      <c r="G13" s="471"/>
      <c r="H13" s="471"/>
      <c r="I13" s="359"/>
      <c r="J13" s="326"/>
    </row>
    <row r="14" spans="1:10" ht="15.75" thickBot="1" x14ac:dyDescent="0.25">
      <c r="A14" s="530" t="s">
        <v>20823</v>
      </c>
      <c r="B14" s="531"/>
      <c r="C14" s="532">
        <v>0.23</v>
      </c>
      <c r="D14" s="532"/>
      <c r="E14" s="532"/>
      <c r="F14" s="532"/>
      <c r="G14" s="532"/>
      <c r="H14" s="532"/>
      <c r="I14" s="327"/>
      <c r="J14" s="328"/>
    </row>
    <row r="15" spans="1:10" ht="21.75" thickBot="1" x14ac:dyDescent="0.25">
      <c r="A15" s="583" t="s">
        <v>20856</v>
      </c>
      <c r="B15" s="584"/>
      <c r="C15" s="584"/>
      <c r="D15" s="584"/>
      <c r="E15" s="584"/>
      <c r="F15" s="584"/>
      <c r="G15" s="584"/>
      <c r="H15" s="584"/>
      <c r="I15" s="584"/>
      <c r="J15" s="585"/>
    </row>
    <row r="16" spans="1:10" ht="30.75" thickBot="1" x14ac:dyDescent="0.25">
      <c r="A16" s="329" t="s">
        <v>34</v>
      </c>
      <c r="B16" s="330" t="s">
        <v>0</v>
      </c>
      <c r="C16" s="331" t="s">
        <v>4</v>
      </c>
      <c r="D16" s="332" t="s">
        <v>1</v>
      </c>
      <c r="E16" s="333" t="s">
        <v>5</v>
      </c>
      <c r="F16" s="334" t="s">
        <v>6</v>
      </c>
      <c r="G16" s="335" t="s">
        <v>7</v>
      </c>
      <c r="H16" s="336" t="s">
        <v>23</v>
      </c>
      <c r="I16" s="336" t="s">
        <v>20820</v>
      </c>
      <c r="J16" s="337" t="s">
        <v>8</v>
      </c>
    </row>
    <row r="17" spans="1:10" x14ac:dyDescent="0.2">
      <c r="A17" s="339" t="s">
        <v>9</v>
      </c>
      <c r="B17" s="586" t="s">
        <v>36</v>
      </c>
      <c r="C17" s="587"/>
      <c r="D17" s="587"/>
      <c r="E17" s="587"/>
      <c r="F17" s="587"/>
      <c r="G17" s="587"/>
      <c r="H17" s="587"/>
      <c r="I17" s="587"/>
      <c r="J17" s="588"/>
    </row>
    <row r="18" spans="1:10" x14ac:dyDescent="0.2">
      <c r="A18" s="47" t="s">
        <v>44</v>
      </c>
      <c r="B18" s="54" t="s">
        <v>20916</v>
      </c>
      <c r="C18" s="38" t="s">
        <v>20722</v>
      </c>
      <c r="D18" s="40" t="s">
        <v>20874</v>
      </c>
      <c r="E18" s="41" t="s">
        <v>2</v>
      </c>
      <c r="F18" s="216">
        <v>6</v>
      </c>
      <c r="G18" s="43">
        <v>355.94</v>
      </c>
      <c r="H18" s="44">
        <f>G18</f>
        <v>355.94</v>
      </c>
      <c r="I18" s="44"/>
      <c r="J18" s="45">
        <f>IF($C18="","",ROUND(F18*H18,2))</f>
        <v>2135.64</v>
      </c>
    </row>
    <row r="19" spans="1:10" ht="25.5" x14ac:dyDescent="0.2">
      <c r="A19" s="47" t="s">
        <v>187</v>
      </c>
      <c r="B19" s="54" t="s">
        <v>12713</v>
      </c>
      <c r="C19" s="38" t="s">
        <v>98</v>
      </c>
      <c r="D19" s="40" t="str">
        <f>IF($C19="","",VLOOKUP($B19,'197 ONERADO'!$A$3:$G$4201,2,0))</f>
        <v>Banheiro químico modelo Standard, com manutenção conforme exigências da CETESB</v>
      </c>
      <c r="E19" s="41" t="str">
        <f>IF($C19="","",VLOOKUP($B19,'197 ONERADO'!$A$3:$G$4201,3,0))</f>
        <v>UNMES</v>
      </c>
      <c r="F19" s="216">
        <v>3</v>
      </c>
      <c r="G19" s="43">
        <f>IF($C19="","",VLOOKUP($B19,'197 ONERADO'!$A$3:$H$4201,6,0))</f>
        <v>1221.1600000000001</v>
      </c>
      <c r="H19" s="370">
        <f t="shared" ref="H19:H23" si="0">ROUND(G19*(1+$C$14),2)</f>
        <v>1502.03</v>
      </c>
      <c r="I19" s="44"/>
      <c r="J19" s="45">
        <f>IF($C19="","",ROUND(F19*H19,2))</f>
        <v>4506.09</v>
      </c>
    </row>
    <row r="20" spans="1:10" x14ac:dyDescent="0.2">
      <c r="A20" s="47" t="s">
        <v>20685</v>
      </c>
      <c r="B20" s="54" t="s">
        <v>12726</v>
      </c>
      <c r="C20" s="38" t="s">
        <v>98</v>
      </c>
      <c r="D20" s="40" t="str">
        <f>IF($C20="","",VLOOKUP($B20,'197 ONERADO'!$A$3:$G$4201,2,0))</f>
        <v>Locação de container tipo depósito - área mínima de 13,80 m²</v>
      </c>
      <c r="E20" s="41" t="str">
        <f>IF($C20="","",VLOOKUP($B20,'197 ONERADO'!$A$3:$G$4201,3,0))</f>
        <v>UNMES</v>
      </c>
      <c r="F20" s="216">
        <v>3</v>
      </c>
      <c r="G20" s="43">
        <f>IF($C20="","",VLOOKUP($B20,'197 ONERADO'!$A$3:$H$4201,6,0))</f>
        <v>952.59</v>
      </c>
      <c r="H20" s="370">
        <f t="shared" si="0"/>
        <v>1171.69</v>
      </c>
      <c r="I20" s="44"/>
      <c r="J20" s="45">
        <f>IF($C20="","",ROUND(F20*H20,2))</f>
        <v>3515.07</v>
      </c>
    </row>
    <row r="21" spans="1:10" x14ac:dyDescent="0.2">
      <c r="A21" s="47" t="s">
        <v>20725</v>
      </c>
      <c r="B21" s="54" t="s">
        <v>20824</v>
      </c>
      <c r="C21" s="38" t="s">
        <v>20722</v>
      </c>
      <c r="D21" s="40" t="s">
        <v>20825</v>
      </c>
      <c r="E21" s="41" t="s">
        <v>20803</v>
      </c>
      <c r="F21" s="216">
        <f>8*20</f>
        <v>160</v>
      </c>
      <c r="G21" s="43">
        <v>13.5</v>
      </c>
      <c r="H21" s="44">
        <f>G21</f>
        <v>13.5</v>
      </c>
      <c r="I21" s="44"/>
      <c r="J21" s="45">
        <f t="shared" ref="J21" si="1">IF($C21="","",ROUND(F21*H21,2))</f>
        <v>2160</v>
      </c>
    </row>
    <row r="22" spans="1:10" x14ac:dyDescent="0.2">
      <c r="A22" s="47" t="s">
        <v>20819</v>
      </c>
      <c r="B22" s="54" t="s">
        <v>12416</v>
      </c>
      <c r="C22" s="38" t="s">
        <v>98</v>
      </c>
      <c r="D22" s="40" t="str">
        <f>IF($C22="","",VLOOKUP($B22,'197 ONERADO'!$A$3:$G$4201,2,0))</f>
        <v>Projeto executivo de estrutura em formato A0</v>
      </c>
      <c r="E22" s="41" t="str">
        <f>IF($C22="","",VLOOKUP($B22,'197 ONERADO'!$A$3:$G$4201,3,0))</f>
        <v>UN</v>
      </c>
      <c r="F22" s="216">
        <v>1</v>
      </c>
      <c r="G22" s="43">
        <f>IF($C22="","",VLOOKUP($B22,'197 ONERADO'!$A$3:$H$4201,6,0))</f>
        <v>3431.33</v>
      </c>
      <c r="H22" s="370">
        <f t="shared" si="0"/>
        <v>4220.54</v>
      </c>
      <c r="I22" s="44"/>
      <c r="J22" s="45">
        <f>IF($C22="","",ROUND(F22*H22,2))</f>
        <v>4220.54</v>
      </c>
    </row>
    <row r="23" spans="1:10" x14ac:dyDescent="0.2">
      <c r="A23" s="47" t="s">
        <v>20826</v>
      </c>
      <c r="B23" s="54" t="s">
        <v>12795</v>
      </c>
      <c r="C23" s="38" t="s">
        <v>98</v>
      </c>
      <c r="D23" s="40" t="str">
        <f>IF($C23="","",VLOOKUP($B23,'197 ONERADO'!$A$3:$G$4201,2,0))</f>
        <v>Locação de obra de edificação</v>
      </c>
      <c r="E23" s="41" t="str">
        <f>IF($C23="","",VLOOKUP($B23,'197 ONERADO'!$A$3:$G$4201,3,0))</f>
        <v>M2</v>
      </c>
      <c r="F23" s="216">
        <f>'BRÁS_ PONTE'!AG9</f>
        <v>497.9</v>
      </c>
      <c r="G23" s="43">
        <f>IF($C23="","",VLOOKUP($B23,'197 ONERADO'!$A$3:$H$4201,6,0))</f>
        <v>17.82</v>
      </c>
      <c r="H23" s="370">
        <f t="shared" si="0"/>
        <v>21.92</v>
      </c>
      <c r="I23" s="44"/>
      <c r="J23" s="45">
        <f>IF($C23="","",ROUND(F23*H23,2))</f>
        <v>10913.97</v>
      </c>
    </row>
    <row r="24" spans="1:10" x14ac:dyDescent="0.2">
      <c r="A24" s="340"/>
      <c r="B24" s="341"/>
      <c r="C24" s="342"/>
      <c r="D24" s="343"/>
      <c r="E24" s="344"/>
      <c r="F24" s="345"/>
      <c r="G24" s="346"/>
      <c r="H24" s="347"/>
      <c r="I24" s="347" t="s">
        <v>20828</v>
      </c>
      <c r="J24" s="390">
        <f>SUBTOTAL(9,J18:J23)</f>
        <v>27451.309999999998</v>
      </c>
    </row>
    <row r="25" spans="1:10" ht="12.95" customHeight="1" x14ac:dyDescent="0.25">
      <c r="A25" s="376" t="s">
        <v>21</v>
      </c>
      <c r="B25" s="522" t="s">
        <v>20821</v>
      </c>
      <c r="C25" s="523"/>
      <c r="D25" s="523"/>
      <c r="E25" s="523"/>
      <c r="F25" s="523"/>
      <c r="G25" s="523"/>
      <c r="H25" s="523"/>
      <c r="I25" s="523"/>
      <c r="J25" s="524"/>
    </row>
    <row r="26" spans="1:10" x14ac:dyDescent="0.2">
      <c r="A26" s="47" t="s">
        <v>120</v>
      </c>
      <c r="B26" s="54" t="s">
        <v>20918</v>
      </c>
      <c r="C26" s="38" t="s">
        <v>20722</v>
      </c>
      <c r="D26" s="40" t="s">
        <v>20876</v>
      </c>
      <c r="E26" s="41" t="s">
        <v>3</v>
      </c>
      <c r="F26" s="216">
        <f>'BRÁS_ PONTE'!AA5</f>
        <v>258.56</v>
      </c>
      <c r="G26" s="43">
        <v>12.04</v>
      </c>
      <c r="H26" s="44">
        <f>G26</f>
        <v>12.04</v>
      </c>
      <c r="I26" s="44"/>
      <c r="J26" s="45">
        <f t="shared" ref="J26:J27" si="2">IF($C26="","",ROUND(F26*H26,2))</f>
        <v>3113.06</v>
      </c>
    </row>
    <row r="27" spans="1:10" x14ac:dyDescent="0.2">
      <c r="A27" s="47" t="s">
        <v>45</v>
      </c>
      <c r="B27" s="54" t="s">
        <v>20919</v>
      </c>
      <c r="C27" s="38" t="s">
        <v>20722</v>
      </c>
      <c r="D27" s="40" t="s">
        <v>20878</v>
      </c>
      <c r="E27" s="41" t="s">
        <v>20920</v>
      </c>
      <c r="F27" s="216">
        <f>F26*5</f>
        <v>1292.8</v>
      </c>
      <c r="G27" s="43">
        <v>4.3600000000000003</v>
      </c>
      <c r="H27" s="44">
        <f>G27</f>
        <v>4.3600000000000003</v>
      </c>
      <c r="I27" s="44"/>
      <c r="J27" s="45">
        <f t="shared" si="2"/>
        <v>5636.61</v>
      </c>
    </row>
    <row r="28" spans="1:10" x14ac:dyDescent="0.2">
      <c r="A28" s="340"/>
      <c r="B28" s="341"/>
      <c r="C28" s="342"/>
      <c r="D28" s="343"/>
      <c r="E28" s="344"/>
      <c r="F28" s="345"/>
      <c r="G28" s="346"/>
      <c r="H28" s="347"/>
      <c r="I28" s="347" t="s">
        <v>20829</v>
      </c>
      <c r="J28" s="390">
        <f>SUBTOTAL(9,J26:J27)</f>
        <v>8749.67</v>
      </c>
    </row>
    <row r="29" spans="1:10" ht="15" x14ac:dyDescent="0.25">
      <c r="A29" s="376" t="s">
        <v>22</v>
      </c>
      <c r="B29" s="522" t="s">
        <v>20822</v>
      </c>
      <c r="C29" s="523"/>
      <c r="D29" s="523"/>
      <c r="E29" s="523"/>
      <c r="F29" s="523"/>
      <c r="G29" s="523"/>
      <c r="H29" s="523"/>
      <c r="I29" s="523"/>
      <c r="J29" s="524"/>
    </row>
    <row r="30" spans="1:10" x14ac:dyDescent="0.2">
      <c r="A30" s="47" t="s">
        <v>47</v>
      </c>
      <c r="B30" s="54" t="s">
        <v>20917</v>
      </c>
      <c r="C30" s="38" t="s">
        <v>20722</v>
      </c>
      <c r="D30" s="40" t="s">
        <v>20880</v>
      </c>
      <c r="E30" s="41" t="s">
        <v>3</v>
      </c>
      <c r="F30" s="216">
        <f>'BRÁS_ PONTE'!F15</f>
        <v>53.13</v>
      </c>
      <c r="G30" s="43">
        <v>152.66</v>
      </c>
      <c r="H30" s="44">
        <f>G30</f>
        <v>152.66</v>
      </c>
      <c r="I30" s="44"/>
      <c r="J30" s="45">
        <f t="shared" ref="J30:J36" si="3">IF($C30="","",ROUND(F30*H30,2))</f>
        <v>8110.83</v>
      </c>
    </row>
    <row r="31" spans="1:10" x14ac:dyDescent="0.2">
      <c r="A31" s="47" t="s">
        <v>48</v>
      </c>
      <c r="B31" s="54" t="s">
        <v>20921</v>
      </c>
      <c r="C31" s="38" t="s">
        <v>20722</v>
      </c>
      <c r="D31" s="40" t="s">
        <v>20877</v>
      </c>
      <c r="E31" s="41" t="s">
        <v>3</v>
      </c>
      <c r="F31" s="382">
        <f>ROUND(11*6.9*0.1,2)</f>
        <v>7.59</v>
      </c>
      <c r="G31" s="43">
        <v>153.18</v>
      </c>
      <c r="H31" s="44">
        <f>G31</f>
        <v>153.18</v>
      </c>
      <c r="I31" s="383"/>
      <c r="J31" s="45">
        <f t="shared" si="3"/>
        <v>1162.6400000000001</v>
      </c>
    </row>
    <row r="32" spans="1:10" x14ac:dyDescent="0.2">
      <c r="A32" s="340"/>
      <c r="B32" s="341"/>
      <c r="C32" s="342"/>
      <c r="D32" s="343"/>
      <c r="E32" s="344"/>
      <c r="F32" s="345"/>
      <c r="G32" s="346"/>
      <c r="H32" s="347"/>
      <c r="I32" s="347" t="s">
        <v>20830</v>
      </c>
      <c r="J32" s="390">
        <f>SUBTOTAL(9,J30:J31)</f>
        <v>9273.4699999999993</v>
      </c>
    </row>
    <row r="33" spans="1:13" ht="15" x14ac:dyDescent="0.25">
      <c r="A33" s="376" t="s">
        <v>112</v>
      </c>
      <c r="B33" s="522" t="s">
        <v>20827</v>
      </c>
      <c r="C33" s="523"/>
      <c r="D33" s="523"/>
      <c r="E33" s="523"/>
      <c r="F33" s="523"/>
      <c r="G33" s="523"/>
      <c r="H33" s="523"/>
      <c r="I33" s="523"/>
      <c r="J33" s="524"/>
    </row>
    <row r="34" spans="1:13" x14ac:dyDescent="0.2">
      <c r="A34" s="47" t="s">
        <v>113</v>
      </c>
      <c r="B34" s="54" t="s">
        <v>20940</v>
      </c>
      <c r="C34" s="38" t="s">
        <v>20718</v>
      </c>
      <c r="D34" s="40" t="s">
        <v>20719</v>
      </c>
      <c r="E34" s="41" t="s">
        <v>20553</v>
      </c>
      <c r="F34" s="216">
        <v>16</v>
      </c>
      <c r="G34" s="325">
        <v>6485.67</v>
      </c>
      <c r="H34" s="370">
        <f t="shared" ref="H34" si="4">ROUND(G34*(1+$C$14),2)</f>
        <v>7977.37</v>
      </c>
      <c r="I34" s="44"/>
      <c r="J34" s="45">
        <f t="shared" si="3"/>
        <v>127637.92</v>
      </c>
    </row>
    <row r="35" spans="1:13" x14ac:dyDescent="0.2">
      <c r="A35" s="47" t="s">
        <v>114</v>
      </c>
      <c r="B35" s="354" t="s">
        <v>20943</v>
      </c>
      <c r="C35" s="38" t="s">
        <v>20722</v>
      </c>
      <c r="D35" s="395" t="s">
        <v>20944</v>
      </c>
      <c r="E35" s="354" t="s">
        <v>20803</v>
      </c>
      <c r="F35" s="216">
        <f>16</f>
        <v>16</v>
      </c>
      <c r="G35" s="325">
        <v>420.02</v>
      </c>
      <c r="H35" s="397">
        <v>420.02</v>
      </c>
      <c r="I35" s="44"/>
      <c r="J35" s="45">
        <f t="shared" si="3"/>
        <v>6720.32</v>
      </c>
    </row>
    <row r="36" spans="1:13" x14ac:dyDescent="0.2">
      <c r="A36" s="47" t="s">
        <v>115</v>
      </c>
      <c r="B36" s="54" t="s">
        <v>20922</v>
      </c>
      <c r="C36" s="38" t="s">
        <v>20722</v>
      </c>
      <c r="D36" s="40" t="s">
        <v>20881</v>
      </c>
      <c r="E36" s="41" t="s">
        <v>2</v>
      </c>
      <c r="F36" s="216">
        <f>44.8+40+9.6</f>
        <v>94.399999999999991</v>
      </c>
      <c r="G36" s="325">
        <v>14.61</v>
      </c>
      <c r="H36" s="44">
        <f>G36</f>
        <v>14.61</v>
      </c>
      <c r="I36" s="44"/>
      <c r="J36" s="45">
        <f t="shared" si="3"/>
        <v>1379.18</v>
      </c>
    </row>
    <row r="37" spans="1:13" x14ac:dyDescent="0.2">
      <c r="A37" s="47" t="s">
        <v>20231</v>
      </c>
      <c r="B37" s="354" t="s">
        <v>20923</v>
      </c>
      <c r="C37" s="38" t="s">
        <v>20722</v>
      </c>
      <c r="D37" s="364" t="s">
        <v>20885</v>
      </c>
      <c r="E37" s="41" t="s">
        <v>3</v>
      </c>
      <c r="F37" s="216">
        <f>'BRÁS_ PONTE'!E39</f>
        <v>7.22</v>
      </c>
      <c r="G37" s="325">
        <v>842.73</v>
      </c>
      <c r="H37" s="372">
        <f>G37</f>
        <v>842.73</v>
      </c>
      <c r="I37" s="44"/>
      <c r="J37" s="45">
        <f t="shared" ref="J37:J39" si="5">IF($C37="","",ROUND(F37*H37,2))</f>
        <v>6084.51</v>
      </c>
    </row>
    <row r="38" spans="1:13" x14ac:dyDescent="0.2">
      <c r="A38" s="47" t="s">
        <v>20884</v>
      </c>
      <c r="B38" s="354" t="s">
        <v>20924</v>
      </c>
      <c r="C38" s="38" t="s">
        <v>20722</v>
      </c>
      <c r="D38" s="364" t="s">
        <v>20886</v>
      </c>
      <c r="E38" s="41" t="s">
        <v>2</v>
      </c>
      <c r="F38" s="216">
        <f>'BRÁS_ PONTE'!E56</f>
        <v>42.88</v>
      </c>
      <c r="G38" s="325">
        <v>170.92</v>
      </c>
      <c r="H38" s="372">
        <f t="shared" ref="H38:H39" si="6">G38</f>
        <v>170.92</v>
      </c>
      <c r="J38" s="45">
        <f t="shared" si="5"/>
        <v>7329.05</v>
      </c>
    </row>
    <row r="39" spans="1:13" x14ac:dyDescent="0.2">
      <c r="A39" s="47" t="s">
        <v>20941</v>
      </c>
      <c r="B39" s="354" t="s">
        <v>20925</v>
      </c>
      <c r="C39" s="38" t="s">
        <v>20722</v>
      </c>
      <c r="D39" s="364" t="s">
        <v>20887</v>
      </c>
      <c r="E39" s="41" t="s">
        <v>20672</v>
      </c>
      <c r="F39" s="216">
        <f>'BRÁS_ PONTE'!H56</f>
        <v>577.6</v>
      </c>
      <c r="G39" s="325">
        <v>16.88</v>
      </c>
      <c r="H39" s="372">
        <f t="shared" si="6"/>
        <v>16.88</v>
      </c>
      <c r="I39" s="384"/>
      <c r="J39" s="45">
        <f t="shared" si="5"/>
        <v>9749.89</v>
      </c>
    </row>
    <row r="40" spans="1:13" x14ac:dyDescent="0.2">
      <c r="A40" s="340"/>
      <c r="B40" s="341"/>
      <c r="C40" s="342"/>
      <c r="D40" s="343"/>
      <c r="E40" s="344"/>
      <c r="F40" s="345"/>
      <c r="G40" s="346"/>
      <c r="H40" s="347"/>
      <c r="I40" s="347" t="s">
        <v>20831</v>
      </c>
      <c r="J40" s="390">
        <f>SUBTOTAL(9,J34:J39)</f>
        <v>158900.87</v>
      </c>
    </row>
    <row r="41" spans="1:13" ht="15" x14ac:dyDescent="0.2">
      <c r="A41" s="373" t="s">
        <v>12362</v>
      </c>
      <c r="B41" s="533" t="s">
        <v>20888</v>
      </c>
      <c r="C41" s="534"/>
      <c r="D41" s="534"/>
      <c r="E41" s="534"/>
      <c r="F41" s="534"/>
      <c r="G41" s="534"/>
      <c r="H41" s="534"/>
      <c r="I41" s="534"/>
      <c r="J41" s="535"/>
    </row>
    <row r="42" spans="1:13" x14ac:dyDescent="0.2">
      <c r="A42" s="379" t="s">
        <v>12363</v>
      </c>
      <c r="B42" s="354" t="s">
        <v>20923</v>
      </c>
      <c r="C42" s="38" t="s">
        <v>20722</v>
      </c>
      <c r="D42" s="364" t="s">
        <v>20885</v>
      </c>
      <c r="E42" s="41" t="s">
        <v>3</v>
      </c>
      <c r="F42" s="46">
        <v>9.2799999999999994</v>
      </c>
      <c r="G42" s="325">
        <v>842.73</v>
      </c>
      <c r="H42" s="372">
        <f>G42</f>
        <v>842.73</v>
      </c>
      <c r="I42" s="380"/>
      <c r="J42" s="381">
        <f t="shared" ref="J42:J44" si="7">ROUND(F42*H42,2)</f>
        <v>7820.53</v>
      </c>
    </row>
    <row r="43" spans="1:13" x14ac:dyDescent="0.2">
      <c r="A43" s="379" t="s">
        <v>12364</v>
      </c>
      <c r="B43" s="354" t="s">
        <v>20924</v>
      </c>
      <c r="C43" s="38" t="s">
        <v>20722</v>
      </c>
      <c r="D43" s="364" t="s">
        <v>20886</v>
      </c>
      <c r="E43" s="41" t="s">
        <v>2</v>
      </c>
      <c r="F43" s="46">
        <v>5.6</v>
      </c>
      <c r="G43" s="325">
        <v>170.92</v>
      </c>
      <c r="H43" s="372">
        <f t="shared" ref="H43:H44" si="8">G43</f>
        <v>170.92</v>
      </c>
      <c r="I43" s="380"/>
      <c r="J43" s="381">
        <f t="shared" si="7"/>
        <v>957.15</v>
      </c>
    </row>
    <row r="44" spans="1:13" x14ac:dyDescent="0.2">
      <c r="A44" s="379" t="s">
        <v>20227</v>
      </c>
      <c r="B44" s="354" t="s">
        <v>20925</v>
      </c>
      <c r="C44" s="38" t="s">
        <v>20722</v>
      </c>
      <c r="D44" s="364" t="s">
        <v>20887</v>
      </c>
      <c r="E44" s="41" t="s">
        <v>20672</v>
      </c>
      <c r="F44" s="46">
        <f>F42*80</f>
        <v>742.4</v>
      </c>
      <c r="G44" s="325">
        <v>16.88</v>
      </c>
      <c r="H44" s="372">
        <f t="shared" si="8"/>
        <v>16.88</v>
      </c>
      <c r="I44" s="380"/>
      <c r="J44" s="381">
        <f t="shared" si="7"/>
        <v>12531.71</v>
      </c>
      <c r="M44">
        <f>5.6*5</f>
        <v>28</v>
      </c>
    </row>
    <row r="45" spans="1:13" x14ac:dyDescent="0.2">
      <c r="A45" s="340"/>
      <c r="B45" s="341"/>
      <c r="C45" s="342"/>
      <c r="D45" s="343"/>
      <c r="E45" s="344"/>
      <c r="F45" s="345"/>
      <c r="G45" s="346"/>
      <c r="H45" s="347"/>
      <c r="I45" s="347" t="s">
        <v>20832</v>
      </c>
      <c r="J45" s="390">
        <f>SUBTOTAL(9,J42:J44)</f>
        <v>21309.39</v>
      </c>
    </row>
    <row r="46" spans="1:13" ht="15" x14ac:dyDescent="0.2">
      <c r="A46" s="373" t="s">
        <v>12373</v>
      </c>
      <c r="B46" s="533" t="s">
        <v>20889</v>
      </c>
      <c r="C46" s="534"/>
      <c r="D46" s="534"/>
      <c r="E46" s="534"/>
      <c r="F46" s="534"/>
      <c r="G46" s="534"/>
      <c r="H46" s="534"/>
      <c r="I46" s="534"/>
      <c r="J46" s="535"/>
    </row>
    <row r="47" spans="1:13" x14ac:dyDescent="0.2">
      <c r="A47" s="379" t="s">
        <v>12374</v>
      </c>
      <c r="B47" s="354" t="s">
        <v>20923</v>
      </c>
      <c r="C47" s="38" t="s">
        <v>20722</v>
      </c>
      <c r="D47" s="364" t="s">
        <v>20885</v>
      </c>
      <c r="E47" s="41" t="s">
        <v>3</v>
      </c>
      <c r="F47" s="46">
        <v>2.0699999999999998</v>
      </c>
      <c r="G47" s="325">
        <v>842.73</v>
      </c>
      <c r="H47" s="372">
        <f>G47</f>
        <v>842.73</v>
      </c>
      <c r="I47" s="380"/>
      <c r="J47" s="381">
        <f t="shared" ref="J47:J49" si="9">ROUND(F47*H47,2)</f>
        <v>1744.45</v>
      </c>
    </row>
    <row r="48" spans="1:13" x14ac:dyDescent="0.2">
      <c r="A48" s="379" t="s">
        <v>12375</v>
      </c>
      <c r="B48" s="354" t="s">
        <v>20924</v>
      </c>
      <c r="C48" s="38" t="s">
        <v>20722</v>
      </c>
      <c r="D48" s="364" t="s">
        <v>20886</v>
      </c>
      <c r="E48" s="41" t="s">
        <v>2</v>
      </c>
      <c r="F48" s="46">
        <v>7.1</v>
      </c>
      <c r="G48" s="325">
        <v>170.92</v>
      </c>
      <c r="H48" s="372">
        <f t="shared" ref="H48:H49" si="10">G48</f>
        <v>170.92</v>
      </c>
      <c r="I48" s="380"/>
      <c r="J48" s="381">
        <f t="shared" si="9"/>
        <v>1213.53</v>
      </c>
    </row>
    <row r="49" spans="1:10" x14ac:dyDescent="0.2">
      <c r="A49" s="379" t="s">
        <v>12376</v>
      </c>
      <c r="B49" s="354" t="s">
        <v>20925</v>
      </c>
      <c r="C49" s="38" t="s">
        <v>20722</v>
      </c>
      <c r="D49" s="364" t="s">
        <v>20887</v>
      </c>
      <c r="E49" s="41" t="s">
        <v>20672</v>
      </c>
      <c r="F49" s="46">
        <v>165.6</v>
      </c>
      <c r="G49" s="325">
        <v>16.88</v>
      </c>
      <c r="H49" s="372">
        <f t="shared" si="10"/>
        <v>16.88</v>
      </c>
      <c r="I49" s="380"/>
      <c r="J49" s="381">
        <f t="shared" si="9"/>
        <v>2795.33</v>
      </c>
    </row>
    <row r="50" spans="1:10" x14ac:dyDescent="0.2">
      <c r="A50" s="340"/>
      <c r="B50" s="341"/>
      <c r="C50" s="342"/>
      <c r="D50" s="343"/>
      <c r="E50" s="344"/>
      <c r="F50" s="345"/>
      <c r="G50" s="346"/>
      <c r="H50" s="347"/>
      <c r="I50" s="347" t="s">
        <v>20835</v>
      </c>
      <c r="J50" s="390">
        <f>SUBTOTAL(9,J47:J49)</f>
        <v>5753.3099999999995</v>
      </c>
    </row>
    <row r="51" spans="1:10" ht="15" x14ac:dyDescent="0.2">
      <c r="A51" s="373" t="s">
        <v>20232</v>
      </c>
      <c r="B51" s="533" t="s">
        <v>20890</v>
      </c>
      <c r="C51" s="534"/>
      <c r="D51" s="534"/>
      <c r="E51" s="534"/>
      <c r="F51" s="534"/>
      <c r="G51" s="534"/>
      <c r="H51" s="534"/>
      <c r="I51" s="534"/>
      <c r="J51" s="535"/>
    </row>
    <row r="52" spans="1:10" x14ac:dyDescent="0.2">
      <c r="A52" s="379" t="s">
        <v>20233</v>
      </c>
      <c r="B52" s="354" t="s">
        <v>20923</v>
      </c>
      <c r="C52" s="38" t="s">
        <v>20722</v>
      </c>
      <c r="D52" s="364" t="s">
        <v>20885</v>
      </c>
      <c r="E52" s="41" t="s">
        <v>3</v>
      </c>
      <c r="F52" s="46">
        <v>2.08</v>
      </c>
      <c r="G52" s="325">
        <v>842.73</v>
      </c>
      <c r="H52" s="372">
        <f>G52</f>
        <v>842.73</v>
      </c>
      <c r="I52" s="380"/>
      <c r="J52" s="381">
        <f t="shared" ref="J52:J54" si="11">ROUND(F52*H52,2)</f>
        <v>1752.88</v>
      </c>
    </row>
    <row r="53" spans="1:10" x14ac:dyDescent="0.2">
      <c r="A53" s="379" t="s">
        <v>20234</v>
      </c>
      <c r="B53" s="354" t="s">
        <v>20924</v>
      </c>
      <c r="C53" s="38" t="s">
        <v>20722</v>
      </c>
      <c r="D53" s="364" t="s">
        <v>20886</v>
      </c>
      <c r="E53" s="41" t="s">
        <v>2</v>
      </c>
      <c r="F53" s="46">
        <v>7.32</v>
      </c>
      <c r="G53" s="325">
        <v>170.92</v>
      </c>
      <c r="H53" s="372">
        <f t="shared" ref="H53:H54" si="12">G53</f>
        <v>170.92</v>
      </c>
      <c r="I53" s="380"/>
      <c r="J53" s="381">
        <f t="shared" si="11"/>
        <v>1251.1300000000001</v>
      </c>
    </row>
    <row r="54" spans="1:10" x14ac:dyDescent="0.2">
      <c r="A54" s="379" t="s">
        <v>20235</v>
      </c>
      <c r="B54" s="354" t="s">
        <v>20925</v>
      </c>
      <c r="C54" s="38" t="s">
        <v>20722</v>
      </c>
      <c r="D54" s="364" t="s">
        <v>20887</v>
      </c>
      <c r="E54" s="41" t="s">
        <v>20672</v>
      </c>
      <c r="F54" s="46">
        <v>166.4</v>
      </c>
      <c r="G54" s="325">
        <v>16.88</v>
      </c>
      <c r="H54" s="372">
        <f t="shared" si="12"/>
        <v>16.88</v>
      </c>
      <c r="I54" s="380"/>
      <c r="J54" s="381">
        <f t="shared" si="11"/>
        <v>2808.83</v>
      </c>
    </row>
    <row r="55" spans="1:10" x14ac:dyDescent="0.2">
      <c r="A55" s="340"/>
      <c r="B55" s="341"/>
      <c r="C55" s="342"/>
      <c r="D55" s="343"/>
      <c r="E55" s="344"/>
      <c r="F55" s="345"/>
      <c r="G55" s="346"/>
      <c r="H55" s="347"/>
      <c r="I55" s="347" t="s">
        <v>20836</v>
      </c>
      <c r="J55" s="390">
        <f>SUBTOTAL(9,J52:J54)</f>
        <v>5812.84</v>
      </c>
    </row>
    <row r="56" spans="1:10" ht="15" x14ac:dyDescent="0.25">
      <c r="A56" s="376" t="s">
        <v>20837</v>
      </c>
      <c r="B56" s="522" t="s">
        <v>20833</v>
      </c>
      <c r="C56" s="523"/>
      <c r="D56" s="523"/>
      <c r="E56" s="523"/>
      <c r="F56" s="523"/>
      <c r="G56" s="523"/>
      <c r="H56" s="523"/>
      <c r="I56" s="523"/>
      <c r="J56" s="524"/>
    </row>
    <row r="57" spans="1:10" ht="38.25" x14ac:dyDescent="0.2">
      <c r="A57" s="47" t="s">
        <v>20838</v>
      </c>
      <c r="B57" s="54" t="s">
        <v>13512</v>
      </c>
      <c r="C57" s="38" t="s">
        <v>98</v>
      </c>
      <c r="D57" s="40" t="str">
        <f>IF($C57="","",VLOOKUP($B57,'197 ONERADO'!$A$3:$G$4201,2,0))</f>
        <v>Gabião tipo caixa em tela metálica, altura de 0,5 m, com revestimento liga zinco/alumínio, malha hexagonal 8/10 cm, fio diâmetro 2,7 mm, independente do formato ou utilização</v>
      </c>
      <c r="E57" s="41" t="str">
        <f>IF($C57="","",VLOOKUP($B57,'197 ONERADO'!$A$3:$G$4201,3,0))</f>
        <v>m³</v>
      </c>
      <c r="F57" s="216">
        <f>'JD. SELMA. - PONTE'!F18</f>
        <v>20.7</v>
      </c>
      <c r="G57" s="43">
        <f>IF($C57="","",VLOOKUP($B57,'197 ONERADO'!$A$3:$H$4201,6,0))</f>
        <v>940.14</v>
      </c>
      <c r="H57" s="370">
        <f t="shared" ref="H57:H73" si="13">ROUND(G57*(1+$C$14),2)</f>
        <v>1156.3699999999999</v>
      </c>
      <c r="I57" s="44"/>
      <c r="J57" s="45">
        <f t="shared" ref="J57" si="14">IF($C57="","",ROUND(F57*H57,2))</f>
        <v>23936.86</v>
      </c>
    </row>
    <row r="58" spans="1:10" x14ac:dyDescent="0.2">
      <c r="A58" s="340"/>
      <c r="B58" s="341"/>
      <c r="C58" s="342"/>
      <c r="D58" s="343"/>
      <c r="E58" s="344"/>
      <c r="F58" s="345"/>
      <c r="G58" s="346"/>
      <c r="H58" s="347"/>
      <c r="I58" s="347" t="s">
        <v>20839</v>
      </c>
      <c r="J58" s="390">
        <f>SUBTOTAL(9,J57:J57)</f>
        <v>23936.86</v>
      </c>
    </row>
    <row r="59" spans="1:10" ht="15" x14ac:dyDescent="0.25">
      <c r="A59" s="376" t="s">
        <v>20892</v>
      </c>
      <c r="B59" s="522" t="s">
        <v>20893</v>
      </c>
      <c r="C59" s="523"/>
      <c r="D59" s="523"/>
      <c r="E59" s="523"/>
      <c r="F59" s="523"/>
      <c r="G59" s="523"/>
      <c r="H59" s="523"/>
      <c r="I59" s="523"/>
      <c r="J59" s="524"/>
    </row>
    <row r="60" spans="1:10" ht="12.95" customHeight="1" x14ac:dyDescent="0.2">
      <c r="A60" s="47" t="s">
        <v>20895</v>
      </c>
      <c r="B60" s="354" t="s">
        <v>20924</v>
      </c>
      <c r="C60" s="38" t="s">
        <v>20722</v>
      </c>
      <c r="D60" s="364" t="s">
        <v>20886</v>
      </c>
      <c r="E60" s="41" t="s">
        <v>2</v>
      </c>
      <c r="F60" s="216">
        <v>8.42</v>
      </c>
      <c r="G60" s="325">
        <v>170.92</v>
      </c>
      <c r="H60" s="372">
        <f>G60</f>
        <v>170.92</v>
      </c>
      <c r="I60" s="44"/>
      <c r="J60" s="45">
        <f t="shared" ref="J60:J73" si="15">IF($C60="","",ROUND(F60*H60,2))</f>
        <v>1439.15</v>
      </c>
    </row>
    <row r="61" spans="1:10" x14ac:dyDescent="0.2">
      <c r="A61" s="47" t="s">
        <v>20896</v>
      </c>
      <c r="B61" s="354" t="s">
        <v>20923</v>
      </c>
      <c r="C61" s="38" t="s">
        <v>20722</v>
      </c>
      <c r="D61" s="364" t="s">
        <v>20885</v>
      </c>
      <c r="E61" s="41" t="s">
        <v>3</v>
      </c>
      <c r="F61" s="216">
        <v>0.43</v>
      </c>
      <c r="G61" s="325">
        <v>842.73</v>
      </c>
      <c r="H61" s="372">
        <f t="shared" ref="H61:H63" si="16">G61</f>
        <v>842.73</v>
      </c>
      <c r="I61" s="44"/>
      <c r="J61" s="45">
        <f t="shared" si="15"/>
        <v>362.37</v>
      </c>
    </row>
    <row r="62" spans="1:10" x14ac:dyDescent="0.2">
      <c r="A62" s="47" t="s">
        <v>20897</v>
      </c>
      <c r="B62" s="354" t="s">
        <v>20925</v>
      </c>
      <c r="C62" s="38" t="s">
        <v>20722</v>
      </c>
      <c r="D62" s="364" t="s">
        <v>20887</v>
      </c>
      <c r="E62" s="41" t="s">
        <v>20672</v>
      </c>
      <c r="F62" s="216">
        <f>80*F61</f>
        <v>34.4</v>
      </c>
      <c r="G62" s="325">
        <v>16.88</v>
      </c>
      <c r="H62" s="372">
        <f t="shared" si="16"/>
        <v>16.88</v>
      </c>
      <c r="I62" s="44"/>
      <c r="J62" s="45">
        <f t="shared" si="15"/>
        <v>580.66999999999996</v>
      </c>
    </row>
    <row r="63" spans="1:10" ht="12.95" customHeight="1" x14ac:dyDescent="0.2">
      <c r="A63" s="47" t="s">
        <v>20898</v>
      </c>
      <c r="B63" s="354" t="s">
        <v>20926</v>
      </c>
      <c r="C63" s="38" t="s">
        <v>20722</v>
      </c>
      <c r="D63" s="364" t="s">
        <v>20894</v>
      </c>
      <c r="E63" s="41" t="s">
        <v>20553</v>
      </c>
      <c r="F63" s="216">
        <v>33.6</v>
      </c>
      <c r="G63" s="43">
        <v>186.56</v>
      </c>
      <c r="H63" s="372">
        <f t="shared" si="16"/>
        <v>186.56</v>
      </c>
      <c r="I63" s="44"/>
      <c r="J63" s="45">
        <f t="shared" si="15"/>
        <v>6268.42</v>
      </c>
    </row>
    <row r="64" spans="1:10" x14ac:dyDescent="0.2">
      <c r="A64" s="340"/>
      <c r="B64" s="341"/>
      <c r="C64" s="342"/>
      <c r="D64" s="343"/>
      <c r="E64" s="344"/>
      <c r="F64" s="345"/>
      <c r="G64" s="346"/>
      <c r="H64" s="347"/>
      <c r="I64" s="347" t="s">
        <v>20891</v>
      </c>
      <c r="J64" s="390">
        <f>SUBTOTAL(9,J60:J63)</f>
        <v>8650.61</v>
      </c>
    </row>
    <row r="65" spans="1:10" ht="15" x14ac:dyDescent="0.25">
      <c r="A65" s="376" t="s">
        <v>20900</v>
      </c>
      <c r="B65" s="522" t="s">
        <v>20899</v>
      </c>
      <c r="C65" s="523"/>
      <c r="D65" s="523"/>
      <c r="E65" s="523"/>
      <c r="F65" s="523"/>
      <c r="G65" s="523"/>
      <c r="H65" s="523"/>
      <c r="I65" s="523"/>
      <c r="J65" s="524"/>
    </row>
    <row r="66" spans="1:10" x14ac:dyDescent="0.2">
      <c r="A66" s="47" t="s">
        <v>20901</v>
      </c>
      <c r="B66" s="54" t="s">
        <v>13</v>
      </c>
      <c r="C66" s="38" t="s">
        <v>98</v>
      </c>
      <c r="D66" s="40" t="str">
        <f>IF($C66="","",VLOOKUP($B66,'197 ONERADO'!$A$3:$G$4201,2,0))</f>
        <v>Base de brita graduada</v>
      </c>
      <c r="E66" s="41" t="str">
        <f>IF($C66="","",VLOOKUP($B66,'197 ONERADO'!$A$3:$G$4201,3,0))</f>
        <v>m³</v>
      </c>
      <c r="F66" s="216">
        <f>'BRÁS_ PONTE'!AI11</f>
        <v>192.69</v>
      </c>
      <c r="G66" s="43">
        <f>IF($C66="","",VLOOKUP($B66,'197 ONERADO'!$A$3:$H$4201,6,0))</f>
        <v>268.31</v>
      </c>
      <c r="H66" s="370">
        <f t="shared" ref="H66" si="17">ROUND(G66*(1+$C$14),2)</f>
        <v>330.02</v>
      </c>
      <c r="I66" s="44"/>
      <c r="J66" s="45">
        <f t="shared" ref="J66" si="18">IF($C66="","",ROUND(F66*H66,2))</f>
        <v>63591.55</v>
      </c>
    </row>
    <row r="67" spans="1:10" x14ac:dyDescent="0.2">
      <c r="A67" s="47" t="s">
        <v>20902</v>
      </c>
      <c r="B67" s="54" t="s">
        <v>20721</v>
      </c>
      <c r="C67" s="38" t="s">
        <v>20722</v>
      </c>
      <c r="D67" s="40" t="s">
        <v>20723</v>
      </c>
      <c r="E67" s="41" t="s">
        <v>20553</v>
      </c>
      <c r="F67" s="216">
        <v>20</v>
      </c>
      <c r="G67" s="43">
        <v>713.48</v>
      </c>
      <c r="H67" s="44">
        <f>G67</f>
        <v>713.48</v>
      </c>
      <c r="I67" s="44"/>
      <c r="J67" s="45">
        <f>IF($C67="","",ROUND(F67*H67,2))</f>
        <v>14269.6</v>
      </c>
    </row>
    <row r="68" spans="1:10" x14ac:dyDescent="0.2">
      <c r="A68" s="47" t="s">
        <v>20903</v>
      </c>
      <c r="B68" s="54" t="s">
        <v>15775</v>
      </c>
      <c r="C68" s="38" t="s">
        <v>98</v>
      </c>
      <c r="D68" s="40" t="str">
        <f>IF($C68="","",VLOOKUP($B68,'197 ONERADO'!$A$3:$G$4201,2,0))</f>
        <v>Tinta acrílica em massa, inclusive preparo</v>
      </c>
      <c r="E68" s="41" t="str">
        <f>IF($C68="","",VLOOKUP($B68,'197 ONERADO'!$A$3:$G$4201,3,0))</f>
        <v>m²</v>
      </c>
      <c r="F68" s="216">
        <f>'JD. SELMA. - PONTE'!AJ8</f>
        <v>31.28</v>
      </c>
      <c r="G68" s="43">
        <f>IF($C68="","",VLOOKUP($B68,'197 ONERADO'!$A$3:$H$4201,6,0))</f>
        <v>34.11</v>
      </c>
      <c r="H68" s="370">
        <f t="shared" si="13"/>
        <v>41.96</v>
      </c>
      <c r="I68" s="44"/>
      <c r="J68" s="45">
        <f t="shared" si="15"/>
        <v>1312.51</v>
      </c>
    </row>
    <row r="69" spans="1:10" x14ac:dyDescent="0.2">
      <c r="A69" s="47" t="s">
        <v>20904</v>
      </c>
      <c r="B69" s="54" t="s">
        <v>20927</v>
      </c>
      <c r="C69" s="38" t="s">
        <v>20722</v>
      </c>
      <c r="D69" s="40" t="s">
        <v>20909</v>
      </c>
      <c r="E69" s="41" t="s">
        <v>3</v>
      </c>
      <c r="F69" s="216">
        <v>124</v>
      </c>
      <c r="G69" s="43">
        <v>20.46</v>
      </c>
      <c r="H69" s="44">
        <f>G69</f>
        <v>20.46</v>
      </c>
      <c r="I69" s="44"/>
      <c r="J69" s="45">
        <f t="shared" si="15"/>
        <v>2537.04</v>
      </c>
    </row>
    <row r="70" spans="1:10" ht="12.95" customHeight="1" x14ac:dyDescent="0.2">
      <c r="A70" s="47" t="s">
        <v>20905</v>
      </c>
      <c r="B70" s="54" t="s">
        <v>13690</v>
      </c>
      <c r="C70" s="38" t="s">
        <v>98</v>
      </c>
      <c r="D70" s="40" t="str">
        <f>IF($C70="","",VLOOKUP($B70,'197 ONERADO'!$A$3:$G$4201,2,0))</f>
        <v>Broca em concreto armado diâmetro de 20 cm - completa</v>
      </c>
      <c r="E70" s="41" t="str">
        <f>IF($C70="","",VLOOKUP($B70,'197 ONERADO'!$A$3:$G$4201,3,0))</f>
        <v>m</v>
      </c>
      <c r="F70" s="216">
        <v>5</v>
      </c>
      <c r="G70" s="43">
        <f>IF($C70="","",VLOOKUP($B70,'197 ONERADO'!$A$3:$H$4201,6,0))</f>
        <v>69.040000000000006</v>
      </c>
      <c r="H70" s="370">
        <f t="shared" si="13"/>
        <v>84.92</v>
      </c>
      <c r="I70" s="44"/>
      <c r="J70" s="45">
        <f t="shared" si="15"/>
        <v>424.6</v>
      </c>
    </row>
    <row r="71" spans="1:10" ht="25.5" x14ac:dyDescent="0.2">
      <c r="A71" s="47" t="s">
        <v>20906</v>
      </c>
      <c r="B71" s="54" t="s">
        <v>20119</v>
      </c>
      <c r="C71" s="38" t="s">
        <v>98</v>
      </c>
      <c r="D71" s="40" t="str">
        <f>IF($C71="","",VLOOKUP($B71,'197 ONERADO'!$A$3:$G$4201,2,0))</f>
        <v>Placa para sinalização viária em chapa de aço, totalmente refletiva com película IA/IA - área até 2,0 m²</v>
      </c>
      <c r="E71" s="41" t="str">
        <f>IF($C71="","",VLOOKUP($B71,'197 ONERADO'!$A$3:$G$4201,3,0))</f>
        <v>m²</v>
      </c>
      <c r="F71" s="216">
        <f>'JD. SELMA. - PONTE'!AP9</f>
        <v>1.0999999999999999</v>
      </c>
      <c r="G71" s="43">
        <f>IF($C71="","",VLOOKUP($B71,'197 ONERADO'!$A$3:$H$4201,6,0))</f>
        <v>1639.09</v>
      </c>
      <c r="H71" s="370">
        <f t="shared" si="13"/>
        <v>2016.08</v>
      </c>
      <c r="I71" s="44"/>
      <c r="J71" s="45">
        <f t="shared" si="15"/>
        <v>2217.69</v>
      </c>
    </row>
    <row r="72" spans="1:10" x14ac:dyDescent="0.2">
      <c r="A72" s="47" t="s">
        <v>20907</v>
      </c>
      <c r="B72" s="54" t="s">
        <v>19</v>
      </c>
      <c r="C72" s="38" t="s">
        <v>98</v>
      </c>
      <c r="D72" s="40" t="str">
        <f>IF($C72="","",VLOOKUP($B72,'197 ONERADO'!$A$3:$G$4201,2,0))</f>
        <v>Suporte de perfil metálico galvanizado</v>
      </c>
      <c r="E72" s="41" t="str">
        <f>IF($C72="","",VLOOKUP($B72,'197 ONERADO'!$A$3:$G$4201,3,0))</f>
        <v>kg</v>
      </c>
      <c r="F72" s="216">
        <f>'JD. SELMA. - PONTE'!AV9</f>
        <v>65.25</v>
      </c>
      <c r="G72" s="43">
        <f>IF($C72="","",VLOOKUP($B72,'197 ONERADO'!$A$3:$H$4201,6,0))</f>
        <v>30.83</v>
      </c>
      <c r="H72" s="370">
        <f t="shared" si="13"/>
        <v>37.92</v>
      </c>
      <c r="I72" s="44"/>
      <c r="J72" s="45">
        <f t="shared" si="15"/>
        <v>2474.2800000000002</v>
      </c>
    </row>
    <row r="73" spans="1:10" ht="12.95" customHeight="1" x14ac:dyDescent="0.2">
      <c r="A73" s="47" t="s">
        <v>20908</v>
      </c>
      <c r="B73" s="54" t="s">
        <v>15805</v>
      </c>
      <c r="C73" s="38" t="s">
        <v>98</v>
      </c>
      <c r="D73" s="40" t="str">
        <f>IF($C73="","",VLOOKUP($B73,'197 ONERADO'!$A$3:$G$4201,2,0))</f>
        <v>Plantio de grama batatais em placas (praças e áreas abertas)</v>
      </c>
      <c r="E73" s="41" t="str">
        <f>IF($C73="","",VLOOKUP($B73,'197 ONERADO'!$A$3:$G$4201,3,0))</f>
        <v>m²</v>
      </c>
      <c r="F73" s="216">
        <f>4*3*20</f>
        <v>240</v>
      </c>
      <c r="G73" s="43">
        <f>IF($C73="","",VLOOKUP($B73,'197 ONERADO'!$A$3:$H$4201,6,0))</f>
        <v>14.22</v>
      </c>
      <c r="H73" s="370">
        <f t="shared" si="13"/>
        <v>17.489999999999998</v>
      </c>
      <c r="I73" s="44"/>
      <c r="J73" s="45">
        <f t="shared" si="15"/>
        <v>4197.6000000000004</v>
      </c>
    </row>
    <row r="74" spans="1:10" ht="12.95" customHeight="1" x14ac:dyDescent="0.2">
      <c r="A74" s="47" t="s">
        <v>20945</v>
      </c>
      <c r="B74" s="54" t="s">
        <v>19552</v>
      </c>
      <c r="C74" s="38" t="s">
        <v>98</v>
      </c>
      <c r="D74" s="40" t="str">
        <f>IF($C74="","",VLOOKUP($B74,'197 ONERADO'!$A$3:$G$4201,2,0))</f>
        <v>Limpeza final da obra</v>
      </c>
      <c r="E74" s="41" t="str">
        <f>IF($C74="","",VLOOKUP($B74,'197 ONERADO'!$A$3:$G$4201,3,0))</f>
        <v>m²</v>
      </c>
      <c r="F74" s="216">
        <f>F23</f>
        <v>497.9</v>
      </c>
      <c r="G74" s="43">
        <f>IF($C74="","",VLOOKUP($B74,'197 ONERADO'!$A$3:$H$4201,6,0))</f>
        <v>15</v>
      </c>
      <c r="H74" s="370">
        <f t="shared" ref="H74" si="19">ROUND(G74*(1+$C$14),2)</f>
        <v>18.45</v>
      </c>
      <c r="I74" s="44"/>
      <c r="J74" s="45">
        <f t="shared" ref="J74" si="20">IF($C74="","",ROUND(F74*H74,2))</f>
        <v>9186.26</v>
      </c>
    </row>
    <row r="75" spans="1:10" ht="13.5" thickBot="1" x14ac:dyDescent="0.25">
      <c r="A75" s="340"/>
      <c r="B75" s="341"/>
      <c r="C75" s="342"/>
      <c r="D75" s="343"/>
      <c r="E75" s="344"/>
      <c r="F75" s="345"/>
      <c r="G75" s="346"/>
      <c r="H75" s="347"/>
      <c r="I75" s="347" t="s">
        <v>20839</v>
      </c>
      <c r="J75" s="391">
        <f>SUBTOTAL(9,J66:J74)</f>
        <v>100211.13</v>
      </c>
    </row>
    <row r="76" spans="1:10" ht="15.75" thickBot="1" x14ac:dyDescent="0.3">
      <c r="A76" s="525" t="s">
        <v>10</v>
      </c>
      <c r="B76" s="526"/>
      <c r="C76" s="526"/>
      <c r="D76" s="526"/>
      <c r="E76" s="526"/>
      <c r="F76" s="526"/>
      <c r="G76" s="526"/>
      <c r="H76" s="526"/>
      <c r="I76" s="527"/>
      <c r="J76" s="338">
        <f>SUBTOTAL(9,J17:J74)</f>
        <v>370049.4599999999</v>
      </c>
    </row>
    <row r="77" spans="1:10" ht="15" x14ac:dyDescent="0.25">
      <c r="E77" s="220"/>
      <c r="F77" s="220"/>
      <c r="G77" s="220"/>
      <c r="H77" s="220"/>
      <c r="I77" s="220"/>
      <c r="J77" s="221"/>
    </row>
    <row r="78" spans="1:10" x14ac:dyDescent="0.2">
      <c r="A78" s="529" t="s">
        <v>20840</v>
      </c>
      <c r="B78" s="529"/>
      <c r="C78" s="529"/>
      <c r="D78" s="529"/>
      <c r="E78" s="529"/>
      <c r="F78" s="529"/>
      <c r="G78" s="529"/>
      <c r="H78" s="529"/>
      <c r="I78" s="529"/>
      <c r="J78" s="528">
        <v>0</v>
      </c>
    </row>
    <row r="79" spans="1:10" x14ac:dyDescent="0.2">
      <c r="A79" s="529"/>
      <c r="B79" s="529"/>
      <c r="C79" s="529"/>
      <c r="D79" s="529"/>
      <c r="E79" s="529"/>
      <c r="F79" s="529"/>
      <c r="G79" s="529"/>
      <c r="H79" s="529"/>
      <c r="I79" s="529"/>
      <c r="J79" s="528"/>
    </row>
    <row r="80" spans="1:10" x14ac:dyDescent="0.2">
      <c r="A80" s="529"/>
      <c r="B80" s="529"/>
      <c r="C80" s="529"/>
      <c r="D80" s="529"/>
      <c r="E80" s="529"/>
      <c r="F80" s="529"/>
      <c r="G80" s="529"/>
      <c r="H80" s="529"/>
      <c r="I80" s="529"/>
      <c r="J80" s="528"/>
    </row>
    <row r="81" spans="1:10" x14ac:dyDescent="0.2">
      <c r="A81" s="10"/>
      <c r="B81" s="4"/>
      <c r="C81" s="4"/>
      <c r="D81" s="6"/>
      <c r="E81" s="1"/>
      <c r="F81" s="12"/>
      <c r="G81" s="7"/>
      <c r="H81" s="7"/>
      <c r="I81" s="7"/>
      <c r="J81" s="5"/>
    </row>
    <row r="82" spans="1:10" x14ac:dyDescent="0.2">
      <c r="A82" s="10"/>
      <c r="B82" s="4"/>
      <c r="C82" s="4"/>
      <c r="D82" s="6"/>
      <c r="E82" s="1"/>
      <c r="F82" s="12"/>
      <c r="G82" s="7"/>
      <c r="H82" s="7"/>
      <c r="I82" s="7"/>
      <c r="J82" s="13" t="s">
        <v>20947</v>
      </c>
    </row>
    <row r="83" spans="1:10" ht="49.35" customHeight="1" x14ac:dyDescent="0.2">
      <c r="A83" s="166"/>
      <c r="B83" s="167"/>
      <c r="C83" s="167"/>
      <c r="D83" s="168"/>
      <c r="E83" s="477"/>
      <c r="F83" s="477"/>
      <c r="G83" s="477"/>
      <c r="H83" s="477"/>
      <c r="I83" s="477"/>
      <c r="J83" s="477"/>
    </row>
    <row r="84" spans="1:10" ht="15.75" x14ac:dyDescent="0.2">
      <c r="A84" s="478" t="s">
        <v>20229</v>
      </c>
      <c r="B84" s="478"/>
      <c r="C84" s="478"/>
      <c r="D84" s="478"/>
      <c r="E84" s="478"/>
      <c r="F84" s="478"/>
      <c r="G84" s="478"/>
      <c r="H84" s="478"/>
      <c r="I84" s="478"/>
      <c r="J84" s="478"/>
    </row>
    <row r="85" spans="1:10" ht="15" x14ac:dyDescent="0.2">
      <c r="A85" s="479" t="s">
        <v>43</v>
      </c>
      <c r="B85" s="479"/>
      <c r="C85" s="479"/>
      <c r="D85" s="479"/>
      <c r="E85" s="479"/>
      <c r="F85" s="479"/>
      <c r="G85" s="479"/>
      <c r="H85" s="479"/>
      <c r="I85" s="479"/>
      <c r="J85" s="479"/>
    </row>
    <row r="86" spans="1:10" x14ac:dyDescent="0.2">
      <c r="A86" s="475" t="s">
        <v>119</v>
      </c>
      <c r="B86" s="475"/>
      <c r="C86" s="475"/>
      <c r="D86" s="475"/>
      <c r="E86" s="475"/>
      <c r="F86" s="475"/>
      <c r="G86" s="475"/>
      <c r="H86" s="475"/>
      <c r="I86" s="475"/>
      <c r="J86" s="475"/>
    </row>
  </sheetData>
  <mergeCells count="38">
    <mergeCell ref="A11:B11"/>
    <mergeCell ref="C11:H11"/>
    <mergeCell ref="A12:B12"/>
    <mergeCell ref="C12:H12"/>
    <mergeCell ref="A13:B13"/>
    <mergeCell ref="C13:H13"/>
    <mergeCell ref="A8:B8"/>
    <mergeCell ref="C8:H8"/>
    <mergeCell ref="A9:B9"/>
    <mergeCell ref="C9:H9"/>
    <mergeCell ref="A10:B10"/>
    <mergeCell ref="C10:H10"/>
    <mergeCell ref="C1:J3"/>
    <mergeCell ref="C4:J5"/>
    <mergeCell ref="A6:B6"/>
    <mergeCell ref="C6:H6"/>
    <mergeCell ref="A7:B7"/>
    <mergeCell ref="C7:H7"/>
    <mergeCell ref="A86:J86"/>
    <mergeCell ref="B33:J33"/>
    <mergeCell ref="A78:I80"/>
    <mergeCell ref="J78:J80"/>
    <mergeCell ref="E83:J83"/>
    <mergeCell ref="A84:J84"/>
    <mergeCell ref="A85:J85"/>
    <mergeCell ref="B41:J41"/>
    <mergeCell ref="B46:J46"/>
    <mergeCell ref="B51:J51"/>
    <mergeCell ref="B56:J56"/>
    <mergeCell ref="B59:J59"/>
    <mergeCell ref="B65:J65"/>
    <mergeCell ref="A76:I76"/>
    <mergeCell ref="B29:J29"/>
    <mergeCell ref="A14:B14"/>
    <mergeCell ref="C14:H14"/>
    <mergeCell ref="A15:J15"/>
    <mergeCell ref="B17:J17"/>
    <mergeCell ref="B25:J25"/>
  </mergeCells>
  <phoneticPr fontId="4" type="noConversion"/>
  <pageMargins left="0.511811024" right="0.511811024" top="0.78740157499999996" bottom="0.78740157499999996" header="0.31496062000000002" footer="0.31496062000000002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</sheetPr>
  <dimension ref="B1:AD29"/>
  <sheetViews>
    <sheetView workbookViewId="0">
      <selection activeCell="AA21" sqref="AA21"/>
    </sheetView>
  </sheetViews>
  <sheetFormatPr defaultRowHeight="12.75" x14ac:dyDescent="0.2"/>
  <cols>
    <col min="3" max="3" width="42.85546875" bestFit="1" customWidth="1"/>
    <col min="4" max="27" width="3.140625" customWidth="1"/>
    <col min="30" max="30" width="14.28515625" bestFit="1" customWidth="1"/>
  </cols>
  <sheetData>
    <row r="1" spans="2:29" ht="13.5" thickBot="1" x14ac:dyDescent="0.25"/>
    <row r="2" spans="2:29" ht="19.5" thickBot="1" x14ac:dyDescent="0.25">
      <c r="B2" s="545" t="s">
        <v>20648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O2" s="546"/>
      <c r="P2" s="546"/>
      <c r="Q2" s="546"/>
      <c r="R2" s="546"/>
      <c r="S2" s="546"/>
      <c r="T2" s="546"/>
      <c r="U2" s="546"/>
      <c r="V2" s="546"/>
      <c r="W2" s="546"/>
      <c r="X2" s="546"/>
      <c r="Y2" s="546"/>
      <c r="Z2" s="546"/>
      <c r="AA2" s="547"/>
    </row>
    <row r="3" spans="2:29" x14ac:dyDescent="0.2">
      <c r="B3" s="542" t="s">
        <v>20863</v>
      </c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4"/>
    </row>
    <row r="4" spans="2:29" x14ac:dyDescent="0.2">
      <c r="B4" s="565" t="s">
        <v>50</v>
      </c>
      <c r="C4" s="572" t="s">
        <v>20649</v>
      </c>
      <c r="D4" s="554" t="s">
        <v>20640</v>
      </c>
      <c r="E4" s="554"/>
      <c r="F4" s="554"/>
      <c r="G4" s="554"/>
      <c r="H4" s="554"/>
      <c r="I4" s="554"/>
      <c r="J4" s="554" t="s">
        <v>20641</v>
      </c>
      <c r="K4" s="554"/>
      <c r="L4" s="554"/>
      <c r="M4" s="554"/>
      <c r="N4" s="554"/>
      <c r="O4" s="554"/>
      <c r="P4" s="554" t="s">
        <v>20642</v>
      </c>
      <c r="Q4" s="554"/>
      <c r="R4" s="554"/>
      <c r="S4" s="554"/>
      <c r="T4" s="554"/>
      <c r="U4" s="554"/>
      <c r="V4" s="554" t="s">
        <v>20643</v>
      </c>
      <c r="W4" s="554"/>
      <c r="X4" s="554"/>
      <c r="Y4" s="554"/>
      <c r="Z4" s="554"/>
      <c r="AA4" s="555"/>
    </row>
    <row r="5" spans="2:29" x14ac:dyDescent="0.2">
      <c r="B5" s="566"/>
      <c r="C5" s="573"/>
      <c r="D5" s="253">
        <v>5</v>
      </c>
      <c r="E5" s="253">
        <v>10</v>
      </c>
      <c r="F5" s="253">
        <v>15</v>
      </c>
      <c r="G5" s="253">
        <v>20</v>
      </c>
      <c r="H5" s="253">
        <v>25</v>
      </c>
      <c r="I5" s="253">
        <v>30</v>
      </c>
      <c r="J5" s="253">
        <v>5</v>
      </c>
      <c r="K5" s="253">
        <v>10</v>
      </c>
      <c r="L5" s="253">
        <v>15</v>
      </c>
      <c r="M5" s="253">
        <v>20</v>
      </c>
      <c r="N5" s="253">
        <v>25</v>
      </c>
      <c r="O5" s="253">
        <v>30</v>
      </c>
      <c r="P5" s="253">
        <v>5</v>
      </c>
      <c r="Q5" s="253">
        <v>10</v>
      </c>
      <c r="R5" s="253">
        <v>15</v>
      </c>
      <c r="S5" s="253">
        <v>20</v>
      </c>
      <c r="T5" s="253">
        <v>25</v>
      </c>
      <c r="U5" s="253">
        <v>30</v>
      </c>
      <c r="V5" s="253">
        <v>5</v>
      </c>
      <c r="W5" s="253">
        <v>10</v>
      </c>
      <c r="X5" s="253">
        <v>15</v>
      </c>
      <c r="Y5" s="253">
        <v>20</v>
      </c>
      <c r="Z5" s="253">
        <v>25</v>
      </c>
      <c r="AA5" s="254">
        <v>30</v>
      </c>
    </row>
    <row r="6" spans="2:29" x14ac:dyDescent="0.2">
      <c r="B6" s="247" t="s">
        <v>9</v>
      </c>
      <c r="C6" s="242" t="s">
        <v>20639</v>
      </c>
      <c r="D6" s="574" t="s">
        <v>20673</v>
      </c>
      <c r="E6" s="575"/>
      <c r="F6" s="575"/>
      <c r="G6" s="575"/>
      <c r="H6" s="575"/>
      <c r="I6" s="576"/>
      <c r="J6" s="245"/>
      <c r="K6" s="245"/>
      <c r="L6" s="245"/>
      <c r="M6" s="357"/>
      <c r="N6" s="357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57"/>
      <c r="Z6" s="357"/>
      <c r="AA6" s="377"/>
    </row>
    <row r="7" spans="2:29" x14ac:dyDescent="0.2">
      <c r="B7" s="249" t="s">
        <v>21</v>
      </c>
      <c r="C7" s="250" t="s">
        <v>20910</v>
      </c>
      <c r="D7" s="577"/>
      <c r="E7" s="578"/>
      <c r="F7" s="578"/>
      <c r="G7" s="578"/>
      <c r="H7" s="578"/>
      <c r="I7" s="579"/>
      <c r="J7" s="356"/>
      <c r="K7" s="356"/>
      <c r="L7" s="250"/>
      <c r="M7" s="251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/>
      <c r="Z7" s="356"/>
      <c r="AA7" s="378"/>
    </row>
    <row r="8" spans="2:29" x14ac:dyDescent="0.2">
      <c r="B8" s="249" t="s">
        <v>22</v>
      </c>
      <c r="C8" s="250" t="s">
        <v>20860</v>
      </c>
      <c r="D8" s="577"/>
      <c r="E8" s="578"/>
      <c r="F8" s="578"/>
      <c r="G8" s="578"/>
      <c r="H8" s="578"/>
      <c r="I8" s="579"/>
      <c r="J8" s="356"/>
      <c r="K8" s="356"/>
      <c r="L8" s="356"/>
      <c r="M8" s="250"/>
      <c r="N8" s="251"/>
      <c r="O8" s="251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78"/>
    </row>
    <row r="9" spans="2:29" x14ac:dyDescent="0.2">
      <c r="B9" s="249" t="s">
        <v>112</v>
      </c>
      <c r="C9" s="250" t="s">
        <v>20861</v>
      </c>
      <c r="D9" s="577"/>
      <c r="E9" s="578"/>
      <c r="F9" s="578"/>
      <c r="G9" s="578"/>
      <c r="H9" s="578"/>
      <c r="I9" s="579"/>
      <c r="J9" s="356"/>
      <c r="K9" s="356"/>
      <c r="L9" s="356"/>
      <c r="M9" s="356"/>
      <c r="N9" s="356"/>
      <c r="O9" s="250"/>
      <c r="P9" s="251"/>
      <c r="Q9" s="251"/>
      <c r="R9" s="356"/>
      <c r="S9" s="356"/>
      <c r="T9" s="356"/>
      <c r="U9" s="356"/>
      <c r="V9" s="356"/>
      <c r="W9" s="356"/>
      <c r="X9" s="356"/>
      <c r="Y9" s="356"/>
      <c r="Z9" s="356"/>
      <c r="AA9" s="378"/>
    </row>
    <row r="10" spans="2:29" x14ac:dyDescent="0.2">
      <c r="B10" s="249" t="s">
        <v>12362</v>
      </c>
      <c r="C10" s="250" t="s">
        <v>20911</v>
      </c>
      <c r="D10" s="577"/>
      <c r="E10" s="578"/>
      <c r="F10" s="578"/>
      <c r="G10" s="578"/>
      <c r="H10" s="578"/>
      <c r="I10" s="579"/>
      <c r="J10" s="356"/>
      <c r="K10" s="356"/>
      <c r="L10" s="356"/>
      <c r="M10" s="356"/>
      <c r="N10" s="356"/>
      <c r="O10" s="356"/>
      <c r="P10" s="356"/>
      <c r="Q10" s="250"/>
      <c r="R10" s="251"/>
      <c r="S10" s="251"/>
      <c r="T10" s="356"/>
      <c r="U10" s="356"/>
      <c r="V10" s="356"/>
      <c r="W10" s="356"/>
      <c r="X10" s="356"/>
      <c r="Y10" s="356"/>
      <c r="Z10" s="356"/>
      <c r="AA10" s="378"/>
    </row>
    <row r="11" spans="2:29" x14ac:dyDescent="0.2">
      <c r="B11" s="249" t="s">
        <v>12373</v>
      </c>
      <c r="C11" s="250" t="s">
        <v>20912</v>
      </c>
      <c r="D11" s="577"/>
      <c r="E11" s="578"/>
      <c r="F11" s="578"/>
      <c r="G11" s="578"/>
      <c r="H11" s="578"/>
      <c r="I11" s="579"/>
      <c r="J11" s="356"/>
      <c r="K11" s="356"/>
      <c r="L11" s="356"/>
      <c r="M11" s="356"/>
      <c r="N11" s="356"/>
      <c r="O11" s="356"/>
      <c r="P11" s="356"/>
      <c r="Q11" s="250"/>
      <c r="R11" s="250"/>
      <c r="S11" s="356"/>
      <c r="T11" s="251"/>
      <c r="U11" s="356"/>
      <c r="V11" s="356"/>
      <c r="W11" s="356"/>
      <c r="X11" s="356"/>
      <c r="Y11" s="356"/>
      <c r="Z11" s="356"/>
      <c r="AA11" s="378"/>
    </row>
    <row r="12" spans="2:29" x14ac:dyDescent="0.2">
      <c r="B12" s="249" t="s">
        <v>20232</v>
      </c>
      <c r="C12" s="250" t="s">
        <v>20913</v>
      </c>
      <c r="D12" s="577"/>
      <c r="E12" s="578"/>
      <c r="F12" s="578"/>
      <c r="G12" s="578"/>
      <c r="H12" s="578"/>
      <c r="I12" s="579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251"/>
      <c r="V12" s="356"/>
      <c r="W12" s="356"/>
      <c r="X12" s="356"/>
      <c r="Y12" s="356"/>
      <c r="Z12" s="356"/>
      <c r="AA12" s="378"/>
    </row>
    <row r="13" spans="2:29" x14ac:dyDescent="0.2">
      <c r="B13" s="247" t="s">
        <v>20837</v>
      </c>
      <c r="C13" s="242" t="s">
        <v>20862</v>
      </c>
      <c r="D13" s="577"/>
      <c r="E13" s="578"/>
      <c r="F13" s="578"/>
      <c r="G13" s="578"/>
      <c r="H13" s="578"/>
      <c r="I13" s="579"/>
      <c r="J13" s="242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245"/>
      <c r="W13" s="245"/>
      <c r="X13" s="357"/>
      <c r="Y13" s="357"/>
      <c r="Z13" s="357"/>
      <c r="AA13" s="377"/>
    </row>
    <row r="14" spans="2:29" x14ac:dyDescent="0.2">
      <c r="B14" s="247" t="s">
        <v>20892</v>
      </c>
      <c r="C14" s="242" t="s">
        <v>20914</v>
      </c>
      <c r="D14" s="577"/>
      <c r="E14" s="578"/>
      <c r="F14" s="578"/>
      <c r="G14" s="578"/>
      <c r="H14" s="578"/>
      <c r="I14" s="579"/>
      <c r="J14" s="242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245"/>
      <c r="Y14" s="245"/>
      <c r="Z14" s="357"/>
      <c r="AA14" s="377"/>
    </row>
    <row r="15" spans="2:29" ht="13.5" thickBot="1" x14ac:dyDescent="0.25">
      <c r="B15" s="247" t="s">
        <v>20900</v>
      </c>
      <c r="C15" s="242" t="s">
        <v>20915</v>
      </c>
      <c r="D15" s="580"/>
      <c r="E15" s="581"/>
      <c r="F15" s="581"/>
      <c r="G15" s="581"/>
      <c r="H15" s="581"/>
      <c r="I15" s="582"/>
      <c r="J15" s="242"/>
      <c r="K15" s="242"/>
      <c r="L15" s="242"/>
      <c r="M15" s="242"/>
      <c r="N15" s="242"/>
      <c r="O15" s="242"/>
      <c r="P15" s="357"/>
      <c r="Q15" s="357"/>
      <c r="R15" s="357"/>
      <c r="S15" s="357"/>
      <c r="T15" s="357"/>
      <c r="U15" s="357"/>
      <c r="V15" s="357"/>
      <c r="W15" s="357"/>
      <c r="X15" s="357"/>
      <c r="Y15" s="357"/>
      <c r="Z15" s="245"/>
      <c r="AA15" s="374"/>
    </row>
    <row r="16" spans="2:29" ht="13.5" thickBot="1" x14ac:dyDescent="0.25">
      <c r="B16" s="589" t="s">
        <v>20652</v>
      </c>
      <c r="C16" s="590"/>
      <c r="D16" s="591">
        <v>0</v>
      </c>
      <c r="E16" s="592"/>
      <c r="F16" s="592"/>
      <c r="G16" s="592"/>
      <c r="H16" s="592"/>
      <c r="I16" s="593"/>
      <c r="J16" s="591">
        <f>ROUND(J17/$D$18,4)</f>
        <v>0.1229</v>
      </c>
      <c r="K16" s="592"/>
      <c r="L16" s="592"/>
      <c r="M16" s="592"/>
      <c r="N16" s="592"/>
      <c r="O16" s="593"/>
      <c r="P16" s="591">
        <f t="shared" ref="P16" si="0">ROUND(P17/$D$18,4)</f>
        <v>0.51819999999999999</v>
      </c>
      <c r="Q16" s="592"/>
      <c r="R16" s="592"/>
      <c r="S16" s="592"/>
      <c r="T16" s="592"/>
      <c r="U16" s="593"/>
      <c r="V16" s="591">
        <f t="shared" ref="V16" si="1">ROUND(V17/$D$18,4)</f>
        <v>0.3589</v>
      </c>
      <c r="W16" s="592"/>
      <c r="X16" s="592"/>
      <c r="Y16" s="592"/>
      <c r="Z16" s="592"/>
      <c r="AA16" s="593"/>
      <c r="AC16" s="389">
        <f>J16+P16+V16</f>
        <v>1</v>
      </c>
    </row>
    <row r="17" spans="2:30" ht="13.5" thickBot="1" x14ac:dyDescent="0.25">
      <c r="B17" s="552" t="s">
        <v>20674</v>
      </c>
      <c r="C17" s="564"/>
      <c r="D17" s="549">
        <v>0</v>
      </c>
      <c r="E17" s="550"/>
      <c r="F17" s="550"/>
      <c r="G17" s="550"/>
      <c r="H17" s="550"/>
      <c r="I17" s="551"/>
      <c r="J17" s="549">
        <f>'P.O. Bras'!J24+'P.O. Bras'!J28+'P.O. Bras'!J32</f>
        <v>45474.45</v>
      </c>
      <c r="K17" s="550"/>
      <c r="L17" s="550"/>
      <c r="M17" s="550"/>
      <c r="N17" s="550"/>
      <c r="O17" s="551"/>
      <c r="P17" s="549">
        <f>'P.O. Bras'!J40+'P.O. Bras'!J45+'P.O. Bras'!J50+'P.O. Bras'!J55</f>
        <v>191776.41</v>
      </c>
      <c r="Q17" s="550"/>
      <c r="R17" s="550"/>
      <c r="S17" s="550"/>
      <c r="T17" s="550"/>
      <c r="U17" s="551"/>
      <c r="V17" s="549">
        <f>'P.O. Bras'!J58+'P.O. Bras'!J64+'P.O. Bras'!J75</f>
        <v>132798.6</v>
      </c>
      <c r="W17" s="550"/>
      <c r="X17" s="550"/>
      <c r="Y17" s="550"/>
      <c r="Z17" s="550"/>
      <c r="AA17" s="551"/>
      <c r="AD17" s="241">
        <f>J17+P17+V17</f>
        <v>370049.45999999996</v>
      </c>
    </row>
    <row r="18" spans="2:30" ht="13.5" thickBot="1" x14ac:dyDescent="0.25">
      <c r="B18" s="552" t="s">
        <v>20653</v>
      </c>
      <c r="C18" s="553"/>
      <c r="D18" s="549">
        <f>'P.O. Bras'!J76</f>
        <v>370049.4599999999</v>
      </c>
      <c r="E18" s="550"/>
      <c r="F18" s="550"/>
      <c r="G18" s="550"/>
      <c r="H18" s="550"/>
      <c r="I18" s="551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</row>
    <row r="20" spans="2:30" x14ac:dyDescent="0.2"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4" t="s">
        <v>20947</v>
      </c>
    </row>
    <row r="21" spans="2:30" ht="50.1" customHeight="1" x14ac:dyDescent="0.2"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243"/>
    </row>
    <row r="22" spans="2:30" ht="15.75" x14ac:dyDescent="0.25">
      <c r="B22" s="243"/>
      <c r="C22" s="243"/>
      <c r="D22" s="243"/>
      <c r="E22" s="243"/>
      <c r="F22" s="243"/>
      <c r="G22" s="243"/>
      <c r="H22" s="556" t="s">
        <v>20229</v>
      </c>
      <c r="I22" s="556"/>
      <c r="J22" s="556"/>
      <c r="K22" s="556"/>
      <c r="L22" s="556"/>
      <c r="M22" s="556"/>
      <c r="N22" s="556"/>
      <c r="O22" s="556"/>
      <c r="P22" s="556"/>
      <c r="Q22" s="556"/>
      <c r="R22" s="556"/>
      <c r="S22" s="556"/>
      <c r="T22" s="556"/>
      <c r="U22" s="556"/>
      <c r="V22" s="556"/>
      <c r="W22" s="556"/>
      <c r="X22" s="243"/>
      <c r="Y22" s="243"/>
      <c r="Z22" s="243"/>
      <c r="AA22" s="243"/>
    </row>
    <row r="23" spans="2:30" ht="15" x14ac:dyDescent="0.25">
      <c r="B23" s="243"/>
      <c r="C23" s="243"/>
      <c r="D23" s="243"/>
      <c r="E23" s="243"/>
      <c r="F23" s="243"/>
      <c r="G23" s="243"/>
      <c r="H23" s="557" t="s">
        <v>43</v>
      </c>
      <c r="I23" s="557"/>
      <c r="J23" s="557"/>
      <c r="K23" s="557"/>
      <c r="L23" s="557"/>
      <c r="M23" s="557"/>
      <c r="N23" s="557"/>
      <c r="O23" s="557"/>
      <c r="P23" s="557"/>
      <c r="Q23" s="557"/>
      <c r="R23" s="557"/>
      <c r="S23" s="557"/>
      <c r="T23" s="557"/>
      <c r="U23" s="557"/>
      <c r="V23" s="557"/>
      <c r="W23" s="557"/>
      <c r="X23" s="243"/>
      <c r="Y23" s="243"/>
      <c r="Z23" s="243"/>
      <c r="AA23" s="243"/>
    </row>
    <row r="24" spans="2:30" x14ac:dyDescent="0.2">
      <c r="B24" s="243"/>
      <c r="C24" s="243"/>
      <c r="D24" s="243"/>
      <c r="E24" s="243"/>
      <c r="F24" s="243"/>
      <c r="G24" s="243"/>
      <c r="H24" s="548" t="s">
        <v>119</v>
      </c>
      <c r="I24" s="548"/>
      <c r="J24" s="548"/>
      <c r="K24" s="548"/>
      <c r="L24" s="548"/>
      <c r="M24" s="548"/>
      <c r="N24" s="548"/>
      <c r="O24" s="548"/>
      <c r="P24" s="548"/>
      <c r="Q24" s="548"/>
      <c r="R24" s="548"/>
      <c r="S24" s="548"/>
      <c r="T24" s="548"/>
      <c r="U24" s="548"/>
      <c r="V24" s="548"/>
      <c r="W24" s="548"/>
      <c r="X24" s="243"/>
      <c r="Y24" s="243"/>
      <c r="Z24" s="243"/>
      <c r="AA24" s="243"/>
    </row>
    <row r="25" spans="2:30" x14ac:dyDescent="0.2">
      <c r="B25" s="243"/>
      <c r="C25" s="243"/>
      <c r="D25" s="243"/>
      <c r="E25" s="243"/>
      <c r="F25" s="243"/>
      <c r="G25" s="243"/>
      <c r="H25" s="246"/>
      <c r="I25" s="246"/>
      <c r="J25" s="246"/>
      <c r="K25" s="246"/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3"/>
      <c r="Y25" s="243"/>
      <c r="Z25" s="243"/>
      <c r="AA25" s="243"/>
    </row>
    <row r="27" spans="2:30" x14ac:dyDescent="0.2">
      <c r="B27" s="255"/>
      <c r="C27" s="255"/>
    </row>
    <row r="28" spans="2:30" x14ac:dyDescent="0.2">
      <c r="B28" s="255"/>
      <c r="C28" s="255"/>
    </row>
    <row r="29" spans="2:30" x14ac:dyDescent="0.2">
      <c r="B29" s="570" t="s">
        <v>8</v>
      </c>
      <c r="C29" s="571"/>
      <c r="D29" s="567"/>
      <c r="E29" s="568"/>
      <c r="F29" s="568"/>
      <c r="G29" s="568"/>
      <c r="H29" s="568"/>
      <c r="I29" s="569"/>
      <c r="J29" s="567">
        <f>supera!I15</f>
        <v>11412.939999999999</v>
      </c>
      <c r="K29" s="568"/>
      <c r="L29" s="568"/>
      <c r="M29" s="568"/>
      <c r="N29" s="568"/>
      <c r="O29" s="569"/>
      <c r="P29" s="567" t="e">
        <f>supera!I20</f>
        <v>#REF!</v>
      </c>
      <c r="Q29" s="568"/>
      <c r="R29" s="568"/>
      <c r="S29" s="568"/>
      <c r="T29" s="568"/>
      <c r="U29" s="569"/>
      <c r="V29" s="567"/>
      <c r="W29" s="568"/>
      <c r="X29" s="568"/>
      <c r="Y29" s="568"/>
      <c r="Z29" s="568"/>
      <c r="AA29" s="569"/>
    </row>
  </sheetData>
  <mergeCells count="29">
    <mergeCell ref="B18:C18"/>
    <mergeCell ref="D18:I18"/>
    <mergeCell ref="B17:C17"/>
    <mergeCell ref="D17:I17"/>
    <mergeCell ref="J17:O17"/>
    <mergeCell ref="B2:AA2"/>
    <mergeCell ref="B3:AA3"/>
    <mergeCell ref="B4:B5"/>
    <mergeCell ref="C4:C5"/>
    <mergeCell ref="D4:I4"/>
    <mergeCell ref="J4:O4"/>
    <mergeCell ref="P4:U4"/>
    <mergeCell ref="V4:AA4"/>
    <mergeCell ref="D6:I15"/>
    <mergeCell ref="H22:W22"/>
    <mergeCell ref="H23:W23"/>
    <mergeCell ref="H24:W24"/>
    <mergeCell ref="B29:C29"/>
    <mergeCell ref="D29:I29"/>
    <mergeCell ref="J29:O29"/>
    <mergeCell ref="P29:U29"/>
    <mergeCell ref="V29:AA29"/>
    <mergeCell ref="P17:U17"/>
    <mergeCell ref="V17:AA17"/>
    <mergeCell ref="B16:C16"/>
    <mergeCell ref="D16:I16"/>
    <mergeCell ref="J16:O16"/>
    <mergeCell ref="P16:U16"/>
    <mergeCell ref="V16:AA16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-0.499984740745262"/>
    <pageSetUpPr fitToPage="1"/>
  </sheetPr>
  <dimension ref="A1:J4095"/>
  <sheetViews>
    <sheetView workbookViewId="0">
      <selection activeCell="N32" sqref="N32"/>
    </sheetView>
  </sheetViews>
  <sheetFormatPr defaultRowHeight="12.75" x14ac:dyDescent="0.2"/>
  <cols>
    <col min="1" max="1" width="7.85546875" customWidth="1"/>
    <col min="2" max="10" width="14.7109375" customWidth="1"/>
  </cols>
  <sheetData>
    <row r="1" spans="1:10" x14ac:dyDescent="0.2">
      <c r="A1" s="401"/>
      <c r="B1" s="401"/>
      <c r="C1" s="401"/>
      <c r="D1" s="401"/>
      <c r="E1" s="401"/>
      <c r="F1" s="401"/>
      <c r="G1" s="401"/>
      <c r="H1" s="401"/>
      <c r="I1" s="401"/>
      <c r="J1" s="401"/>
    </row>
    <row r="6" spans="1:10" ht="26.25" customHeight="1" x14ac:dyDescent="0.4">
      <c r="A6" s="606" t="s">
        <v>31</v>
      </c>
      <c r="B6" s="606"/>
      <c r="C6" s="606"/>
      <c r="D6" s="606"/>
      <c r="E6" s="606"/>
      <c r="F6" s="606"/>
      <c r="G6" s="606"/>
      <c r="H6" s="606"/>
      <c r="I6" s="606"/>
      <c r="J6" s="606"/>
    </row>
    <row r="7" spans="1:10" ht="18.75" customHeight="1" x14ac:dyDescent="0.3">
      <c r="A7" s="607" t="s">
        <v>32</v>
      </c>
      <c r="B7" s="607"/>
      <c r="C7" s="607"/>
      <c r="D7" s="607"/>
      <c r="E7" s="607"/>
      <c r="F7" s="607"/>
      <c r="G7" s="607"/>
      <c r="H7" s="607"/>
      <c r="I7" s="607"/>
      <c r="J7" s="607"/>
    </row>
    <row r="8" spans="1:10" ht="8.25" customHeight="1" x14ac:dyDescent="0.2"/>
    <row r="9" spans="1:10" ht="18.75" x14ac:dyDescent="0.2">
      <c r="A9" s="608" t="s">
        <v>33</v>
      </c>
      <c r="B9" s="608"/>
      <c r="C9" s="608"/>
      <c r="D9" s="608"/>
      <c r="E9" s="608"/>
      <c r="F9" s="608"/>
      <c r="G9" s="608"/>
      <c r="H9" s="608"/>
      <c r="I9" s="608"/>
      <c r="J9" s="608"/>
    </row>
    <row r="10" spans="1:10" ht="9" customHeight="1" x14ac:dyDescent="0.2">
      <c r="A10" s="8"/>
      <c r="B10" s="9"/>
      <c r="C10" s="9"/>
      <c r="D10" s="9"/>
      <c r="E10" s="9"/>
      <c r="F10" s="9"/>
    </row>
    <row r="11" spans="1:10" ht="15.95" customHeight="1" x14ac:dyDescent="0.2">
      <c r="A11" s="605" t="s">
        <v>20616</v>
      </c>
      <c r="B11" s="605"/>
      <c r="C11" s="605"/>
      <c r="D11" s="605"/>
      <c r="E11" s="605"/>
      <c r="F11" s="605"/>
      <c r="G11" s="605"/>
      <c r="H11" s="605"/>
      <c r="I11" s="605"/>
      <c r="J11" s="605"/>
    </row>
    <row r="12" spans="1:10" ht="15.95" customHeight="1" x14ac:dyDescent="0.2">
      <c r="A12" s="604" t="s">
        <v>20717</v>
      </c>
      <c r="B12" s="604"/>
      <c r="C12" s="604"/>
      <c r="D12" s="604"/>
      <c r="E12" s="604"/>
      <c r="F12" s="604"/>
      <c r="G12" s="604"/>
      <c r="H12" s="604"/>
      <c r="I12" s="604"/>
      <c r="J12" s="604"/>
    </row>
    <row r="13" spans="1:10" ht="15.95" customHeight="1" x14ac:dyDescent="0.2">
      <c r="A13" s="604" t="s">
        <v>20615</v>
      </c>
      <c r="B13" s="604"/>
      <c r="C13" s="604"/>
      <c r="D13" s="604"/>
      <c r="E13" s="604"/>
      <c r="F13" s="604"/>
      <c r="G13" s="604"/>
      <c r="H13" s="604"/>
      <c r="I13" s="604"/>
      <c r="J13" s="604"/>
    </row>
    <row r="14" spans="1:10" ht="6.75" customHeight="1" thickBot="1" x14ac:dyDescent="0.25">
      <c r="A14" s="594"/>
      <c r="B14" s="594"/>
      <c r="C14" s="594"/>
      <c r="D14" s="594"/>
      <c r="E14" s="594"/>
      <c r="F14" s="594"/>
    </row>
    <row r="15" spans="1:10" ht="13.5" thickBot="1" x14ac:dyDescent="0.25">
      <c r="A15" s="178" t="s">
        <v>34</v>
      </c>
      <c r="B15" s="179" t="s">
        <v>35</v>
      </c>
      <c r="C15" s="180" t="s">
        <v>8</v>
      </c>
      <c r="D15" s="181" t="s">
        <v>1</v>
      </c>
      <c r="E15" s="182" t="s">
        <v>12378</v>
      </c>
      <c r="F15" s="182" t="s">
        <v>12379</v>
      </c>
      <c r="G15" s="182" t="s">
        <v>12380</v>
      </c>
      <c r="H15" s="182" t="s">
        <v>95</v>
      </c>
      <c r="I15" s="182" t="s">
        <v>116</v>
      </c>
      <c r="J15" s="182" t="s">
        <v>20614</v>
      </c>
    </row>
    <row r="16" spans="1:10" ht="15" customHeight="1" x14ac:dyDescent="0.2">
      <c r="A16" s="595" t="s">
        <v>9</v>
      </c>
      <c r="B16" s="598" t="s">
        <v>36</v>
      </c>
      <c r="C16" s="601">
        <f>'PLANILHA SELMA'!J17</f>
        <v>0</v>
      </c>
      <c r="D16" s="183" t="s">
        <v>37</v>
      </c>
      <c r="E16" s="609" t="s">
        <v>117</v>
      </c>
      <c r="F16" s="184">
        <v>1</v>
      </c>
      <c r="G16" s="184">
        <v>0</v>
      </c>
      <c r="H16" s="184">
        <v>0</v>
      </c>
      <c r="I16" s="184">
        <v>0</v>
      </c>
      <c r="J16" s="611" t="s">
        <v>20572</v>
      </c>
    </row>
    <row r="17" spans="1:10" x14ac:dyDescent="0.2">
      <c r="A17" s="596"/>
      <c r="B17" s="599"/>
      <c r="C17" s="602"/>
      <c r="D17" s="185" t="s">
        <v>38</v>
      </c>
      <c r="E17" s="610"/>
      <c r="F17" s="186">
        <f>E17+F16</f>
        <v>1</v>
      </c>
      <c r="G17" s="186">
        <f>F17+G16</f>
        <v>1</v>
      </c>
      <c r="H17" s="186">
        <f>G17+H16</f>
        <v>1</v>
      </c>
      <c r="I17" s="186">
        <f>H17+I16</f>
        <v>1</v>
      </c>
      <c r="J17" s="612"/>
    </row>
    <row r="18" spans="1:10" x14ac:dyDescent="0.2">
      <c r="A18" s="596"/>
      <c r="B18" s="599"/>
      <c r="C18" s="602"/>
      <c r="D18" s="185" t="s">
        <v>39</v>
      </c>
      <c r="E18" s="610"/>
      <c r="F18" s="234"/>
      <c r="G18" s="187"/>
      <c r="H18" s="187"/>
      <c r="I18" s="187"/>
      <c r="J18" s="612"/>
    </row>
    <row r="19" spans="1:10" ht="13.5" thickBot="1" x14ac:dyDescent="0.25">
      <c r="A19" s="597"/>
      <c r="B19" s="600"/>
      <c r="C19" s="603"/>
      <c r="D19" s="188" t="s">
        <v>40</v>
      </c>
      <c r="E19" s="610"/>
      <c r="F19" s="189">
        <f t="shared" ref="F19:I19" si="0">+F16*$C16</f>
        <v>0</v>
      </c>
      <c r="G19" s="189">
        <f t="shared" si="0"/>
        <v>0</v>
      </c>
      <c r="H19" s="189">
        <f t="shared" si="0"/>
        <v>0</v>
      </c>
      <c r="I19" s="189">
        <f t="shared" si="0"/>
        <v>0</v>
      </c>
      <c r="J19" s="612"/>
    </row>
    <row r="20" spans="1:10" x14ac:dyDescent="0.2">
      <c r="A20" s="595" t="s">
        <v>21</v>
      </c>
      <c r="B20" s="598" t="str">
        <f>'PLANILHA SELMA'!B25</f>
        <v>MOVIMENTAÇÃO DE SOLO</v>
      </c>
      <c r="C20" s="601">
        <f>'PLANILHA SELMA'!J25</f>
        <v>0</v>
      </c>
      <c r="D20" s="183" t="s">
        <v>37</v>
      </c>
      <c r="E20" s="610"/>
      <c r="F20" s="184">
        <v>0.3</v>
      </c>
      <c r="G20" s="184">
        <v>0.7</v>
      </c>
      <c r="H20" s="184">
        <v>0</v>
      </c>
      <c r="I20" s="184">
        <v>0</v>
      </c>
      <c r="J20" s="612"/>
    </row>
    <row r="21" spans="1:10" x14ac:dyDescent="0.2">
      <c r="A21" s="596"/>
      <c r="B21" s="599"/>
      <c r="C21" s="602"/>
      <c r="D21" s="185" t="s">
        <v>38</v>
      </c>
      <c r="E21" s="610"/>
      <c r="F21" s="186">
        <f>E21+F20</f>
        <v>0.3</v>
      </c>
      <c r="G21" s="186">
        <f>F21+G20</f>
        <v>1</v>
      </c>
      <c r="H21" s="186">
        <f>G21+H20</f>
        <v>1</v>
      </c>
      <c r="I21" s="186">
        <f>H21+I20</f>
        <v>1</v>
      </c>
      <c r="J21" s="612"/>
    </row>
    <row r="22" spans="1:10" x14ac:dyDescent="0.2">
      <c r="A22" s="596"/>
      <c r="B22" s="599"/>
      <c r="C22" s="602"/>
      <c r="D22" s="185" t="s">
        <v>39</v>
      </c>
      <c r="E22" s="610"/>
      <c r="F22" s="234"/>
      <c r="G22" s="234"/>
      <c r="H22" s="187"/>
      <c r="I22" s="187"/>
      <c r="J22" s="612"/>
    </row>
    <row r="23" spans="1:10" ht="13.5" thickBot="1" x14ac:dyDescent="0.25">
      <c r="A23" s="597"/>
      <c r="B23" s="600"/>
      <c r="C23" s="603"/>
      <c r="D23" s="188" t="s">
        <v>40</v>
      </c>
      <c r="E23" s="610"/>
      <c r="F23" s="189">
        <f t="shared" ref="F23:I23" si="1">+F20*$C20</f>
        <v>0</v>
      </c>
      <c r="G23" s="189">
        <f t="shared" si="1"/>
        <v>0</v>
      </c>
      <c r="H23" s="189">
        <f t="shared" si="1"/>
        <v>0</v>
      </c>
      <c r="I23" s="189">
        <f t="shared" si="1"/>
        <v>0</v>
      </c>
      <c r="J23" s="612"/>
    </row>
    <row r="24" spans="1:10" x14ac:dyDescent="0.2">
      <c r="A24" s="595" t="s">
        <v>22</v>
      </c>
      <c r="B24" s="598" t="e">
        <f>'PLANILHA SELMA'!#REF!</f>
        <v>#REF!</v>
      </c>
      <c r="C24" s="601" t="e">
        <f>'PLANILHA SELMA'!#REF!</f>
        <v>#REF!</v>
      </c>
      <c r="D24" s="183" t="s">
        <v>37</v>
      </c>
      <c r="E24" s="610"/>
      <c r="F24" s="184">
        <v>0</v>
      </c>
      <c r="G24" s="184">
        <v>0</v>
      </c>
      <c r="H24" s="184">
        <v>0.5</v>
      </c>
      <c r="I24" s="184">
        <v>0.5</v>
      </c>
      <c r="J24" s="612"/>
    </row>
    <row r="25" spans="1:10" x14ac:dyDescent="0.2">
      <c r="A25" s="596"/>
      <c r="B25" s="599"/>
      <c r="C25" s="602"/>
      <c r="D25" s="185" t="s">
        <v>38</v>
      </c>
      <c r="E25" s="610"/>
      <c r="F25" s="186">
        <f>E25+F24</f>
        <v>0</v>
      </c>
      <c r="G25" s="186">
        <f>F25+G24</f>
        <v>0</v>
      </c>
      <c r="H25" s="186">
        <f>G25+H24</f>
        <v>0.5</v>
      </c>
      <c r="I25" s="186">
        <f>H25+I24</f>
        <v>1</v>
      </c>
      <c r="J25" s="612"/>
    </row>
    <row r="26" spans="1:10" x14ac:dyDescent="0.2">
      <c r="A26" s="596"/>
      <c r="B26" s="599"/>
      <c r="C26" s="602"/>
      <c r="D26" s="185" t="s">
        <v>39</v>
      </c>
      <c r="E26" s="610"/>
      <c r="F26" s="187"/>
      <c r="G26" s="187"/>
      <c r="H26" s="234"/>
      <c r="I26" s="234"/>
      <c r="J26" s="612"/>
    </row>
    <row r="27" spans="1:10" ht="13.5" thickBot="1" x14ac:dyDescent="0.25">
      <c r="A27" s="597"/>
      <c r="B27" s="600"/>
      <c r="C27" s="603"/>
      <c r="D27" s="188" t="s">
        <v>40</v>
      </c>
      <c r="E27" s="610"/>
      <c r="F27" s="190" t="e">
        <f t="shared" ref="F27:I27" si="2">+F24*$C24</f>
        <v>#REF!</v>
      </c>
      <c r="G27" s="190" t="e">
        <f t="shared" si="2"/>
        <v>#REF!</v>
      </c>
      <c r="H27" s="190" t="e">
        <f t="shared" si="2"/>
        <v>#REF!</v>
      </c>
      <c r="I27" s="190" t="e">
        <f t="shared" si="2"/>
        <v>#REF!</v>
      </c>
      <c r="J27" s="612"/>
    </row>
    <row r="28" spans="1:10" x14ac:dyDescent="0.2">
      <c r="A28" s="618" t="s">
        <v>8</v>
      </c>
      <c r="B28" s="619"/>
      <c r="C28" s="191" t="e">
        <f>SUM(C16:C27)</f>
        <v>#REF!</v>
      </c>
      <c r="D28" s="192"/>
      <c r="E28" s="191">
        <v>0</v>
      </c>
      <c r="F28" s="191" t="e">
        <f>+F19+F23+F27</f>
        <v>#REF!</v>
      </c>
      <c r="G28" s="191" t="e">
        <f t="shared" ref="G28:I28" si="3">+G19+G23+G27</f>
        <v>#REF!</v>
      </c>
      <c r="H28" s="191" t="e">
        <f t="shared" si="3"/>
        <v>#REF!</v>
      </c>
      <c r="I28" s="191" t="e">
        <f t="shared" si="3"/>
        <v>#REF!</v>
      </c>
      <c r="J28" s="233">
        <v>0</v>
      </c>
    </row>
    <row r="29" spans="1:10" x14ac:dyDescent="0.2">
      <c r="A29" s="614" t="s">
        <v>96</v>
      </c>
      <c r="B29" s="615"/>
      <c r="C29" s="193">
        <v>0</v>
      </c>
      <c r="D29" s="194"/>
      <c r="E29" s="193" t="e">
        <f>ROUND(E28/$C$28,4)</f>
        <v>#REF!</v>
      </c>
      <c r="F29" s="194" t="e">
        <f t="shared" ref="F29:I29" si="4">ROUND(F28/$C$28,4)</f>
        <v>#REF!</v>
      </c>
      <c r="G29" s="193" t="e">
        <f t="shared" si="4"/>
        <v>#REF!</v>
      </c>
      <c r="H29" s="194" t="e">
        <f t="shared" si="4"/>
        <v>#REF!</v>
      </c>
      <c r="I29" s="193" t="e">
        <f t="shared" si="4"/>
        <v>#REF!</v>
      </c>
      <c r="J29" s="194" t="e">
        <f t="shared" ref="J29" si="5">ROUND(J28/$C$28,4)</f>
        <v>#REF!</v>
      </c>
    </row>
    <row r="30" spans="1:10" x14ac:dyDescent="0.2">
      <c r="A30" s="614" t="s">
        <v>41</v>
      </c>
      <c r="B30" s="615"/>
      <c r="C30" s="195">
        <v>0</v>
      </c>
      <c r="D30" s="196"/>
      <c r="E30" s="201">
        <f>E28</f>
        <v>0</v>
      </c>
      <c r="F30" s="197" t="e">
        <f t="shared" ref="F30:I30" si="6">+E30+F28</f>
        <v>#REF!</v>
      </c>
      <c r="G30" s="201" t="e">
        <f t="shared" si="6"/>
        <v>#REF!</v>
      </c>
      <c r="H30" s="197" t="e">
        <f t="shared" si="6"/>
        <v>#REF!</v>
      </c>
      <c r="I30" s="201" t="e">
        <f t="shared" si="6"/>
        <v>#REF!</v>
      </c>
      <c r="J30" s="197" t="e">
        <f t="shared" ref="J30" si="7">+I30+J28</f>
        <v>#REF!</v>
      </c>
    </row>
    <row r="31" spans="1:10" ht="13.5" thickBot="1" x14ac:dyDescent="0.25">
      <c r="A31" s="616" t="s">
        <v>42</v>
      </c>
      <c r="B31" s="617"/>
      <c r="C31" s="198">
        <v>0</v>
      </c>
      <c r="D31" s="222"/>
      <c r="E31" s="200" t="e">
        <f>+E30/$C$28</f>
        <v>#REF!</v>
      </c>
      <c r="F31" s="199" t="e">
        <f t="shared" ref="F31:I31" si="8">+F30/$C$28</f>
        <v>#REF!</v>
      </c>
      <c r="G31" s="200" t="e">
        <f t="shared" si="8"/>
        <v>#REF!</v>
      </c>
      <c r="H31" s="199" t="e">
        <f t="shared" si="8"/>
        <v>#REF!</v>
      </c>
      <c r="I31" s="200" t="e">
        <f t="shared" si="8"/>
        <v>#REF!</v>
      </c>
      <c r="J31" s="199" t="e">
        <f t="shared" ref="J31" si="9">+J30/$C$28</f>
        <v>#REF!</v>
      </c>
    </row>
    <row r="33" spans="1:10" x14ac:dyDescent="0.2">
      <c r="A33" s="11"/>
      <c r="B33" s="11"/>
      <c r="C33" s="11"/>
      <c r="D33" s="11"/>
      <c r="E33" s="11"/>
      <c r="J33" s="215" t="s">
        <v>20670</v>
      </c>
    </row>
    <row r="34" spans="1:10" ht="66" customHeight="1" x14ac:dyDescent="0.2">
      <c r="A34" s="401"/>
      <c r="B34" s="401"/>
      <c r="C34" s="401"/>
      <c r="D34" s="401"/>
      <c r="E34" s="613"/>
      <c r="F34" s="613"/>
    </row>
    <row r="35" spans="1:10" ht="15.75" x14ac:dyDescent="0.25">
      <c r="A35" s="425" t="s">
        <v>118</v>
      </c>
      <c r="B35" s="425"/>
      <c r="C35" s="425"/>
      <c r="D35" s="425"/>
      <c r="E35" s="425"/>
      <c r="F35" s="425"/>
      <c r="G35" s="425"/>
      <c r="H35" s="425"/>
      <c r="I35" s="425"/>
      <c r="J35" s="425"/>
    </row>
    <row r="36" spans="1:10" ht="14.25" x14ac:dyDescent="0.2">
      <c r="A36" s="426" t="s">
        <v>43</v>
      </c>
      <c r="B36" s="426"/>
      <c r="C36" s="426"/>
      <c r="D36" s="426"/>
      <c r="E36" s="426"/>
      <c r="F36" s="426"/>
      <c r="G36" s="426"/>
      <c r="H36" s="426"/>
      <c r="I36" s="426"/>
      <c r="J36" s="426"/>
    </row>
    <row r="37" spans="1:10" x14ac:dyDescent="0.2">
      <c r="A37" s="401" t="s">
        <v>119</v>
      </c>
      <c r="B37" s="401"/>
      <c r="C37" s="401"/>
      <c r="D37" s="401"/>
      <c r="E37" s="401"/>
      <c r="F37" s="401"/>
      <c r="G37" s="401"/>
      <c r="H37" s="401"/>
      <c r="I37" s="401"/>
      <c r="J37" s="401"/>
    </row>
    <row r="731" spans="1:5" ht="78.75" x14ac:dyDescent="0.2">
      <c r="A731" s="74" t="s">
        <v>445</v>
      </c>
      <c r="B731" s="75" t="s">
        <v>446</v>
      </c>
      <c r="C731" s="83" t="s">
        <v>211</v>
      </c>
      <c r="D731" s="78" t="s">
        <v>447</v>
      </c>
      <c r="E731" s="78" t="s">
        <v>449</v>
      </c>
    </row>
    <row r="732" spans="1:5" ht="78.75" x14ac:dyDescent="0.2">
      <c r="A732" s="74" t="s">
        <v>450</v>
      </c>
      <c r="B732" s="75" t="s">
        <v>451</v>
      </c>
      <c r="C732" s="83" t="s">
        <v>211</v>
      </c>
      <c r="D732" s="78" t="s">
        <v>452</v>
      </c>
      <c r="E732" s="78" t="s">
        <v>454</v>
      </c>
    </row>
    <row r="733" spans="1:5" ht="78.75" x14ac:dyDescent="0.2">
      <c r="A733" s="74" t="s">
        <v>455</v>
      </c>
      <c r="B733" s="75" t="s">
        <v>456</v>
      </c>
      <c r="C733" s="83" t="s">
        <v>211</v>
      </c>
      <c r="D733" s="78" t="s">
        <v>457</v>
      </c>
      <c r="E733" s="78" t="s">
        <v>458</v>
      </c>
    </row>
    <row r="734" spans="1:5" ht="90" x14ac:dyDescent="0.2">
      <c r="A734" s="74" t="s">
        <v>459</v>
      </c>
      <c r="B734" s="75" t="s">
        <v>460</v>
      </c>
      <c r="C734" s="83" t="s">
        <v>211</v>
      </c>
      <c r="D734" s="78" t="s">
        <v>461</v>
      </c>
      <c r="E734" s="78" t="s">
        <v>462</v>
      </c>
    </row>
    <row r="735" spans="1:5" ht="90" x14ac:dyDescent="0.2">
      <c r="A735" s="74" t="s">
        <v>463</v>
      </c>
      <c r="B735" s="75" t="s">
        <v>464</v>
      </c>
      <c r="C735" s="83" t="s">
        <v>211</v>
      </c>
      <c r="D735" s="78" t="s">
        <v>465</v>
      </c>
      <c r="E735" s="78" t="s">
        <v>466</v>
      </c>
    </row>
    <row r="736" spans="1:5" ht="90" x14ac:dyDescent="0.2">
      <c r="A736" s="74" t="s">
        <v>467</v>
      </c>
      <c r="B736" s="75" t="s">
        <v>468</v>
      </c>
      <c r="C736" s="83" t="s">
        <v>211</v>
      </c>
      <c r="D736" s="78" t="s">
        <v>469</v>
      </c>
      <c r="E736" s="78" t="s">
        <v>470</v>
      </c>
    </row>
    <row r="737" spans="1:5" ht="90" x14ac:dyDescent="0.2">
      <c r="A737" s="74" t="s">
        <v>471</v>
      </c>
      <c r="B737" s="75" t="s">
        <v>472</v>
      </c>
      <c r="C737" s="83" t="s">
        <v>211</v>
      </c>
      <c r="D737" s="78" t="s">
        <v>473</v>
      </c>
      <c r="E737" s="78" t="s">
        <v>474</v>
      </c>
    </row>
    <row r="738" spans="1:5" ht="45" x14ac:dyDescent="0.2">
      <c r="A738" s="59">
        <v>13.02</v>
      </c>
      <c r="B738" s="73" t="s">
        <v>475</v>
      </c>
      <c r="C738" s="56"/>
      <c r="D738" s="56"/>
      <c r="E738" s="56"/>
    </row>
    <row r="739" spans="1:5" ht="78.75" x14ac:dyDescent="0.2">
      <c r="A739" s="74" t="s">
        <v>476</v>
      </c>
      <c r="B739" s="75" t="s">
        <v>477</v>
      </c>
      <c r="C739" s="83" t="s">
        <v>211</v>
      </c>
      <c r="D739" s="78" t="s">
        <v>478</v>
      </c>
      <c r="E739" s="78" t="s">
        <v>479</v>
      </c>
    </row>
    <row r="740" spans="1:5" ht="78.75" x14ac:dyDescent="0.2">
      <c r="A740" s="74" t="s">
        <v>480</v>
      </c>
      <c r="B740" s="75" t="s">
        <v>481</v>
      </c>
      <c r="C740" s="83" t="s">
        <v>211</v>
      </c>
      <c r="D740" s="78" t="s">
        <v>482</v>
      </c>
      <c r="E740" s="78" t="s">
        <v>483</v>
      </c>
    </row>
    <row r="741" spans="1:5" ht="78.75" x14ac:dyDescent="0.2">
      <c r="A741" s="74" t="s">
        <v>484</v>
      </c>
      <c r="B741" s="75" t="s">
        <v>485</v>
      </c>
      <c r="C741" s="83" t="s">
        <v>211</v>
      </c>
      <c r="D741" s="78" t="s">
        <v>486</v>
      </c>
      <c r="E741" s="78" t="s">
        <v>487</v>
      </c>
    </row>
    <row r="742" spans="1:5" ht="78.75" x14ac:dyDescent="0.2">
      <c r="A742" s="74" t="s">
        <v>488</v>
      </c>
      <c r="B742" s="75" t="s">
        <v>489</v>
      </c>
      <c r="C742" s="83" t="s">
        <v>211</v>
      </c>
      <c r="D742" s="78" t="s">
        <v>490</v>
      </c>
      <c r="E742" s="78" t="s">
        <v>491</v>
      </c>
    </row>
    <row r="743" spans="1:5" x14ac:dyDescent="0.2">
      <c r="A743" s="59">
        <v>13.05</v>
      </c>
      <c r="B743" s="73" t="s">
        <v>492</v>
      </c>
      <c r="C743" s="56"/>
      <c r="D743" s="56"/>
      <c r="E743" s="56"/>
    </row>
    <row r="744" spans="1:5" ht="45" x14ac:dyDescent="0.2">
      <c r="A744" s="74" t="s">
        <v>493</v>
      </c>
      <c r="B744" s="74" t="s">
        <v>494</v>
      </c>
      <c r="C744" s="83" t="s">
        <v>211</v>
      </c>
      <c r="D744" s="78" t="s">
        <v>495</v>
      </c>
      <c r="E744" s="78" t="s">
        <v>497</v>
      </c>
    </row>
    <row r="745" spans="1:5" ht="45" x14ac:dyDescent="0.2">
      <c r="A745" s="74" t="s">
        <v>498</v>
      </c>
      <c r="B745" s="74" t="s">
        <v>499</v>
      </c>
      <c r="C745" s="83" t="s">
        <v>211</v>
      </c>
      <c r="D745" s="78" t="s">
        <v>500</v>
      </c>
      <c r="E745" s="78" t="s">
        <v>427</v>
      </c>
    </row>
    <row r="746" spans="1:5" ht="45" x14ac:dyDescent="0.2">
      <c r="A746" s="74" t="s">
        <v>502</v>
      </c>
      <c r="B746" s="74" t="s">
        <v>503</v>
      </c>
      <c r="C746" s="83" t="s">
        <v>211</v>
      </c>
      <c r="D746" s="78" t="s">
        <v>504</v>
      </c>
      <c r="E746" s="78" t="s">
        <v>506</v>
      </c>
    </row>
    <row r="747" spans="1:5" ht="45" x14ac:dyDescent="0.2">
      <c r="A747" s="74" t="s">
        <v>507</v>
      </c>
      <c r="B747" s="74" t="s">
        <v>508</v>
      </c>
      <c r="C747" s="83" t="s">
        <v>211</v>
      </c>
      <c r="D747" s="78" t="s">
        <v>509</v>
      </c>
      <c r="E747" s="78" t="s">
        <v>510</v>
      </c>
    </row>
    <row r="748" spans="1:5" ht="33.75" x14ac:dyDescent="0.2">
      <c r="A748" s="74" t="s">
        <v>511</v>
      </c>
      <c r="B748" s="74" t="s">
        <v>512</v>
      </c>
      <c r="C748" s="83" t="s">
        <v>211</v>
      </c>
      <c r="D748" s="78" t="s">
        <v>513</v>
      </c>
      <c r="E748" s="78" t="s">
        <v>514</v>
      </c>
    </row>
    <row r="749" spans="1:5" ht="33.75" x14ac:dyDescent="0.2">
      <c r="A749" s="74" t="s">
        <v>515</v>
      </c>
      <c r="B749" s="74" t="s">
        <v>516</v>
      </c>
      <c r="C749" s="83" t="s">
        <v>211</v>
      </c>
      <c r="D749" s="78" t="s">
        <v>517</v>
      </c>
      <c r="E749" s="78" t="s">
        <v>518</v>
      </c>
    </row>
    <row r="750" spans="1:5" ht="22.5" x14ac:dyDescent="0.2">
      <c r="A750" s="58">
        <v>14</v>
      </c>
      <c r="B750" s="73" t="s">
        <v>519</v>
      </c>
      <c r="C750" s="56"/>
      <c r="D750" s="56"/>
      <c r="E750" s="56"/>
    </row>
    <row r="751" spans="1:5" ht="33.75" x14ac:dyDescent="0.2">
      <c r="A751" s="59">
        <v>14.01</v>
      </c>
      <c r="B751" s="73" t="s">
        <v>520</v>
      </c>
      <c r="C751" s="56"/>
      <c r="D751" s="56"/>
      <c r="E751" s="56"/>
    </row>
    <row r="752" spans="1:5" ht="45" x14ac:dyDescent="0.2">
      <c r="A752" s="74" t="s">
        <v>521</v>
      </c>
      <c r="B752" s="74" t="s">
        <v>522</v>
      </c>
      <c r="C752" s="83" t="s">
        <v>235</v>
      </c>
      <c r="D752" s="78" t="s">
        <v>523</v>
      </c>
      <c r="E752" s="78" t="s">
        <v>525</v>
      </c>
    </row>
    <row r="753" spans="1:5" ht="56.25" x14ac:dyDescent="0.2">
      <c r="A753" s="74" t="s">
        <v>526</v>
      </c>
      <c r="B753" s="75" t="s">
        <v>527</v>
      </c>
      <c r="C753" s="83" t="s">
        <v>211</v>
      </c>
      <c r="D753" s="78" t="s">
        <v>528</v>
      </c>
      <c r="E753" s="78" t="s">
        <v>530</v>
      </c>
    </row>
    <row r="754" spans="1:5" ht="56.25" x14ac:dyDescent="0.2">
      <c r="A754" s="74" t="s">
        <v>531</v>
      </c>
      <c r="B754" s="75" t="s">
        <v>532</v>
      </c>
      <c r="C754" s="83" t="s">
        <v>211</v>
      </c>
      <c r="D754" s="78" t="s">
        <v>533</v>
      </c>
      <c r="E754" s="78" t="s">
        <v>535</v>
      </c>
    </row>
    <row r="755" spans="1:5" ht="33.75" x14ac:dyDescent="0.2">
      <c r="A755" s="59">
        <v>14.02</v>
      </c>
      <c r="B755" s="73" t="s">
        <v>536</v>
      </c>
      <c r="C755" s="56"/>
      <c r="D755" s="56"/>
      <c r="E755" s="56"/>
    </row>
    <row r="756" spans="1:5" ht="45" x14ac:dyDescent="0.2">
      <c r="A756" s="74" t="s">
        <v>537</v>
      </c>
      <c r="B756" s="74" t="s">
        <v>538</v>
      </c>
      <c r="C756" s="83" t="s">
        <v>211</v>
      </c>
      <c r="D756" s="78" t="s">
        <v>539</v>
      </c>
      <c r="E756" s="78" t="s">
        <v>541</v>
      </c>
    </row>
    <row r="757" spans="1:5" ht="45" x14ac:dyDescent="0.2">
      <c r="A757" s="74" t="s">
        <v>542</v>
      </c>
      <c r="B757" s="74" t="s">
        <v>543</v>
      </c>
      <c r="C757" s="83" t="s">
        <v>211</v>
      </c>
      <c r="D757" s="78" t="s">
        <v>544</v>
      </c>
      <c r="E757" s="78" t="s">
        <v>546</v>
      </c>
    </row>
    <row r="758" spans="1:5" ht="33.75" x14ac:dyDescent="0.2">
      <c r="A758" s="74" t="s">
        <v>547</v>
      </c>
      <c r="B758" s="74" t="s">
        <v>548</v>
      </c>
      <c r="C758" s="83" t="s">
        <v>211</v>
      </c>
      <c r="D758" s="78" t="s">
        <v>549</v>
      </c>
      <c r="E758" s="78" t="s">
        <v>551</v>
      </c>
    </row>
    <row r="759" spans="1:5" ht="45" x14ac:dyDescent="0.2">
      <c r="A759" s="74" t="s">
        <v>552</v>
      </c>
      <c r="B759" s="74" t="s">
        <v>553</v>
      </c>
      <c r="C759" s="83" t="s">
        <v>211</v>
      </c>
      <c r="D759" s="78" t="s">
        <v>554</v>
      </c>
      <c r="E759" s="78" t="s">
        <v>556</v>
      </c>
    </row>
    <row r="760" spans="1:5" ht="45" x14ac:dyDescent="0.2">
      <c r="A760" s="74" t="s">
        <v>557</v>
      </c>
      <c r="B760" s="74" t="s">
        <v>558</v>
      </c>
      <c r="C760" s="83" t="s">
        <v>211</v>
      </c>
      <c r="D760" s="78" t="s">
        <v>559</v>
      </c>
      <c r="E760" s="78" t="s">
        <v>560</v>
      </c>
    </row>
    <row r="761" spans="1:5" ht="33.75" x14ac:dyDescent="0.2">
      <c r="A761" s="74" t="s">
        <v>561</v>
      </c>
      <c r="B761" s="74" t="s">
        <v>562</v>
      </c>
      <c r="C761" s="83" t="s">
        <v>211</v>
      </c>
      <c r="D761" s="78" t="s">
        <v>563</v>
      </c>
      <c r="E761" s="78" t="s">
        <v>564</v>
      </c>
    </row>
    <row r="762" spans="1:5" ht="22.5" x14ac:dyDescent="0.2">
      <c r="A762" s="59">
        <v>14.03</v>
      </c>
      <c r="B762" s="73" t="s">
        <v>565</v>
      </c>
      <c r="C762" s="56"/>
      <c r="D762" s="56"/>
      <c r="E762" s="56"/>
    </row>
    <row r="763" spans="1:5" ht="33.75" x14ac:dyDescent="0.2">
      <c r="A763" s="74" t="s">
        <v>566</v>
      </c>
      <c r="B763" s="74" t="s">
        <v>567</v>
      </c>
      <c r="C763" s="83" t="s">
        <v>211</v>
      </c>
      <c r="D763" s="78" t="s">
        <v>568</v>
      </c>
      <c r="E763" s="78" t="s">
        <v>570</v>
      </c>
    </row>
    <row r="764" spans="1:5" ht="33.75" x14ac:dyDescent="0.2">
      <c r="A764" s="74" t="s">
        <v>571</v>
      </c>
      <c r="B764" s="74" t="s">
        <v>572</v>
      </c>
      <c r="C764" s="83" t="s">
        <v>211</v>
      </c>
      <c r="D764" s="78" t="s">
        <v>573</v>
      </c>
      <c r="E764" s="78" t="s">
        <v>575</v>
      </c>
    </row>
    <row r="765" spans="1:5" ht="33.75" x14ac:dyDescent="0.2">
      <c r="A765" s="74" t="s">
        <v>576</v>
      </c>
      <c r="B765" s="74" t="s">
        <v>577</v>
      </c>
      <c r="C765" s="83" t="s">
        <v>211</v>
      </c>
      <c r="D765" s="78" t="s">
        <v>578</v>
      </c>
      <c r="E765" s="78" t="s">
        <v>580</v>
      </c>
    </row>
    <row r="766" spans="1:5" ht="33.75" x14ac:dyDescent="0.2">
      <c r="A766" s="59">
        <v>14.04</v>
      </c>
      <c r="B766" s="73" t="s">
        <v>581</v>
      </c>
      <c r="C766" s="56"/>
      <c r="D766" s="56"/>
      <c r="E766" s="56"/>
    </row>
    <row r="767" spans="1:5" ht="45" x14ac:dyDescent="0.2">
      <c r="A767" s="74" t="s">
        <v>582</v>
      </c>
      <c r="B767" s="74" t="s">
        <v>583</v>
      </c>
      <c r="C767" s="83" t="s">
        <v>211</v>
      </c>
      <c r="D767" s="78" t="s">
        <v>584</v>
      </c>
      <c r="E767" s="78" t="s">
        <v>586</v>
      </c>
    </row>
    <row r="768" spans="1:5" ht="45" x14ac:dyDescent="0.2">
      <c r="A768" s="74" t="s">
        <v>587</v>
      </c>
      <c r="B768" s="74" t="s">
        <v>588</v>
      </c>
      <c r="C768" s="83" t="s">
        <v>211</v>
      </c>
      <c r="D768" s="78" t="s">
        <v>589</v>
      </c>
      <c r="E768" s="78" t="s">
        <v>590</v>
      </c>
    </row>
    <row r="769" spans="1:5" ht="45" x14ac:dyDescent="0.2">
      <c r="A769" s="74" t="s">
        <v>591</v>
      </c>
      <c r="B769" s="74" t="s">
        <v>592</v>
      </c>
      <c r="C769" s="83" t="s">
        <v>211</v>
      </c>
      <c r="D769" s="78" t="s">
        <v>593</v>
      </c>
      <c r="E769" s="78" t="s">
        <v>595</v>
      </c>
    </row>
    <row r="770" spans="1:5" ht="22.5" x14ac:dyDescent="0.2">
      <c r="A770" s="59">
        <v>14.05</v>
      </c>
      <c r="B770" s="73" t="s">
        <v>596</v>
      </c>
      <c r="C770" s="56"/>
      <c r="D770" s="56"/>
      <c r="E770" s="56"/>
    </row>
    <row r="771" spans="1:5" ht="45" x14ac:dyDescent="0.2">
      <c r="A771" s="74" t="s">
        <v>597</v>
      </c>
      <c r="B771" s="74" t="s">
        <v>598</v>
      </c>
      <c r="C771" s="83" t="s">
        <v>211</v>
      </c>
      <c r="D771" s="78" t="s">
        <v>599</v>
      </c>
      <c r="E771" s="78" t="s">
        <v>600</v>
      </c>
    </row>
    <row r="772" spans="1:5" ht="45" x14ac:dyDescent="0.2">
      <c r="A772" s="74" t="s">
        <v>601</v>
      </c>
      <c r="B772" s="74" t="s">
        <v>602</v>
      </c>
      <c r="C772" s="76" t="s">
        <v>211</v>
      </c>
      <c r="D772" s="78" t="s">
        <v>603</v>
      </c>
      <c r="E772" s="78" t="s">
        <v>604</v>
      </c>
    </row>
    <row r="773" spans="1:5" ht="33.75" x14ac:dyDescent="0.2">
      <c r="A773" s="59">
        <v>14.1</v>
      </c>
      <c r="B773" s="73" t="s">
        <v>605</v>
      </c>
      <c r="C773" s="56"/>
      <c r="D773" s="56"/>
      <c r="E773" s="56"/>
    </row>
    <row r="774" spans="1:5" ht="45" x14ac:dyDescent="0.2">
      <c r="A774" s="74" t="s">
        <v>606</v>
      </c>
      <c r="B774" s="74" t="s">
        <v>607</v>
      </c>
      <c r="C774" s="76" t="s">
        <v>211</v>
      </c>
      <c r="D774" s="78" t="s">
        <v>608</v>
      </c>
      <c r="E774" s="78" t="s">
        <v>609</v>
      </c>
    </row>
    <row r="775" spans="1:5" ht="45" x14ac:dyDescent="0.2">
      <c r="A775" s="74" t="s">
        <v>610</v>
      </c>
      <c r="B775" s="74" t="s">
        <v>611</v>
      </c>
      <c r="C775" s="76" t="s">
        <v>211</v>
      </c>
      <c r="D775" s="78" t="s">
        <v>612</v>
      </c>
      <c r="E775" s="78" t="s">
        <v>613</v>
      </c>
    </row>
    <row r="776" spans="1:5" ht="45" x14ac:dyDescent="0.2">
      <c r="A776" s="74" t="s">
        <v>614</v>
      </c>
      <c r="B776" s="74" t="s">
        <v>615</v>
      </c>
      <c r="C776" s="76" t="s">
        <v>211</v>
      </c>
      <c r="D776" s="78" t="s">
        <v>616</v>
      </c>
      <c r="E776" s="78" t="s">
        <v>617</v>
      </c>
    </row>
    <row r="777" spans="1:5" ht="33.75" x14ac:dyDescent="0.2">
      <c r="A777" s="59">
        <v>14.11</v>
      </c>
      <c r="B777" s="73" t="s">
        <v>618</v>
      </c>
      <c r="C777" s="56"/>
      <c r="D777" s="56"/>
      <c r="E777" s="56"/>
    </row>
    <row r="778" spans="1:5" ht="45" x14ac:dyDescent="0.2">
      <c r="A778" s="74" t="s">
        <v>619</v>
      </c>
      <c r="B778" s="74" t="s">
        <v>620</v>
      </c>
      <c r="C778" s="76" t="s">
        <v>211</v>
      </c>
      <c r="D778" s="78" t="s">
        <v>621</v>
      </c>
      <c r="E778" s="78" t="s">
        <v>623</v>
      </c>
    </row>
    <row r="779" spans="1:5" ht="45" x14ac:dyDescent="0.2">
      <c r="A779" s="74" t="s">
        <v>624</v>
      </c>
      <c r="B779" s="74" t="s">
        <v>625</v>
      </c>
      <c r="C779" s="76" t="s">
        <v>211</v>
      </c>
      <c r="D779" s="78" t="s">
        <v>626</v>
      </c>
      <c r="E779" s="78" t="s">
        <v>628</v>
      </c>
    </row>
    <row r="780" spans="1:5" ht="45" x14ac:dyDescent="0.2">
      <c r="A780" s="74" t="s">
        <v>629</v>
      </c>
      <c r="B780" s="74" t="s">
        <v>630</v>
      </c>
      <c r="C780" s="76" t="s">
        <v>211</v>
      </c>
      <c r="D780" s="78" t="s">
        <v>631</v>
      </c>
      <c r="E780" s="78" t="s">
        <v>633</v>
      </c>
    </row>
    <row r="781" spans="1:5" ht="45" x14ac:dyDescent="0.2">
      <c r="A781" s="74" t="s">
        <v>634</v>
      </c>
      <c r="B781" s="74" t="s">
        <v>635</v>
      </c>
      <c r="C781" s="76" t="s">
        <v>211</v>
      </c>
      <c r="D781" s="78" t="s">
        <v>636</v>
      </c>
      <c r="E781" s="78" t="s">
        <v>638</v>
      </c>
    </row>
    <row r="782" spans="1:5" ht="33.75" x14ac:dyDescent="0.2">
      <c r="A782" s="59">
        <v>14.15</v>
      </c>
      <c r="B782" s="73" t="s">
        <v>639</v>
      </c>
      <c r="C782" s="56"/>
      <c r="D782" s="56"/>
      <c r="E782" s="56"/>
    </row>
    <row r="783" spans="1:5" ht="67.5" x14ac:dyDescent="0.2">
      <c r="A783" s="74" t="s">
        <v>640</v>
      </c>
      <c r="B783" s="75" t="s">
        <v>641</v>
      </c>
      <c r="C783" s="76" t="s">
        <v>211</v>
      </c>
      <c r="D783" s="78" t="s">
        <v>642</v>
      </c>
      <c r="E783" s="78" t="s">
        <v>644</v>
      </c>
    </row>
    <row r="784" spans="1:5" ht="67.5" x14ac:dyDescent="0.2">
      <c r="A784" s="74" t="s">
        <v>645</v>
      </c>
      <c r="B784" s="75" t="s">
        <v>646</v>
      </c>
      <c r="C784" s="76" t="s">
        <v>211</v>
      </c>
      <c r="D784" s="78" t="s">
        <v>647</v>
      </c>
      <c r="E784" s="78" t="s">
        <v>649</v>
      </c>
    </row>
    <row r="785" spans="1:5" ht="67.5" x14ac:dyDescent="0.2">
      <c r="A785" s="74" t="s">
        <v>650</v>
      </c>
      <c r="B785" s="75" t="s">
        <v>651</v>
      </c>
      <c r="C785" s="76" t="s">
        <v>211</v>
      </c>
      <c r="D785" s="78" t="s">
        <v>652</v>
      </c>
      <c r="E785" s="78" t="s">
        <v>654</v>
      </c>
    </row>
    <row r="786" spans="1:5" ht="67.5" x14ac:dyDescent="0.2">
      <c r="A786" s="74" t="s">
        <v>655</v>
      </c>
      <c r="B786" s="75" t="s">
        <v>656</v>
      </c>
      <c r="C786" s="76" t="s">
        <v>211</v>
      </c>
      <c r="D786" s="78" t="s">
        <v>657</v>
      </c>
      <c r="E786" s="78" t="s">
        <v>658</v>
      </c>
    </row>
    <row r="787" spans="1:5" ht="33.75" x14ac:dyDescent="0.2">
      <c r="A787" s="59">
        <v>14.2</v>
      </c>
      <c r="B787" s="73" t="s">
        <v>659</v>
      </c>
      <c r="C787" s="56"/>
      <c r="D787" s="56"/>
      <c r="E787" s="56"/>
    </row>
    <row r="788" spans="1:5" ht="45" x14ac:dyDescent="0.2">
      <c r="A788" s="74" t="s">
        <v>660</v>
      </c>
      <c r="B788" s="74" t="s">
        <v>661</v>
      </c>
      <c r="C788" s="76" t="s">
        <v>235</v>
      </c>
      <c r="D788" s="78" t="s">
        <v>662</v>
      </c>
      <c r="E788" s="78" t="s">
        <v>664</v>
      </c>
    </row>
    <row r="789" spans="1:5" ht="33.75" x14ac:dyDescent="0.2">
      <c r="A789" s="74" t="s">
        <v>665</v>
      </c>
      <c r="B789" s="74" t="s">
        <v>666</v>
      </c>
      <c r="C789" s="76" t="s">
        <v>228</v>
      </c>
      <c r="D789" s="78" t="s">
        <v>667</v>
      </c>
      <c r="E789" s="78" t="s">
        <v>294</v>
      </c>
    </row>
    <row r="790" spans="1:5" ht="33.75" x14ac:dyDescent="0.2">
      <c r="A790" s="59">
        <v>14.28</v>
      </c>
      <c r="B790" s="73" t="s">
        <v>669</v>
      </c>
      <c r="C790" s="56"/>
      <c r="D790" s="56"/>
      <c r="E790" s="56"/>
    </row>
    <row r="791" spans="1:5" ht="45" x14ac:dyDescent="0.2">
      <c r="A791" s="74" t="s">
        <v>670</v>
      </c>
      <c r="B791" s="74" t="s">
        <v>671</v>
      </c>
      <c r="C791" s="76" t="s">
        <v>211</v>
      </c>
      <c r="D791" s="78" t="s">
        <v>672</v>
      </c>
      <c r="E791" s="78" t="s">
        <v>674</v>
      </c>
    </row>
    <row r="792" spans="1:5" ht="45" x14ac:dyDescent="0.2">
      <c r="A792" s="74" t="s">
        <v>675</v>
      </c>
      <c r="B792" s="74" t="s">
        <v>676</v>
      </c>
      <c r="C792" s="76" t="s">
        <v>211</v>
      </c>
      <c r="D792" s="78" t="s">
        <v>677</v>
      </c>
      <c r="E792" s="78" t="s">
        <v>678</v>
      </c>
    </row>
    <row r="793" spans="1:5" ht="56.25" x14ac:dyDescent="0.2">
      <c r="A793" s="74" t="s">
        <v>679</v>
      </c>
      <c r="B793" s="74" t="s">
        <v>680</v>
      </c>
      <c r="C793" s="76" t="s">
        <v>211</v>
      </c>
      <c r="D793" s="78" t="s">
        <v>681</v>
      </c>
      <c r="E793" s="78" t="s">
        <v>683</v>
      </c>
    </row>
    <row r="794" spans="1:5" ht="45" x14ac:dyDescent="0.2">
      <c r="A794" s="74" t="s">
        <v>684</v>
      </c>
      <c r="B794" s="74" t="s">
        <v>685</v>
      </c>
      <c r="C794" s="76" t="s">
        <v>211</v>
      </c>
      <c r="D794" s="78" t="s">
        <v>686</v>
      </c>
      <c r="E794" s="78" t="s">
        <v>688</v>
      </c>
    </row>
    <row r="795" spans="1:5" ht="22.5" x14ac:dyDescent="0.2">
      <c r="A795" s="59">
        <v>14.3</v>
      </c>
      <c r="B795" s="73" t="s">
        <v>689</v>
      </c>
      <c r="C795" s="56"/>
      <c r="D795" s="56"/>
      <c r="E795" s="56"/>
    </row>
    <row r="796" spans="1:5" ht="33.75" x14ac:dyDescent="0.2">
      <c r="A796" s="74" t="s">
        <v>690</v>
      </c>
      <c r="B796" s="74" t="s">
        <v>691</v>
      </c>
      <c r="C796" s="76" t="s">
        <v>211</v>
      </c>
      <c r="D796" s="78" t="s">
        <v>692</v>
      </c>
      <c r="E796" s="78" t="s">
        <v>694</v>
      </c>
    </row>
    <row r="797" spans="1:5" ht="33.75" x14ac:dyDescent="0.2">
      <c r="A797" s="74" t="s">
        <v>695</v>
      </c>
      <c r="B797" s="74" t="s">
        <v>696</v>
      </c>
      <c r="C797" s="76" t="s">
        <v>211</v>
      </c>
      <c r="D797" s="78" t="s">
        <v>697</v>
      </c>
      <c r="E797" s="78" t="s">
        <v>697</v>
      </c>
    </row>
    <row r="798" spans="1:5" ht="90" x14ac:dyDescent="0.2">
      <c r="A798" s="79" t="s">
        <v>698</v>
      </c>
      <c r="B798" s="74" t="s">
        <v>699</v>
      </c>
      <c r="C798" s="80" t="s">
        <v>211</v>
      </c>
      <c r="D798" s="81" t="s">
        <v>700</v>
      </c>
      <c r="E798" s="81" t="s">
        <v>700</v>
      </c>
    </row>
    <row r="799" spans="1:5" ht="67.5" x14ac:dyDescent="0.2">
      <c r="A799" s="74" t="s">
        <v>701</v>
      </c>
      <c r="B799" s="75" t="s">
        <v>702</v>
      </c>
      <c r="C799" s="76" t="s">
        <v>211</v>
      </c>
      <c r="D799" s="78" t="s">
        <v>703</v>
      </c>
      <c r="E799" s="78" t="s">
        <v>704</v>
      </c>
    </row>
    <row r="800" spans="1:5" ht="78.75" x14ac:dyDescent="0.2">
      <c r="A800" s="74" t="s">
        <v>705</v>
      </c>
      <c r="B800" s="75" t="s">
        <v>706</v>
      </c>
      <c r="C800" s="76" t="s">
        <v>211</v>
      </c>
      <c r="D800" s="78" t="s">
        <v>707</v>
      </c>
      <c r="E800" s="78" t="s">
        <v>707</v>
      </c>
    </row>
    <row r="801" spans="1:5" ht="90" x14ac:dyDescent="0.2">
      <c r="A801" s="74" t="s">
        <v>708</v>
      </c>
      <c r="B801" s="75" t="s">
        <v>709</v>
      </c>
      <c r="C801" s="76" t="s">
        <v>211</v>
      </c>
      <c r="D801" s="78" t="s">
        <v>710</v>
      </c>
      <c r="E801" s="78" t="s">
        <v>710</v>
      </c>
    </row>
    <row r="802" spans="1:5" ht="90" x14ac:dyDescent="0.2">
      <c r="A802" s="74" t="s">
        <v>711</v>
      </c>
      <c r="B802" s="75" t="s">
        <v>712</v>
      </c>
      <c r="C802" s="76" t="s">
        <v>211</v>
      </c>
      <c r="D802" s="78" t="s">
        <v>713</v>
      </c>
      <c r="E802" s="78" t="s">
        <v>713</v>
      </c>
    </row>
    <row r="803" spans="1:5" ht="101.25" x14ac:dyDescent="0.2">
      <c r="A803" s="74" t="s">
        <v>714</v>
      </c>
      <c r="B803" s="75" t="s">
        <v>715</v>
      </c>
      <c r="C803" s="76" t="s">
        <v>211</v>
      </c>
      <c r="D803" s="78" t="s">
        <v>716</v>
      </c>
      <c r="E803" s="78" t="s">
        <v>716</v>
      </c>
    </row>
    <row r="804" spans="1:5" ht="78.75" x14ac:dyDescent="0.2">
      <c r="A804" s="74" t="s">
        <v>717</v>
      </c>
      <c r="B804" s="75" t="s">
        <v>718</v>
      </c>
      <c r="C804" s="76" t="s">
        <v>211</v>
      </c>
      <c r="D804" s="78" t="s">
        <v>719</v>
      </c>
      <c r="E804" s="78" t="s">
        <v>719</v>
      </c>
    </row>
    <row r="805" spans="1:5" ht="90" x14ac:dyDescent="0.2">
      <c r="A805" s="74" t="s">
        <v>720</v>
      </c>
      <c r="B805" s="75" t="s">
        <v>721</v>
      </c>
      <c r="C805" s="83" t="s">
        <v>211</v>
      </c>
      <c r="D805" s="78" t="s">
        <v>722</v>
      </c>
      <c r="E805" s="78" t="s">
        <v>722</v>
      </c>
    </row>
    <row r="806" spans="1:5" ht="90" x14ac:dyDescent="0.2">
      <c r="A806" s="74" t="s">
        <v>723</v>
      </c>
      <c r="B806" s="75" t="s">
        <v>724</v>
      </c>
      <c r="C806" s="83" t="s">
        <v>211</v>
      </c>
      <c r="D806" s="78" t="s">
        <v>725</v>
      </c>
      <c r="E806" s="78" t="s">
        <v>725</v>
      </c>
    </row>
    <row r="807" spans="1:5" ht="90" x14ac:dyDescent="0.2">
      <c r="A807" s="74" t="s">
        <v>726</v>
      </c>
      <c r="B807" s="75" t="s">
        <v>727</v>
      </c>
      <c r="C807" s="83" t="s">
        <v>211</v>
      </c>
      <c r="D807" s="78" t="s">
        <v>728</v>
      </c>
      <c r="E807" s="78" t="s">
        <v>728</v>
      </c>
    </row>
    <row r="808" spans="1:5" ht="90" x14ac:dyDescent="0.2">
      <c r="A808" s="74" t="s">
        <v>729</v>
      </c>
      <c r="B808" s="75" t="s">
        <v>730</v>
      </c>
      <c r="C808" s="83" t="s">
        <v>211</v>
      </c>
      <c r="D808" s="78" t="s">
        <v>731</v>
      </c>
      <c r="E808" s="78" t="s">
        <v>731</v>
      </c>
    </row>
    <row r="809" spans="1:5" ht="90" x14ac:dyDescent="0.2">
      <c r="A809" s="74" t="s">
        <v>732</v>
      </c>
      <c r="B809" s="75" t="s">
        <v>733</v>
      </c>
      <c r="C809" s="83" t="s">
        <v>211</v>
      </c>
      <c r="D809" s="78" t="s">
        <v>734</v>
      </c>
      <c r="E809" s="78" t="s">
        <v>734</v>
      </c>
    </row>
    <row r="810" spans="1:5" ht="90" x14ac:dyDescent="0.2">
      <c r="A810" s="74" t="s">
        <v>735</v>
      </c>
      <c r="B810" s="75" t="s">
        <v>736</v>
      </c>
      <c r="C810" s="83" t="s">
        <v>211</v>
      </c>
      <c r="D810" s="78" t="s">
        <v>737</v>
      </c>
      <c r="E810" s="78" t="s">
        <v>737</v>
      </c>
    </row>
    <row r="811" spans="1:5" ht="67.5" x14ac:dyDescent="0.2">
      <c r="A811" s="74" t="s">
        <v>738</v>
      </c>
      <c r="B811" s="75" t="s">
        <v>739</v>
      </c>
      <c r="C811" s="83" t="s">
        <v>211</v>
      </c>
      <c r="D811" s="78" t="s">
        <v>740</v>
      </c>
      <c r="E811" s="78" t="s">
        <v>740</v>
      </c>
    </row>
    <row r="812" spans="1:5" ht="78.75" x14ac:dyDescent="0.2">
      <c r="A812" s="74" t="s">
        <v>741</v>
      </c>
      <c r="B812" s="75" t="s">
        <v>742</v>
      </c>
      <c r="C812" s="83" t="s">
        <v>211</v>
      </c>
      <c r="D812" s="78" t="s">
        <v>743</v>
      </c>
      <c r="E812" s="78" t="s">
        <v>743</v>
      </c>
    </row>
    <row r="813" spans="1:5" ht="33.75" x14ac:dyDescent="0.2">
      <c r="A813" s="74" t="s">
        <v>744</v>
      </c>
      <c r="B813" s="74" t="s">
        <v>745</v>
      </c>
      <c r="C813" s="83" t="s">
        <v>211</v>
      </c>
      <c r="D813" s="78" t="s">
        <v>746</v>
      </c>
      <c r="E813" s="78" t="s">
        <v>748</v>
      </c>
    </row>
    <row r="814" spans="1:5" ht="90" x14ac:dyDescent="0.2">
      <c r="A814" s="74" t="s">
        <v>749</v>
      </c>
      <c r="B814" s="75" t="s">
        <v>750</v>
      </c>
      <c r="C814" s="83" t="s">
        <v>211</v>
      </c>
      <c r="D814" s="78" t="s">
        <v>751</v>
      </c>
      <c r="E814" s="78" t="s">
        <v>751</v>
      </c>
    </row>
    <row r="815" spans="1:5" ht="90" x14ac:dyDescent="0.2">
      <c r="A815" s="74" t="s">
        <v>752</v>
      </c>
      <c r="B815" s="75" t="s">
        <v>753</v>
      </c>
      <c r="C815" s="83" t="s">
        <v>211</v>
      </c>
      <c r="D815" s="78" t="s">
        <v>754</v>
      </c>
      <c r="E815" s="78" t="s">
        <v>754</v>
      </c>
    </row>
    <row r="816" spans="1:5" ht="90" x14ac:dyDescent="0.2">
      <c r="A816" s="74" t="s">
        <v>755</v>
      </c>
      <c r="B816" s="75" t="s">
        <v>756</v>
      </c>
      <c r="C816" s="83" t="s">
        <v>211</v>
      </c>
      <c r="D816" s="78" t="s">
        <v>757</v>
      </c>
      <c r="E816" s="78" t="s">
        <v>757</v>
      </c>
    </row>
    <row r="817" spans="1:5" ht="90" x14ac:dyDescent="0.2">
      <c r="A817" s="74" t="s">
        <v>758</v>
      </c>
      <c r="B817" s="75" t="s">
        <v>759</v>
      </c>
      <c r="C817" s="83" t="s">
        <v>211</v>
      </c>
      <c r="D817" s="78" t="s">
        <v>760</v>
      </c>
      <c r="E817" s="78" t="s">
        <v>760</v>
      </c>
    </row>
    <row r="818" spans="1:5" ht="90" x14ac:dyDescent="0.2">
      <c r="A818" s="74" t="s">
        <v>761</v>
      </c>
      <c r="B818" s="75" t="s">
        <v>762</v>
      </c>
      <c r="C818" s="83" t="s">
        <v>211</v>
      </c>
      <c r="D818" s="78" t="s">
        <v>763</v>
      </c>
      <c r="E818" s="78" t="s">
        <v>763</v>
      </c>
    </row>
    <row r="819" spans="1:5" ht="90" x14ac:dyDescent="0.2">
      <c r="A819" s="74" t="s">
        <v>764</v>
      </c>
      <c r="B819" s="75" t="s">
        <v>765</v>
      </c>
      <c r="C819" s="83" t="s">
        <v>211</v>
      </c>
      <c r="D819" s="78" t="s">
        <v>766</v>
      </c>
      <c r="E819" s="78" t="s">
        <v>766</v>
      </c>
    </row>
    <row r="820" spans="1:5" ht="22.5" x14ac:dyDescent="0.2">
      <c r="A820" s="59">
        <v>14.31</v>
      </c>
      <c r="B820" s="73" t="s">
        <v>767</v>
      </c>
      <c r="C820" s="56"/>
      <c r="D820" s="56"/>
      <c r="E820" s="56"/>
    </row>
    <row r="821" spans="1:5" ht="45" x14ac:dyDescent="0.2">
      <c r="A821" s="74" t="s">
        <v>768</v>
      </c>
      <c r="B821" s="74" t="s">
        <v>769</v>
      </c>
      <c r="C821" s="83" t="s">
        <v>211</v>
      </c>
      <c r="D821" s="78" t="s">
        <v>770</v>
      </c>
      <c r="E821" s="78" t="s">
        <v>772</v>
      </c>
    </row>
    <row r="822" spans="1:5" ht="45" x14ac:dyDescent="0.2">
      <c r="A822" s="59">
        <v>14.4</v>
      </c>
      <c r="B822" s="73" t="s">
        <v>773</v>
      </c>
      <c r="C822" s="56"/>
      <c r="D822" s="56"/>
      <c r="E822" s="56"/>
    </row>
    <row r="823" spans="1:5" ht="56.25" x14ac:dyDescent="0.2">
      <c r="A823" s="74" t="s">
        <v>774</v>
      </c>
      <c r="B823" s="74" t="s">
        <v>775</v>
      </c>
      <c r="C823" s="83" t="s">
        <v>211</v>
      </c>
      <c r="D823" s="82"/>
      <c r="E823" s="78" t="s">
        <v>231</v>
      </c>
    </row>
    <row r="824" spans="1:5" ht="56.25" x14ac:dyDescent="0.2">
      <c r="A824" s="74" t="s">
        <v>776</v>
      </c>
      <c r="B824" s="74" t="s">
        <v>777</v>
      </c>
      <c r="C824" s="83" t="s">
        <v>210</v>
      </c>
      <c r="D824" s="78" t="s">
        <v>778</v>
      </c>
      <c r="E824" s="78" t="s">
        <v>779</v>
      </c>
    </row>
    <row r="825" spans="1:5" ht="56.25" x14ac:dyDescent="0.2">
      <c r="A825" s="74" t="s">
        <v>780</v>
      </c>
      <c r="B825" s="74" t="s">
        <v>781</v>
      </c>
      <c r="C825" s="83" t="s">
        <v>210</v>
      </c>
      <c r="D825" s="78" t="s">
        <v>782</v>
      </c>
      <c r="E825" s="78" t="s">
        <v>783</v>
      </c>
    </row>
    <row r="826" spans="1:5" ht="56.25" x14ac:dyDescent="0.2">
      <c r="A826" s="74" t="s">
        <v>784</v>
      </c>
      <c r="B826" s="74" t="s">
        <v>785</v>
      </c>
      <c r="C826" s="83" t="s">
        <v>210</v>
      </c>
      <c r="D826" s="78" t="s">
        <v>786</v>
      </c>
      <c r="E826" s="78" t="s">
        <v>317</v>
      </c>
    </row>
    <row r="827" spans="1:5" ht="56.25" x14ac:dyDescent="0.2">
      <c r="A827" s="74" t="s">
        <v>787</v>
      </c>
      <c r="B827" s="74" t="s">
        <v>788</v>
      </c>
      <c r="C827" s="83" t="s">
        <v>210</v>
      </c>
      <c r="D827" s="78" t="s">
        <v>789</v>
      </c>
      <c r="E827" s="78" t="s">
        <v>790</v>
      </c>
    </row>
    <row r="828" spans="1:5" ht="56.25" x14ac:dyDescent="0.2">
      <c r="A828" s="74" t="s">
        <v>791</v>
      </c>
      <c r="B828" s="74" t="s">
        <v>792</v>
      </c>
      <c r="C828" s="83" t="s">
        <v>210</v>
      </c>
      <c r="D828" s="78" t="s">
        <v>793</v>
      </c>
      <c r="E828" s="78" t="s">
        <v>794</v>
      </c>
    </row>
    <row r="829" spans="1:5" ht="45" x14ac:dyDescent="0.2">
      <c r="A829" s="58">
        <v>15</v>
      </c>
      <c r="B829" s="73" t="s">
        <v>795</v>
      </c>
      <c r="C829" s="56"/>
      <c r="D829" s="56"/>
      <c r="E829" s="56"/>
    </row>
    <row r="830" spans="1:5" ht="33.75" x14ac:dyDescent="0.2">
      <c r="A830" s="59">
        <v>15.01</v>
      </c>
      <c r="B830" s="73" t="s">
        <v>796</v>
      </c>
      <c r="C830" s="56"/>
      <c r="D830" s="56"/>
      <c r="E830" s="56"/>
    </row>
    <row r="831" spans="1:5" ht="45" x14ac:dyDescent="0.2">
      <c r="A831" s="74" t="s">
        <v>797</v>
      </c>
      <c r="B831" s="74" t="s">
        <v>798</v>
      </c>
      <c r="C831" s="83" t="s">
        <v>211</v>
      </c>
      <c r="D831" s="78" t="s">
        <v>799</v>
      </c>
      <c r="E831" s="78" t="s">
        <v>801</v>
      </c>
    </row>
    <row r="832" spans="1:5" ht="56.25" x14ac:dyDescent="0.2">
      <c r="A832" s="74" t="s">
        <v>802</v>
      </c>
      <c r="B832" s="75" t="s">
        <v>803</v>
      </c>
      <c r="C832" s="83" t="s">
        <v>211</v>
      </c>
      <c r="D832" s="78" t="s">
        <v>804</v>
      </c>
      <c r="E832" s="78" t="s">
        <v>805</v>
      </c>
    </row>
    <row r="833" spans="1:5" ht="56.25" x14ac:dyDescent="0.2">
      <c r="A833" s="74" t="s">
        <v>806</v>
      </c>
      <c r="B833" s="75" t="s">
        <v>807</v>
      </c>
      <c r="C833" s="83" t="s">
        <v>211</v>
      </c>
      <c r="D833" s="78" t="s">
        <v>808</v>
      </c>
      <c r="E833" s="78" t="s">
        <v>809</v>
      </c>
    </row>
    <row r="834" spans="1:5" ht="56.25" x14ac:dyDescent="0.2">
      <c r="A834" s="74" t="s">
        <v>810</v>
      </c>
      <c r="B834" s="75" t="s">
        <v>811</v>
      </c>
      <c r="C834" s="83" t="s">
        <v>211</v>
      </c>
      <c r="D834" s="78" t="s">
        <v>812</v>
      </c>
      <c r="E834" s="78" t="s">
        <v>814</v>
      </c>
    </row>
    <row r="835" spans="1:5" ht="56.25" x14ac:dyDescent="0.2">
      <c r="A835" s="74" t="s">
        <v>815</v>
      </c>
      <c r="B835" s="75" t="s">
        <v>816</v>
      </c>
      <c r="C835" s="83" t="s">
        <v>211</v>
      </c>
      <c r="D835" s="78" t="s">
        <v>817</v>
      </c>
      <c r="E835" s="78" t="s">
        <v>819</v>
      </c>
    </row>
    <row r="836" spans="1:5" ht="67.5" x14ac:dyDescent="0.2">
      <c r="A836" s="74" t="s">
        <v>820</v>
      </c>
      <c r="B836" s="75" t="s">
        <v>821</v>
      </c>
      <c r="C836" s="76" t="s">
        <v>211</v>
      </c>
      <c r="D836" s="78" t="s">
        <v>822</v>
      </c>
      <c r="E836" s="78" t="s">
        <v>823</v>
      </c>
    </row>
    <row r="837" spans="1:5" ht="67.5" x14ac:dyDescent="0.2">
      <c r="A837" s="74" t="s">
        <v>824</v>
      </c>
      <c r="B837" s="75" t="s">
        <v>825</v>
      </c>
      <c r="C837" s="76" t="s">
        <v>211</v>
      </c>
      <c r="D837" s="78" t="s">
        <v>826</v>
      </c>
      <c r="E837" s="78" t="s">
        <v>828</v>
      </c>
    </row>
    <row r="838" spans="1:5" ht="67.5" x14ac:dyDescent="0.2">
      <c r="A838" s="74" t="s">
        <v>829</v>
      </c>
      <c r="B838" s="75" t="s">
        <v>830</v>
      </c>
      <c r="C838" s="76" t="s">
        <v>211</v>
      </c>
      <c r="D838" s="78" t="s">
        <v>831</v>
      </c>
      <c r="E838" s="78" t="s">
        <v>833</v>
      </c>
    </row>
    <row r="839" spans="1:5" ht="33.75" x14ac:dyDescent="0.2">
      <c r="A839" s="74" t="s">
        <v>834</v>
      </c>
      <c r="B839" s="74" t="s">
        <v>835</v>
      </c>
      <c r="C839" s="76" t="s">
        <v>211</v>
      </c>
      <c r="D839" s="78" t="s">
        <v>836</v>
      </c>
      <c r="E839" s="78" t="s">
        <v>837</v>
      </c>
    </row>
    <row r="840" spans="1:5" ht="33.75" x14ac:dyDescent="0.2">
      <c r="A840" s="74" t="s">
        <v>838</v>
      </c>
      <c r="B840" s="74" t="s">
        <v>839</v>
      </c>
      <c r="C840" s="76" t="s">
        <v>211</v>
      </c>
      <c r="D840" s="78" t="s">
        <v>840</v>
      </c>
      <c r="E840" s="78" t="s">
        <v>842</v>
      </c>
    </row>
    <row r="841" spans="1:5" ht="33.75" x14ac:dyDescent="0.2">
      <c r="A841" s="74" t="s">
        <v>843</v>
      </c>
      <c r="B841" s="74" t="s">
        <v>844</v>
      </c>
      <c r="C841" s="76" t="s">
        <v>211</v>
      </c>
      <c r="D841" s="78" t="s">
        <v>845</v>
      </c>
      <c r="E841" s="78" t="s">
        <v>847</v>
      </c>
    </row>
    <row r="842" spans="1:5" ht="45" x14ac:dyDescent="0.2">
      <c r="A842" s="74" t="s">
        <v>848</v>
      </c>
      <c r="B842" s="74" t="s">
        <v>849</v>
      </c>
      <c r="C842" s="76" t="s">
        <v>211</v>
      </c>
      <c r="D842" s="78" t="s">
        <v>850</v>
      </c>
      <c r="E842" s="78" t="s">
        <v>426</v>
      </c>
    </row>
    <row r="843" spans="1:5" ht="33.75" x14ac:dyDescent="0.2">
      <c r="A843" s="74" t="s">
        <v>852</v>
      </c>
      <c r="B843" s="74" t="s">
        <v>853</v>
      </c>
      <c r="C843" s="76" t="s">
        <v>211</v>
      </c>
      <c r="D843" s="78" t="s">
        <v>854</v>
      </c>
      <c r="E843" s="78" t="s">
        <v>855</v>
      </c>
    </row>
    <row r="844" spans="1:5" x14ac:dyDescent="0.2">
      <c r="A844" s="59">
        <v>15.03</v>
      </c>
      <c r="B844" s="73" t="s">
        <v>856</v>
      </c>
      <c r="C844" s="56"/>
      <c r="D844" s="56"/>
      <c r="E844" s="56"/>
    </row>
    <row r="845" spans="1:5" ht="56.25" x14ac:dyDescent="0.2">
      <c r="A845" s="74" t="s">
        <v>857</v>
      </c>
      <c r="B845" s="74" t="s">
        <v>858</v>
      </c>
      <c r="C845" s="76" t="s">
        <v>307</v>
      </c>
      <c r="D845" s="78" t="s">
        <v>859</v>
      </c>
      <c r="E845" s="78" t="s">
        <v>859</v>
      </c>
    </row>
    <row r="846" spans="1:5" ht="45" x14ac:dyDescent="0.2">
      <c r="A846" s="74" t="s">
        <v>860</v>
      </c>
      <c r="B846" s="74" t="s">
        <v>861</v>
      </c>
      <c r="C846" s="76" t="s">
        <v>307</v>
      </c>
      <c r="D846" s="82"/>
      <c r="E846" s="78" t="s">
        <v>862</v>
      </c>
    </row>
    <row r="847" spans="1:5" ht="56.25" x14ac:dyDescent="0.2">
      <c r="A847" s="74" t="s">
        <v>863</v>
      </c>
      <c r="B847" s="74" t="s">
        <v>864</v>
      </c>
      <c r="C847" s="76" t="s">
        <v>307</v>
      </c>
      <c r="D847" s="78" t="s">
        <v>865</v>
      </c>
      <c r="E847" s="78" t="s">
        <v>865</v>
      </c>
    </row>
    <row r="848" spans="1:5" ht="56.25" x14ac:dyDescent="0.2">
      <c r="A848" s="74" t="s">
        <v>866</v>
      </c>
      <c r="B848" s="75" t="s">
        <v>867</v>
      </c>
      <c r="C848" s="76" t="s">
        <v>307</v>
      </c>
      <c r="D848" s="78" t="s">
        <v>868</v>
      </c>
      <c r="E848" s="78" t="s">
        <v>868</v>
      </c>
    </row>
    <row r="849" spans="1:5" ht="67.5" x14ac:dyDescent="0.2">
      <c r="A849" s="74" t="s">
        <v>869</v>
      </c>
      <c r="B849" s="75" t="s">
        <v>870</v>
      </c>
      <c r="C849" s="76" t="s">
        <v>307</v>
      </c>
      <c r="D849" s="78" t="s">
        <v>871</v>
      </c>
      <c r="E849" s="78" t="s">
        <v>871</v>
      </c>
    </row>
    <row r="850" spans="1:5" ht="67.5" x14ac:dyDescent="0.2">
      <c r="A850" s="74" t="s">
        <v>872</v>
      </c>
      <c r="B850" s="75" t="s">
        <v>873</v>
      </c>
      <c r="C850" s="76" t="s">
        <v>307</v>
      </c>
      <c r="D850" s="78" t="s">
        <v>874</v>
      </c>
      <c r="E850" s="78" t="s">
        <v>875</v>
      </c>
    </row>
    <row r="851" spans="1:5" ht="33.75" x14ac:dyDescent="0.2">
      <c r="A851" s="59">
        <v>15.05</v>
      </c>
      <c r="B851" s="73" t="s">
        <v>876</v>
      </c>
      <c r="C851" s="56"/>
      <c r="D851" s="56"/>
      <c r="E851" s="56"/>
    </row>
    <row r="852" spans="1:5" ht="56.25" x14ac:dyDescent="0.2">
      <c r="A852" s="74" t="s">
        <v>877</v>
      </c>
      <c r="B852" s="74" t="s">
        <v>878</v>
      </c>
      <c r="C852" s="76" t="s">
        <v>235</v>
      </c>
      <c r="D852" s="78" t="s">
        <v>879</v>
      </c>
      <c r="E852" s="78" t="s">
        <v>881</v>
      </c>
    </row>
    <row r="853" spans="1:5" ht="45" x14ac:dyDescent="0.2">
      <c r="A853" s="74" t="s">
        <v>882</v>
      </c>
      <c r="B853" s="74" t="s">
        <v>883</v>
      </c>
      <c r="C853" s="76" t="s">
        <v>235</v>
      </c>
      <c r="D853" s="78" t="s">
        <v>884</v>
      </c>
      <c r="E853" s="78" t="s">
        <v>886</v>
      </c>
    </row>
    <row r="854" spans="1:5" ht="56.25" x14ac:dyDescent="0.2">
      <c r="A854" s="74" t="s">
        <v>887</v>
      </c>
      <c r="B854" s="74" t="s">
        <v>888</v>
      </c>
      <c r="C854" s="76" t="s">
        <v>235</v>
      </c>
      <c r="D854" s="78" t="s">
        <v>889</v>
      </c>
      <c r="E854" s="78" t="s">
        <v>891</v>
      </c>
    </row>
    <row r="855" spans="1:5" ht="56.25" x14ac:dyDescent="0.2">
      <c r="A855" s="74" t="s">
        <v>892</v>
      </c>
      <c r="B855" s="74" t="s">
        <v>893</v>
      </c>
      <c r="C855" s="76" t="s">
        <v>235</v>
      </c>
      <c r="D855" s="78" t="s">
        <v>894</v>
      </c>
      <c r="E855" s="78" t="s">
        <v>896</v>
      </c>
    </row>
    <row r="856" spans="1:5" ht="45" x14ac:dyDescent="0.2">
      <c r="A856" s="74" t="s">
        <v>897</v>
      </c>
      <c r="B856" s="74" t="s">
        <v>898</v>
      </c>
      <c r="C856" s="76" t="s">
        <v>235</v>
      </c>
      <c r="D856" s="78" t="s">
        <v>899</v>
      </c>
      <c r="E856" s="78" t="s">
        <v>901</v>
      </c>
    </row>
    <row r="857" spans="1:5" ht="45" x14ac:dyDescent="0.2">
      <c r="A857" s="59">
        <v>15.2</v>
      </c>
      <c r="B857" s="73" t="s">
        <v>902</v>
      </c>
      <c r="C857" s="56"/>
      <c r="D857" s="56"/>
      <c r="E857" s="56"/>
    </row>
    <row r="858" spans="1:5" ht="45" x14ac:dyDescent="0.2">
      <c r="A858" s="74" t="s">
        <v>903</v>
      </c>
      <c r="B858" s="74" t="s">
        <v>904</v>
      </c>
      <c r="C858" s="76" t="s">
        <v>235</v>
      </c>
      <c r="D858" s="78" t="s">
        <v>905</v>
      </c>
      <c r="E858" s="78" t="s">
        <v>907</v>
      </c>
    </row>
    <row r="859" spans="1:5" ht="45" x14ac:dyDescent="0.2">
      <c r="A859" s="74" t="s">
        <v>908</v>
      </c>
      <c r="B859" s="74" t="s">
        <v>909</v>
      </c>
      <c r="C859" s="76" t="s">
        <v>228</v>
      </c>
      <c r="D859" s="78" t="s">
        <v>223</v>
      </c>
      <c r="E859" s="78" t="s">
        <v>911</v>
      </c>
    </row>
    <row r="860" spans="1:5" ht="45" x14ac:dyDescent="0.2">
      <c r="A860" s="74" t="s">
        <v>912</v>
      </c>
      <c r="B860" s="74" t="s">
        <v>913</v>
      </c>
      <c r="C860" s="76" t="s">
        <v>228</v>
      </c>
      <c r="D860" s="78" t="s">
        <v>215</v>
      </c>
      <c r="E860" s="78" t="s">
        <v>915</v>
      </c>
    </row>
    <row r="861" spans="1:5" x14ac:dyDescent="0.2">
      <c r="A861" s="58">
        <v>16</v>
      </c>
      <c r="B861" s="73" t="s">
        <v>916</v>
      </c>
      <c r="C861" s="56"/>
      <c r="D861" s="56"/>
      <c r="E861" s="56"/>
    </row>
    <row r="862" spans="1:5" ht="22.5" x14ac:dyDescent="0.2">
      <c r="A862" s="59">
        <v>16.02</v>
      </c>
      <c r="B862" s="73" t="s">
        <v>917</v>
      </c>
      <c r="C862" s="56"/>
      <c r="D862" s="56"/>
      <c r="E862" s="56"/>
    </row>
    <row r="863" spans="1:5" ht="22.5" x14ac:dyDescent="0.2">
      <c r="A863" s="74" t="s">
        <v>918</v>
      </c>
      <c r="B863" s="74" t="s">
        <v>919</v>
      </c>
      <c r="C863" s="76" t="s">
        <v>211</v>
      </c>
      <c r="D863" s="78" t="s">
        <v>398</v>
      </c>
      <c r="E863" s="78" t="s">
        <v>920</v>
      </c>
    </row>
    <row r="864" spans="1:5" ht="22.5" x14ac:dyDescent="0.2">
      <c r="A864" s="74" t="s">
        <v>921</v>
      </c>
      <c r="B864" s="74" t="s">
        <v>922</v>
      </c>
      <c r="C864" s="76" t="s">
        <v>211</v>
      </c>
      <c r="D864" s="78" t="s">
        <v>923</v>
      </c>
      <c r="E864" s="78" t="s">
        <v>924</v>
      </c>
    </row>
    <row r="865" spans="1:5" ht="22.5" x14ac:dyDescent="0.2">
      <c r="A865" s="74" t="s">
        <v>925</v>
      </c>
      <c r="B865" s="74" t="s">
        <v>926</v>
      </c>
      <c r="C865" s="76" t="s">
        <v>211</v>
      </c>
      <c r="D865" s="78" t="s">
        <v>927</v>
      </c>
      <c r="E865" s="78" t="s">
        <v>928</v>
      </c>
    </row>
    <row r="866" spans="1:5" ht="22.5" x14ac:dyDescent="0.2">
      <c r="A866" s="74" t="s">
        <v>929</v>
      </c>
      <c r="B866" s="74" t="s">
        <v>930</v>
      </c>
      <c r="C866" s="76" t="s">
        <v>211</v>
      </c>
      <c r="D866" s="78" t="s">
        <v>931</v>
      </c>
      <c r="E866" s="78" t="s">
        <v>933</v>
      </c>
    </row>
    <row r="867" spans="1:5" ht="22.5" x14ac:dyDescent="0.2">
      <c r="A867" s="74" t="s">
        <v>934</v>
      </c>
      <c r="B867" s="74" t="s">
        <v>935</v>
      </c>
      <c r="C867" s="76" t="s">
        <v>211</v>
      </c>
      <c r="D867" s="78" t="s">
        <v>936</v>
      </c>
      <c r="E867" s="78" t="s">
        <v>937</v>
      </c>
    </row>
    <row r="868" spans="1:5" ht="33.75" x14ac:dyDescent="0.2">
      <c r="A868" s="74" t="s">
        <v>938</v>
      </c>
      <c r="B868" s="74" t="s">
        <v>939</v>
      </c>
      <c r="C868" s="76" t="s">
        <v>228</v>
      </c>
      <c r="D868" s="78" t="s">
        <v>218</v>
      </c>
      <c r="E868" s="78" t="s">
        <v>940</v>
      </c>
    </row>
    <row r="869" spans="1:5" ht="56.25" x14ac:dyDescent="0.2">
      <c r="A869" s="74" t="s">
        <v>941</v>
      </c>
      <c r="B869" s="75" t="s">
        <v>942</v>
      </c>
      <c r="C869" s="76" t="s">
        <v>228</v>
      </c>
      <c r="D869" s="78" t="s">
        <v>365</v>
      </c>
      <c r="E869" s="78" t="s">
        <v>943</v>
      </c>
    </row>
    <row r="870" spans="1:5" ht="22.5" x14ac:dyDescent="0.2">
      <c r="A870" s="74" t="s">
        <v>944</v>
      </c>
      <c r="B870" s="74" t="s">
        <v>945</v>
      </c>
      <c r="C870" s="76" t="s">
        <v>228</v>
      </c>
      <c r="D870" s="78" t="s">
        <v>946</v>
      </c>
      <c r="E870" s="78" t="s">
        <v>947</v>
      </c>
    </row>
    <row r="871" spans="1:5" ht="45" x14ac:dyDescent="0.2">
      <c r="A871" s="59">
        <v>16.03</v>
      </c>
      <c r="B871" s="73" t="s">
        <v>948</v>
      </c>
      <c r="C871" s="56"/>
      <c r="D871" s="56"/>
      <c r="E871" s="56"/>
    </row>
    <row r="872" spans="1:5" ht="56.25" x14ac:dyDescent="0.2">
      <c r="A872" s="74" t="s">
        <v>949</v>
      </c>
      <c r="B872" s="75" t="s">
        <v>950</v>
      </c>
      <c r="C872" s="76" t="s">
        <v>211</v>
      </c>
      <c r="D872" s="78" t="s">
        <v>951</v>
      </c>
      <c r="E872" s="78" t="s">
        <v>952</v>
      </c>
    </row>
    <row r="873" spans="1:5" ht="56.25" x14ac:dyDescent="0.2">
      <c r="A873" s="74" t="s">
        <v>953</v>
      </c>
      <c r="B873" s="75" t="s">
        <v>954</v>
      </c>
      <c r="C873" s="76" t="s">
        <v>211</v>
      </c>
      <c r="D873" s="78" t="s">
        <v>955</v>
      </c>
      <c r="E873" s="78" t="s">
        <v>956</v>
      </c>
    </row>
    <row r="874" spans="1:5" ht="67.5" x14ac:dyDescent="0.2">
      <c r="A874" s="74" t="s">
        <v>957</v>
      </c>
      <c r="B874" s="75" t="s">
        <v>958</v>
      </c>
      <c r="C874" s="76" t="s">
        <v>211</v>
      </c>
      <c r="D874" s="78" t="s">
        <v>959</v>
      </c>
      <c r="E874" s="78" t="s">
        <v>960</v>
      </c>
    </row>
    <row r="875" spans="1:5" ht="56.25" x14ac:dyDescent="0.2">
      <c r="A875" s="74" t="s">
        <v>961</v>
      </c>
      <c r="B875" s="75" t="s">
        <v>962</v>
      </c>
      <c r="C875" s="76" t="s">
        <v>211</v>
      </c>
      <c r="D875" s="78" t="s">
        <v>963</v>
      </c>
      <c r="E875" s="78" t="s">
        <v>964</v>
      </c>
    </row>
    <row r="876" spans="1:5" ht="67.5" x14ac:dyDescent="0.2">
      <c r="A876" s="74" t="s">
        <v>965</v>
      </c>
      <c r="B876" s="75" t="s">
        <v>966</v>
      </c>
      <c r="C876" s="76" t="s">
        <v>228</v>
      </c>
      <c r="D876" s="78" t="s">
        <v>967</v>
      </c>
      <c r="E876" s="78" t="s">
        <v>968</v>
      </c>
    </row>
    <row r="877" spans="1:5" ht="67.5" x14ac:dyDescent="0.2">
      <c r="A877" s="74" t="s">
        <v>969</v>
      </c>
      <c r="B877" s="75" t="s">
        <v>970</v>
      </c>
      <c r="C877" s="76" t="s">
        <v>228</v>
      </c>
      <c r="D877" s="78" t="s">
        <v>971</v>
      </c>
      <c r="E877" s="78" t="s">
        <v>972</v>
      </c>
    </row>
    <row r="878" spans="1:5" ht="67.5" x14ac:dyDescent="0.2">
      <c r="A878" s="74" t="s">
        <v>973</v>
      </c>
      <c r="B878" s="75" t="s">
        <v>974</v>
      </c>
      <c r="C878" s="76" t="s">
        <v>228</v>
      </c>
      <c r="D878" s="78" t="s">
        <v>354</v>
      </c>
      <c r="E878" s="78" t="s">
        <v>975</v>
      </c>
    </row>
    <row r="879" spans="1:5" ht="67.5" x14ac:dyDescent="0.2">
      <c r="A879" s="74" t="s">
        <v>976</v>
      </c>
      <c r="B879" s="75" t="s">
        <v>977</v>
      </c>
      <c r="C879" s="76" t="s">
        <v>228</v>
      </c>
      <c r="D879" s="78" t="s">
        <v>978</v>
      </c>
      <c r="E879" s="78" t="s">
        <v>979</v>
      </c>
    </row>
    <row r="880" spans="1:5" ht="45" x14ac:dyDescent="0.2">
      <c r="A880" s="74" t="s">
        <v>980</v>
      </c>
      <c r="B880" s="74" t="s">
        <v>981</v>
      </c>
      <c r="C880" s="76" t="s">
        <v>228</v>
      </c>
      <c r="D880" s="78" t="s">
        <v>982</v>
      </c>
      <c r="E880" s="78" t="s">
        <v>983</v>
      </c>
    </row>
    <row r="881" spans="1:5" ht="45" x14ac:dyDescent="0.2">
      <c r="A881" s="74" t="s">
        <v>984</v>
      </c>
      <c r="B881" s="74" t="s">
        <v>985</v>
      </c>
      <c r="C881" s="76" t="s">
        <v>228</v>
      </c>
      <c r="D881" s="78" t="s">
        <v>986</v>
      </c>
      <c r="E881" s="78" t="s">
        <v>987</v>
      </c>
    </row>
    <row r="882" spans="1:5" ht="45" x14ac:dyDescent="0.2">
      <c r="A882" s="74" t="s">
        <v>988</v>
      </c>
      <c r="B882" s="74" t="s">
        <v>989</v>
      </c>
      <c r="C882" s="76" t="s">
        <v>228</v>
      </c>
      <c r="D882" s="78" t="s">
        <v>990</v>
      </c>
      <c r="E882" s="78" t="s">
        <v>991</v>
      </c>
    </row>
    <row r="883" spans="1:5" ht="33.75" x14ac:dyDescent="0.2">
      <c r="A883" s="59">
        <v>16.100000000000001</v>
      </c>
      <c r="B883" s="73" t="s">
        <v>992</v>
      </c>
      <c r="C883" s="56"/>
      <c r="D883" s="56"/>
      <c r="E883" s="56"/>
    </row>
    <row r="884" spans="1:5" ht="45" x14ac:dyDescent="0.2">
      <c r="A884" s="74" t="s">
        <v>993</v>
      </c>
      <c r="B884" s="74" t="s">
        <v>994</v>
      </c>
      <c r="C884" s="76" t="s">
        <v>211</v>
      </c>
      <c r="D884" s="78" t="s">
        <v>995</v>
      </c>
      <c r="E884" s="78" t="s">
        <v>996</v>
      </c>
    </row>
    <row r="885" spans="1:5" ht="33.75" x14ac:dyDescent="0.2">
      <c r="A885" s="74" t="s">
        <v>997</v>
      </c>
      <c r="B885" s="74" t="s">
        <v>998</v>
      </c>
      <c r="C885" s="76" t="s">
        <v>228</v>
      </c>
      <c r="D885" s="78" t="s">
        <v>999</v>
      </c>
      <c r="E885" s="78" t="s">
        <v>1001</v>
      </c>
    </row>
    <row r="886" spans="1:5" ht="22.5" x14ac:dyDescent="0.2">
      <c r="A886" s="59">
        <v>16.12</v>
      </c>
      <c r="B886" s="73" t="s">
        <v>1002</v>
      </c>
      <c r="C886" s="56"/>
      <c r="D886" s="56"/>
      <c r="E886" s="56"/>
    </row>
    <row r="887" spans="1:5" ht="78.75" x14ac:dyDescent="0.2">
      <c r="A887" s="74" t="s">
        <v>1003</v>
      </c>
      <c r="B887" s="75" t="s">
        <v>1004</v>
      </c>
      <c r="C887" s="76" t="s">
        <v>211</v>
      </c>
      <c r="D887" s="78" t="s">
        <v>1005</v>
      </c>
      <c r="E887" s="78" t="s">
        <v>1006</v>
      </c>
    </row>
    <row r="888" spans="1:5" ht="90" x14ac:dyDescent="0.2">
      <c r="A888" s="79" t="s">
        <v>1007</v>
      </c>
      <c r="B888" s="74" t="s">
        <v>1008</v>
      </c>
      <c r="C888" s="80" t="s">
        <v>211</v>
      </c>
      <c r="D888" s="81" t="s">
        <v>1009</v>
      </c>
      <c r="E888" s="81" t="s">
        <v>1010</v>
      </c>
    </row>
    <row r="889" spans="1:5" ht="90" x14ac:dyDescent="0.2">
      <c r="A889" s="79" t="s">
        <v>1011</v>
      </c>
      <c r="B889" s="74" t="s">
        <v>1012</v>
      </c>
      <c r="C889" s="80" t="s">
        <v>211</v>
      </c>
      <c r="D889" s="81" t="s">
        <v>1013</v>
      </c>
      <c r="E889" s="81" t="s">
        <v>1014</v>
      </c>
    </row>
    <row r="890" spans="1:5" ht="90" x14ac:dyDescent="0.2">
      <c r="A890" s="79" t="s">
        <v>1015</v>
      </c>
      <c r="B890" s="74" t="s">
        <v>1016</v>
      </c>
      <c r="C890" s="80" t="s">
        <v>211</v>
      </c>
      <c r="D890" s="81" t="s">
        <v>1017</v>
      </c>
      <c r="E890" s="81" t="s">
        <v>1018</v>
      </c>
    </row>
    <row r="891" spans="1:5" ht="78.75" x14ac:dyDescent="0.2">
      <c r="A891" s="74" t="s">
        <v>1019</v>
      </c>
      <c r="B891" s="75" t="s">
        <v>1020</v>
      </c>
      <c r="C891" s="76" t="s">
        <v>228</v>
      </c>
      <c r="D891" s="78" t="s">
        <v>1021</v>
      </c>
      <c r="E891" s="78" t="s">
        <v>1022</v>
      </c>
    </row>
    <row r="892" spans="1:5" ht="78.75" x14ac:dyDescent="0.2">
      <c r="A892" s="74" t="s">
        <v>1023</v>
      </c>
      <c r="B892" s="75" t="s">
        <v>1024</v>
      </c>
      <c r="C892" s="76" t="s">
        <v>228</v>
      </c>
      <c r="D892" s="78" t="s">
        <v>1025</v>
      </c>
      <c r="E892" s="78" t="s">
        <v>1026</v>
      </c>
    </row>
    <row r="893" spans="1:5" ht="22.5" x14ac:dyDescent="0.2">
      <c r="A893" s="59">
        <v>16.13</v>
      </c>
      <c r="B893" s="73" t="s">
        <v>1027</v>
      </c>
      <c r="C893" s="56"/>
      <c r="D893" s="56"/>
      <c r="E893" s="56"/>
    </row>
    <row r="894" spans="1:5" ht="90" x14ac:dyDescent="0.2">
      <c r="A894" s="79" t="s">
        <v>1028</v>
      </c>
      <c r="B894" s="74" t="s">
        <v>1029</v>
      </c>
      <c r="C894" s="80" t="s">
        <v>211</v>
      </c>
      <c r="D894" s="81" t="s">
        <v>1030</v>
      </c>
      <c r="E894" s="81" t="s">
        <v>1032</v>
      </c>
    </row>
    <row r="895" spans="1:5" ht="90" x14ac:dyDescent="0.2">
      <c r="A895" s="79" t="s">
        <v>1033</v>
      </c>
      <c r="B895" s="74" t="s">
        <v>1034</v>
      </c>
      <c r="C895" s="80" t="s">
        <v>211</v>
      </c>
      <c r="D895" s="81" t="s">
        <v>1035</v>
      </c>
      <c r="E895" s="81" t="s">
        <v>1036</v>
      </c>
    </row>
    <row r="896" spans="1:5" ht="90" x14ac:dyDescent="0.2">
      <c r="A896" s="74" t="s">
        <v>1037</v>
      </c>
      <c r="B896" s="75" t="s">
        <v>1038</v>
      </c>
      <c r="C896" s="76" t="s">
        <v>211</v>
      </c>
      <c r="D896" s="78" t="s">
        <v>1039</v>
      </c>
      <c r="E896" s="78" t="s">
        <v>1040</v>
      </c>
    </row>
    <row r="897" spans="1:5" ht="90" x14ac:dyDescent="0.2">
      <c r="A897" s="74" t="s">
        <v>1041</v>
      </c>
      <c r="B897" s="75" t="s">
        <v>1042</v>
      </c>
      <c r="C897" s="76" t="s">
        <v>211</v>
      </c>
      <c r="D897" s="78" t="s">
        <v>1043</v>
      </c>
      <c r="E897" s="78" t="s">
        <v>433</v>
      </c>
    </row>
    <row r="898" spans="1:5" ht="22.5" x14ac:dyDescent="0.2">
      <c r="A898" s="59">
        <v>16.16</v>
      </c>
      <c r="B898" s="73" t="s">
        <v>1044</v>
      </c>
      <c r="C898" s="56"/>
      <c r="D898" s="56"/>
      <c r="E898" s="56"/>
    </row>
    <row r="899" spans="1:5" ht="33.75" x14ac:dyDescent="0.2">
      <c r="A899" s="74" t="s">
        <v>1045</v>
      </c>
      <c r="B899" s="74" t="s">
        <v>1046</v>
      </c>
      <c r="C899" s="76" t="s">
        <v>211</v>
      </c>
      <c r="D899" s="78" t="s">
        <v>1047</v>
      </c>
      <c r="E899" s="78" t="s">
        <v>1048</v>
      </c>
    </row>
    <row r="900" spans="1:5" ht="45" x14ac:dyDescent="0.2">
      <c r="A900" s="74" t="s">
        <v>1049</v>
      </c>
      <c r="B900" s="74" t="s">
        <v>1050</v>
      </c>
      <c r="C900" s="76" t="s">
        <v>211</v>
      </c>
      <c r="D900" s="78" t="s">
        <v>1051</v>
      </c>
      <c r="E900" s="78" t="s">
        <v>1052</v>
      </c>
    </row>
    <row r="901" spans="1:5" ht="45" x14ac:dyDescent="0.2">
      <c r="A901" s="74" t="s">
        <v>1053</v>
      </c>
      <c r="B901" s="74" t="s">
        <v>1054</v>
      </c>
      <c r="C901" s="76" t="s">
        <v>228</v>
      </c>
      <c r="D901" s="78" t="s">
        <v>1055</v>
      </c>
      <c r="E901" s="78" t="s">
        <v>1056</v>
      </c>
    </row>
    <row r="902" spans="1:5" ht="22.5" x14ac:dyDescent="0.2">
      <c r="A902" s="59">
        <v>16.2</v>
      </c>
      <c r="B902" s="73" t="s">
        <v>1057</v>
      </c>
      <c r="C902" s="56"/>
      <c r="D902" s="56"/>
      <c r="E902" s="56"/>
    </row>
    <row r="903" spans="1:5" ht="33.75" x14ac:dyDescent="0.2">
      <c r="A903" s="74" t="s">
        <v>1058</v>
      </c>
      <c r="B903" s="74" t="s">
        <v>1059</v>
      </c>
      <c r="C903" s="76" t="s">
        <v>210</v>
      </c>
      <c r="D903" s="78" t="s">
        <v>1060</v>
      </c>
      <c r="E903" s="78" t="s">
        <v>1061</v>
      </c>
    </row>
    <row r="904" spans="1:5" ht="45" x14ac:dyDescent="0.2">
      <c r="A904" s="74" t="s">
        <v>1062</v>
      </c>
      <c r="B904" s="74" t="s">
        <v>1063</v>
      </c>
      <c r="C904" s="76" t="s">
        <v>210</v>
      </c>
      <c r="D904" s="78" t="s">
        <v>1060</v>
      </c>
      <c r="E904" s="78" t="s">
        <v>1061</v>
      </c>
    </row>
    <row r="905" spans="1:5" x14ac:dyDescent="0.2">
      <c r="A905" s="59">
        <v>16.3</v>
      </c>
      <c r="B905" s="73" t="s">
        <v>1064</v>
      </c>
      <c r="C905" s="56"/>
      <c r="D905" s="56"/>
      <c r="E905" s="56"/>
    </row>
    <row r="906" spans="1:5" ht="33.75" x14ac:dyDescent="0.2">
      <c r="A906" s="74" t="s">
        <v>1065</v>
      </c>
      <c r="B906" s="74" t="s">
        <v>1066</v>
      </c>
      <c r="C906" s="76" t="s">
        <v>211</v>
      </c>
      <c r="D906" s="78" t="s">
        <v>1067</v>
      </c>
      <c r="E906" s="78" t="s">
        <v>1067</v>
      </c>
    </row>
    <row r="907" spans="1:5" ht="22.5" x14ac:dyDescent="0.2">
      <c r="A907" s="59">
        <v>16.32</v>
      </c>
      <c r="B907" s="73" t="s">
        <v>1068</v>
      </c>
      <c r="C907" s="56"/>
      <c r="D907" s="56"/>
      <c r="E907" s="56"/>
    </row>
    <row r="908" spans="1:5" ht="56.25" x14ac:dyDescent="0.2">
      <c r="A908" s="74" t="s">
        <v>1069</v>
      </c>
      <c r="B908" s="74" t="s">
        <v>1070</v>
      </c>
      <c r="C908" s="76" t="s">
        <v>211</v>
      </c>
      <c r="D908" s="78" t="s">
        <v>1071</v>
      </c>
      <c r="E908" s="78" t="s">
        <v>1073</v>
      </c>
    </row>
    <row r="909" spans="1:5" ht="45" x14ac:dyDescent="0.2">
      <c r="A909" s="74" t="s">
        <v>1074</v>
      </c>
      <c r="B909" s="74" t="s">
        <v>1075</v>
      </c>
      <c r="C909" s="76" t="s">
        <v>211</v>
      </c>
      <c r="D909" s="78" t="s">
        <v>1076</v>
      </c>
      <c r="E909" s="78" t="s">
        <v>1078</v>
      </c>
    </row>
    <row r="910" spans="1:5" ht="56.25" x14ac:dyDescent="0.2">
      <c r="A910" s="74" t="s">
        <v>1079</v>
      </c>
      <c r="B910" s="74" t="s">
        <v>1080</v>
      </c>
      <c r="C910" s="76" t="s">
        <v>211</v>
      </c>
      <c r="D910" s="78" t="s">
        <v>1081</v>
      </c>
      <c r="E910" s="78" t="s">
        <v>1082</v>
      </c>
    </row>
    <row r="911" spans="1:5" x14ac:dyDescent="0.2">
      <c r="A911" s="59">
        <v>16.329999999999998</v>
      </c>
      <c r="B911" s="73" t="s">
        <v>1083</v>
      </c>
      <c r="C911" s="56"/>
      <c r="D911" s="56"/>
      <c r="E911" s="56"/>
    </row>
    <row r="912" spans="1:5" ht="45" x14ac:dyDescent="0.2">
      <c r="A912" s="74" t="s">
        <v>1084</v>
      </c>
      <c r="B912" s="74" t="s">
        <v>1085</v>
      </c>
      <c r="C912" s="76" t="s">
        <v>228</v>
      </c>
      <c r="D912" s="78" t="s">
        <v>1086</v>
      </c>
      <c r="E912" s="78" t="s">
        <v>1088</v>
      </c>
    </row>
    <row r="913" spans="1:5" ht="45" x14ac:dyDescent="0.2">
      <c r="A913" s="74" t="s">
        <v>1089</v>
      </c>
      <c r="B913" s="74" t="s">
        <v>1090</v>
      </c>
      <c r="C913" s="76" t="s">
        <v>228</v>
      </c>
      <c r="D913" s="78" t="s">
        <v>1091</v>
      </c>
      <c r="E913" s="78" t="s">
        <v>1093</v>
      </c>
    </row>
    <row r="914" spans="1:5" ht="45" x14ac:dyDescent="0.2">
      <c r="A914" s="74" t="s">
        <v>1094</v>
      </c>
      <c r="B914" s="74" t="s">
        <v>1095</v>
      </c>
      <c r="C914" s="76" t="s">
        <v>228</v>
      </c>
      <c r="D914" s="78" t="s">
        <v>1096</v>
      </c>
      <c r="E914" s="78" t="s">
        <v>1098</v>
      </c>
    </row>
    <row r="915" spans="1:5" ht="45" x14ac:dyDescent="0.2">
      <c r="A915" s="74" t="s">
        <v>1099</v>
      </c>
      <c r="B915" s="74" t="s">
        <v>1100</v>
      </c>
      <c r="C915" s="76" t="s">
        <v>228</v>
      </c>
      <c r="D915" s="78" t="s">
        <v>1101</v>
      </c>
      <c r="E915" s="78" t="s">
        <v>1102</v>
      </c>
    </row>
    <row r="916" spans="1:5" ht="45" x14ac:dyDescent="0.2">
      <c r="A916" s="74" t="s">
        <v>1103</v>
      </c>
      <c r="B916" s="74" t="s">
        <v>1104</v>
      </c>
      <c r="C916" s="76" t="s">
        <v>228</v>
      </c>
      <c r="D916" s="78" t="s">
        <v>1105</v>
      </c>
      <c r="E916" s="78" t="s">
        <v>1106</v>
      </c>
    </row>
    <row r="917" spans="1:5" ht="33.75" x14ac:dyDescent="0.2">
      <c r="A917" s="74" t="s">
        <v>1107</v>
      </c>
      <c r="B917" s="74" t="s">
        <v>1108</v>
      </c>
      <c r="C917" s="76" t="s">
        <v>210</v>
      </c>
      <c r="D917" s="78" t="s">
        <v>1109</v>
      </c>
      <c r="E917" s="78" t="s">
        <v>1110</v>
      </c>
    </row>
    <row r="918" spans="1:5" ht="33.75" x14ac:dyDescent="0.2">
      <c r="A918" s="74" t="s">
        <v>1111</v>
      </c>
      <c r="B918" s="74" t="s">
        <v>1112</v>
      </c>
      <c r="C918" s="76" t="s">
        <v>210</v>
      </c>
      <c r="D918" s="78" t="s">
        <v>1113</v>
      </c>
      <c r="E918" s="78" t="s">
        <v>1114</v>
      </c>
    </row>
    <row r="919" spans="1:5" ht="33.75" x14ac:dyDescent="0.2">
      <c r="A919" s="74" t="s">
        <v>1115</v>
      </c>
      <c r="B919" s="74" t="s">
        <v>1116</v>
      </c>
      <c r="C919" s="76" t="s">
        <v>210</v>
      </c>
      <c r="D919" s="78" t="s">
        <v>1117</v>
      </c>
      <c r="E919" s="78" t="s">
        <v>1118</v>
      </c>
    </row>
    <row r="920" spans="1:5" ht="45" x14ac:dyDescent="0.2">
      <c r="A920" s="59">
        <v>16.399999999999999</v>
      </c>
      <c r="B920" s="73" t="s">
        <v>1119</v>
      </c>
      <c r="C920" s="56"/>
      <c r="D920" s="56"/>
      <c r="E920" s="56"/>
    </row>
    <row r="921" spans="1:5" ht="33.75" x14ac:dyDescent="0.2">
      <c r="A921" s="74" t="s">
        <v>1120</v>
      </c>
      <c r="B921" s="74" t="s">
        <v>1121</v>
      </c>
      <c r="C921" s="76" t="s">
        <v>228</v>
      </c>
      <c r="D921" s="78" t="s">
        <v>1122</v>
      </c>
      <c r="E921" s="78" t="s">
        <v>1123</v>
      </c>
    </row>
    <row r="922" spans="1:5" ht="45" x14ac:dyDescent="0.2">
      <c r="A922" s="74" t="s">
        <v>1124</v>
      </c>
      <c r="B922" s="74" t="s">
        <v>1125</v>
      </c>
      <c r="C922" s="76" t="s">
        <v>211</v>
      </c>
      <c r="D922" s="82"/>
      <c r="E922" s="78" t="s">
        <v>932</v>
      </c>
    </row>
    <row r="923" spans="1:5" ht="33.75" x14ac:dyDescent="0.2">
      <c r="A923" s="74" t="s">
        <v>1126</v>
      </c>
      <c r="B923" s="74" t="s">
        <v>1127</v>
      </c>
      <c r="C923" s="76" t="s">
        <v>211</v>
      </c>
      <c r="D923" s="82"/>
      <c r="E923" s="78" t="s">
        <v>932</v>
      </c>
    </row>
    <row r="924" spans="1:5" ht="56.25" x14ac:dyDescent="0.2">
      <c r="A924" s="74" t="s">
        <v>1128</v>
      </c>
      <c r="B924" s="74" t="s">
        <v>1129</v>
      </c>
      <c r="C924" s="76" t="s">
        <v>211</v>
      </c>
      <c r="D924" s="77"/>
      <c r="E924" s="78" t="s">
        <v>315</v>
      </c>
    </row>
    <row r="925" spans="1:5" ht="33.75" x14ac:dyDescent="0.2">
      <c r="A925" s="74" t="s">
        <v>1130</v>
      </c>
      <c r="B925" s="74" t="s">
        <v>1131</v>
      </c>
      <c r="C925" s="76" t="s">
        <v>211</v>
      </c>
      <c r="D925" s="82"/>
      <c r="E925" s="78" t="s">
        <v>394</v>
      </c>
    </row>
    <row r="926" spans="1:5" ht="56.25" x14ac:dyDescent="0.2">
      <c r="A926" s="74" t="s">
        <v>1132</v>
      </c>
      <c r="B926" s="74" t="s">
        <v>1133</v>
      </c>
      <c r="C926" s="76" t="s">
        <v>211</v>
      </c>
      <c r="D926" s="78" t="s">
        <v>789</v>
      </c>
      <c r="E926" s="78" t="s">
        <v>424</v>
      </c>
    </row>
    <row r="927" spans="1:5" ht="67.5" x14ac:dyDescent="0.2">
      <c r="A927" s="74" t="s">
        <v>1134</v>
      </c>
      <c r="B927" s="75" t="s">
        <v>1135</v>
      </c>
      <c r="C927" s="76" t="s">
        <v>211</v>
      </c>
      <c r="D927" s="78" t="s">
        <v>374</v>
      </c>
      <c r="E927" s="78" t="s">
        <v>1136</v>
      </c>
    </row>
    <row r="928" spans="1:5" ht="33.75" x14ac:dyDescent="0.2">
      <c r="A928" s="58">
        <v>17</v>
      </c>
      <c r="B928" s="73" t="s">
        <v>1137</v>
      </c>
      <c r="C928" s="56"/>
      <c r="D928" s="56"/>
      <c r="E928" s="56"/>
    </row>
    <row r="929" spans="1:5" ht="22.5" x14ac:dyDescent="0.2">
      <c r="A929" s="59">
        <v>17.010000000000002</v>
      </c>
      <c r="B929" s="73" t="s">
        <v>1138</v>
      </c>
      <c r="C929" s="56"/>
      <c r="D929" s="56"/>
      <c r="E929" s="56"/>
    </row>
    <row r="930" spans="1:5" ht="33.75" x14ac:dyDescent="0.2">
      <c r="A930" s="74" t="s">
        <v>1139</v>
      </c>
      <c r="B930" s="74" t="s">
        <v>1140</v>
      </c>
      <c r="C930" s="76" t="s">
        <v>235</v>
      </c>
      <c r="D930" s="78" t="s">
        <v>1141</v>
      </c>
      <c r="E930" s="78" t="s">
        <v>1143</v>
      </c>
    </row>
    <row r="931" spans="1:5" ht="33.75" x14ac:dyDescent="0.2">
      <c r="A931" s="74" t="s">
        <v>1144</v>
      </c>
      <c r="B931" s="74" t="s">
        <v>1145</v>
      </c>
      <c r="C931" s="76" t="s">
        <v>235</v>
      </c>
      <c r="D931" s="78" t="s">
        <v>1146</v>
      </c>
      <c r="E931" s="78" t="s">
        <v>1147</v>
      </c>
    </row>
    <row r="932" spans="1:5" ht="22.5" x14ac:dyDescent="0.2">
      <c r="A932" s="74" t="s">
        <v>1148</v>
      </c>
      <c r="B932" s="74" t="s">
        <v>1149</v>
      </c>
      <c r="C932" s="76" t="s">
        <v>235</v>
      </c>
      <c r="D932" s="78" t="s">
        <v>1150</v>
      </c>
      <c r="E932" s="78" t="s">
        <v>1151</v>
      </c>
    </row>
    <row r="933" spans="1:5" ht="33.75" x14ac:dyDescent="0.2">
      <c r="A933" s="74" t="s">
        <v>1152</v>
      </c>
      <c r="B933" s="74" t="s">
        <v>1153</v>
      </c>
      <c r="C933" s="76" t="s">
        <v>211</v>
      </c>
      <c r="D933" s="78" t="s">
        <v>382</v>
      </c>
      <c r="E933" s="78" t="s">
        <v>1154</v>
      </c>
    </row>
    <row r="934" spans="1:5" ht="33.75" x14ac:dyDescent="0.2">
      <c r="A934" s="74" t="s">
        <v>1155</v>
      </c>
      <c r="B934" s="74" t="s">
        <v>1156</v>
      </c>
      <c r="C934" s="76" t="s">
        <v>211</v>
      </c>
      <c r="D934" s="78" t="s">
        <v>1157</v>
      </c>
      <c r="E934" s="78" t="s">
        <v>1159</v>
      </c>
    </row>
    <row r="935" spans="1:5" ht="45" x14ac:dyDescent="0.2">
      <c r="A935" s="74" t="s">
        <v>1160</v>
      </c>
      <c r="B935" s="74" t="s">
        <v>1161</v>
      </c>
      <c r="C935" s="76" t="s">
        <v>235</v>
      </c>
      <c r="D935" s="78" t="s">
        <v>1162</v>
      </c>
      <c r="E935" s="78" t="s">
        <v>1163</v>
      </c>
    </row>
    <row r="936" spans="1:5" ht="22.5" x14ac:dyDescent="0.2">
      <c r="A936" s="59">
        <v>17.02</v>
      </c>
      <c r="B936" s="73" t="s">
        <v>1164</v>
      </c>
      <c r="C936" s="56"/>
      <c r="D936" s="56"/>
      <c r="E936" s="56"/>
    </row>
    <row r="937" spans="1:5" x14ac:dyDescent="0.2">
      <c r="A937" s="74" t="s">
        <v>1165</v>
      </c>
      <c r="B937" s="74" t="s">
        <v>1166</v>
      </c>
      <c r="C937" s="76" t="s">
        <v>211</v>
      </c>
      <c r="D937" s="78" t="s">
        <v>1167</v>
      </c>
      <c r="E937" s="78" t="s">
        <v>1169</v>
      </c>
    </row>
    <row r="938" spans="1:5" ht="22.5" x14ac:dyDescent="0.2">
      <c r="A938" s="74" t="s">
        <v>1170</v>
      </c>
      <c r="B938" s="74" t="s">
        <v>1171</v>
      </c>
      <c r="C938" s="76" t="s">
        <v>211</v>
      </c>
      <c r="D938" s="78" t="s">
        <v>1172</v>
      </c>
      <c r="E938" s="78" t="s">
        <v>299</v>
      </c>
    </row>
    <row r="939" spans="1:5" ht="22.5" x14ac:dyDescent="0.2">
      <c r="A939" s="74" t="s">
        <v>1173</v>
      </c>
      <c r="B939" s="74" t="s">
        <v>1174</v>
      </c>
      <c r="C939" s="76" t="s">
        <v>211</v>
      </c>
      <c r="D939" s="78" t="s">
        <v>269</v>
      </c>
      <c r="E939" s="78" t="s">
        <v>1175</v>
      </c>
    </row>
    <row r="940" spans="1:5" ht="22.5" x14ac:dyDescent="0.2">
      <c r="A940" s="74" t="s">
        <v>1176</v>
      </c>
      <c r="B940" s="74" t="s">
        <v>1177</v>
      </c>
      <c r="C940" s="76" t="s">
        <v>211</v>
      </c>
      <c r="D940" s="78" t="s">
        <v>1178</v>
      </c>
      <c r="E940" s="78" t="s">
        <v>1179</v>
      </c>
    </row>
    <row r="941" spans="1:5" ht="33.75" x14ac:dyDescent="0.2">
      <c r="A941" s="74" t="s">
        <v>1180</v>
      </c>
      <c r="B941" s="74" t="s">
        <v>1181</v>
      </c>
      <c r="C941" s="76" t="s">
        <v>211</v>
      </c>
      <c r="D941" s="78" t="s">
        <v>1182</v>
      </c>
      <c r="E941" s="78" t="s">
        <v>1184</v>
      </c>
    </row>
    <row r="942" spans="1:5" x14ac:dyDescent="0.2">
      <c r="A942" s="74" t="s">
        <v>1185</v>
      </c>
      <c r="B942" s="74" t="s">
        <v>1186</v>
      </c>
      <c r="C942" s="76" t="s">
        <v>211</v>
      </c>
      <c r="D942" s="78" t="s">
        <v>1187</v>
      </c>
      <c r="E942" s="78" t="s">
        <v>1189</v>
      </c>
    </row>
    <row r="943" spans="1:5" ht="45" x14ac:dyDescent="0.2">
      <c r="A943" s="74" t="s">
        <v>1190</v>
      </c>
      <c r="B943" s="74" t="s">
        <v>1191</v>
      </c>
      <c r="C943" s="76" t="s">
        <v>211</v>
      </c>
      <c r="D943" s="78" t="s">
        <v>1187</v>
      </c>
      <c r="E943" s="78" t="s">
        <v>1192</v>
      </c>
    </row>
    <row r="944" spans="1:5" ht="45" x14ac:dyDescent="0.2">
      <c r="A944" s="74" t="s">
        <v>1193</v>
      </c>
      <c r="B944" s="74" t="s">
        <v>1194</v>
      </c>
      <c r="C944" s="76" t="s">
        <v>211</v>
      </c>
      <c r="D944" s="78" t="s">
        <v>1195</v>
      </c>
      <c r="E944" s="78" t="s">
        <v>1197</v>
      </c>
    </row>
    <row r="945" spans="1:5" x14ac:dyDescent="0.2">
      <c r="A945" s="74" t="s">
        <v>1198</v>
      </c>
      <c r="B945" s="74" t="s">
        <v>1199</v>
      </c>
      <c r="C945" s="76" t="s">
        <v>211</v>
      </c>
      <c r="D945" s="78" t="s">
        <v>1200</v>
      </c>
      <c r="E945" s="78" t="s">
        <v>1201</v>
      </c>
    </row>
    <row r="946" spans="1:5" ht="33.75" x14ac:dyDescent="0.2">
      <c r="A946" s="74" t="s">
        <v>1202</v>
      </c>
      <c r="B946" s="74" t="s">
        <v>1203</v>
      </c>
      <c r="C946" s="76" t="s">
        <v>211</v>
      </c>
      <c r="D946" s="78" t="s">
        <v>1204</v>
      </c>
      <c r="E946" s="78" t="s">
        <v>1205</v>
      </c>
    </row>
    <row r="947" spans="1:5" ht="22.5" x14ac:dyDescent="0.2">
      <c r="A947" s="59">
        <v>17.03</v>
      </c>
      <c r="B947" s="73" t="s">
        <v>1206</v>
      </c>
      <c r="C947" s="56"/>
      <c r="D947" s="56"/>
      <c r="E947" s="56"/>
    </row>
    <row r="948" spans="1:5" ht="22.5" x14ac:dyDescent="0.2">
      <c r="A948" s="74" t="s">
        <v>1207</v>
      </c>
      <c r="B948" s="74" t="s">
        <v>1208</v>
      </c>
      <c r="C948" s="76" t="s">
        <v>211</v>
      </c>
      <c r="D948" s="78" t="s">
        <v>1209</v>
      </c>
      <c r="E948" s="78" t="s">
        <v>1210</v>
      </c>
    </row>
    <row r="949" spans="1:5" ht="33.75" x14ac:dyDescent="0.2">
      <c r="A949" s="74" t="s">
        <v>1211</v>
      </c>
      <c r="B949" s="74" t="s">
        <v>1212</v>
      </c>
      <c r="C949" s="76" t="s">
        <v>211</v>
      </c>
      <c r="D949" s="78" t="s">
        <v>1213</v>
      </c>
      <c r="E949" s="78" t="s">
        <v>1214</v>
      </c>
    </row>
    <row r="950" spans="1:5" ht="45" x14ac:dyDescent="0.2">
      <c r="A950" s="74" t="s">
        <v>1215</v>
      </c>
      <c r="B950" s="74" t="s">
        <v>1216</v>
      </c>
      <c r="C950" s="76" t="s">
        <v>211</v>
      </c>
      <c r="D950" s="78" t="s">
        <v>1217</v>
      </c>
      <c r="E950" s="78" t="s">
        <v>1218</v>
      </c>
    </row>
    <row r="951" spans="1:5" ht="22.5" x14ac:dyDescent="0.2">
      <c r="A951" s="74" t="s">
        <v>1219</v>
      </c>
      <c r="B951" s="74" t="s">
        <v>1220</v>
      </c>
      <c r="C951" s="76" t="s">
        <v>211</v>
      </c>
      <c r="D951" s="78" t="s">
        <v>1209</v>
      </c>
      <c r="E951" s="78" t="s">
        <v>1221</v>
      </c>
    </row>
    <row r="952" spans="1:5" ht="22.5" x14ac:dyDescent="0.2">
      <c r="A952" s="74" t="s">
        <v>1222</v>
      </c>
      <c r="B952" s="74" t="s">
        <v>1223</v>
      </c>
      <c r="C952" s="76" t="s">
        <v>211</v>
      </c>
      <c r="D952" s="78" t="s">
        <v>1209</v>
      </c>
      <c r="E952" s="78" t="s">
        <v>1224</v>
      </c>
    </row>
    <row r="953" spans="1:5" ht="22.5" x14ac:dyDescent="0.2">
      <c r="A953" s="74" t="s">
        <v>1225</v>
      </c>
      <c r="B953" s="74" t="s">
        <v>1226</v>
      </c>
      <c r="C953" s="76" t="s">
        <v>228</v>
      </c>
      <c r="D953" s="78" t="s">
        <v>1227</v>
      </c>
      <c r="E953" s="78" t="s">
        <v>1229</v>
      </c>
    </row>
    <row r="954" spans="1:5" ht="56.25" x14ac:dyDescent="0.2">
      <c r="A954" s="74" t="s">
        <v>1230</v>
      </c>
      <c r="B954" s="74" t="s">
        <v>1231</v>
      </c>
      <c r="C954" s="76" t="s">
        <v>228</v>
      </c>
      <c r="D954" s="78" t="s">
        <v>1232</v>
      </c>
      <c r="E954" s="78" t="s">
        <v>1234</v>
      </c>
    </row>
    <row r="955" spans="1:5" ht="56.25" x14ac:dyDescent="0.2">
      <c r="A955" s="74" t="s">
        <v>1235</v>
      </c>
      <c r="B955" s="74" t="s">
        <v>1236</v>
      </c>
      <c r="C955" s="76" t="s">
        <v>228</v>
      </c>
      <c r="D955" s="78" t="s">
        <v>1237</v>
      </c>
      <c r="E955" s="78" t="s">
        <v>367</v>
      </c>
    </row>
    <row r="956" spans="1:5" ht="56.25" x14ac:dyDescent="0.2">
      <c r="A956" s="74" t="s">
        <v>1238</v>
      </c>
      <c r="B956" s="74" t="s">
        <v>1239</v>
      </c>
      <c r="C956" s="76" t="s">
        <v>228</v>
      </c>
      <c r="D956" s="78" t="s">
        <v>1240</v>
      </c>
      <c r="E956" s="78" t="s">
        <v>1241</v>
      </c>
    </row>
    <row r="957" spans="1:5" ht="56.25" x14ac:dyDescent="0.2">
      <c r="A957" s="74" t="s">
        <v>1242</v>
      </c>
      <c r="B957" s="74" t="s">
        <v>1243</v>
      </c>
      <c r="C957" s="76" t="s">
        <v>228</v>
      </c>
      <c r="D957" s="78" t="s">
        <v>1244</v>
      </c>
      <c r="E957" s="78" t="s">
        <v>1245</v>
      </c>
    </row>
    <row r="958" spans="1:5" ht="22.5" x14ac:dyDescent="0.2">
      <c r="A958" s="59">
        <v>17.04</v>
      </c>
      <c r="B958" s="73" t="s">
        <v>1246</v>
      </c>
      <c r="C958" s="56"/>
      <c r="D958" s="56"/>
      <c r="E958" s="56"/>
    </row>
    <row r="959" spans="1:5" ht="45" x14ac:dyDescent="0.2">
      <c r="A959" s="74" t="s">
        <v>1247</v>
      </c>
      <c r="B959" s="74" t="s">
        <v>1248</v>
      </c>
      <c r="C959" s="76" t="s">
        <v>211</v>
      </c>
      <c r="D959" s="78" t="s">
        <v>234</v>
      </c>
      <c r="E959" s="78" t="s">
        <v>1250</v>
      </c>
    </row>
    <row r="960" spans="1:5" ht="45" x14ac:dyDescent="0.2">
      <c r="A960" s="74" t="s">
        <v>1251</v>
      </c>
      <c r="B960" s="74" t="s">
        <v>1252</v>
      </c>
      <c r="C960" s="76" t="s">
        <v>211</v>
      </c>
      <c r="D960" s="78" t="s">
        <v>1253</v>
      </c>
      <c r="E960" s="78" t="s">
        <v>353</v>
      </c>
    </row>
    <row r="961" spans="1:5" ht="22.5" x14ac:dyDescent="0.2">
      <c r="A961" s="59">
        <v>17.05</v>
      </c>
      <c r="B961" s="73" t="s">
        <v>1254</v>
      </c>
      <c r="C961" s="56"/>
      <c r="D961" s="56"/>
      <c r="E961" s="56"/>
    </row>
    <row r="962" spans="1:5" ht="45" x14ac:dyDescent="0.2">
      <c r="A962" s="74" t="s">
        <v>1255</v>
      </c>
      <c r="B962" s="74" t="s">
        <v>1256</v>
      </c>
      <c r="C962" s="76" t="s">
        <v>235</v>
      </c>
      <c r="D962" s="78" t="s">
        <v>1257</v>
      </c>
      <c r="E962" s="78" t="s">
        <v>1259</v>
      </c>
    </row>
    <row r="963" spans="1:5" ht="56.25" x14ac:dyDescent="0.2">
      <c r="A963" s="74" t="s">
        <v>1260</v>
      </c>
      <c r="B963" s="74" t="s">
        <v>1261</v>
      </c>
      <c r="C963" s="76" t="s">
        <v>235</v>
      </c>
      <c r="D963" s="78" t="s">
        <v>1262</v>
      </c>
      <c r="E963" s="78" t="s">
        <v>1263</v>
      </c>
    </row>
    <row r="964" spans="1:5" ht="56.25" x14ac:dyDescent="0.2">
      <c r="A964" s="74" t="s">
        <v>1264</v>
      </c>
      <c r="B964" s="74" t="s">
        <v>1265</v>
      </c>
      <c r="C964" s="76" t="s">
        <v>235</v>
      </c>
      <c r="D964" s="78" t="s">
        <v>1266</v>
      </c>
      <c r="E964" s="78" t="s">
        <v>1267</v>
      </c>
    </row>
    <row r="965" spans="1:5" ht="22.5" x14ac:dyDescent="0.2">
      <c r="A965" s="74" t="s">
        <v>1268</v>
      </c>
      <c r="B965" s="74" t="s">
        <v>1269</v>
      </c>
      <c r="C965" s="76" t="s">
        <v>228</v>
      </c>
      <c r="D965" s="78" t="s">
        <v>1270</v>
      </c>
      <c r="E965" s="78" t="s">
        <v>1272</v>
      </c>
    </row>
    <row r="966" spans="1:5" ht="22.5" x14ac:dyDescent="0.2">
      <c r="A966" s="74" t="s">
        <v>1273</v>
      </c>
      <c r="B966" s="74" t="s">
        <v>1274</v>
      </c>
      <c r="C966" s="76" t="s">
        <v>228</v>
      </c>
      <c r="D966" s="78" t="s">
        <v>1275</v>
      </c>
      <c r="E966" s="78" t="s">
        <v>1277</v>
      </c>
    </row>
    <row r="967" spans="1:5" ht="33.75" x14ac:dyDescent="0.2">
      <c r="A967" s="59">
        <v>17.100000000000001</v>
      </c>
      <c r="B967" s="73" t="s">
        <v>1278</v>
      </c>
      <c r="C967" s="56"/>
      <c r="D967" s="56"/>
      <c r="E967" s="56"/>
    </row>
    <row r="968" spans="1:5" ht="22.5" x14ac:dyDescent="0.2">
      <c r="A968" s="74" t="s">
        <v>1279</v>
      </c>
      <c r="B968" s="74" t="s">
        <v>1280</v>
      </c>
      <c r="C968" s="76" t="s">
        <v>211</v>
      </c>
      <c r="D968" s="78" t="s">
        <v>1281</v>
      </c>
      <c r="E968" s="78" t="s">
        <v>1282</v>
      </c>
    </row>
    <row r="969" spans="1:5" ht="22.5" x14ac:dyDescent="0.2">
      <c r="A969" s="74" t="s">
        <v>1283</v>
      </c>
      <c r="B969" s="74" t="s">
        <v>1284</v>
      </c>
      <c r="C969" s="76" t="s">
        <v>228</v>
      </c>
      <c r="D969" s="78" t="s">
        <v>1285</v>
      </c>
      <c r="E969" s="78" t="s">
        <v>1286</v>
      </c>
    </row>
    <row r="970" spans="1:5" ht="22.5" x14ac:dyDescent="0.2">
      <c r="A970" s="74" t="s">
        <v>1287</v>
      </c>
      <c r="B970" s="74" t="s">
        <v>1288</v>
      </c>
      <c r="C970" s="76" t="s">
        <v>228</v>
      </c>
      <c r="D970" s="78" t="s">
        <v>1289</v>
      </c>
      <c r="E970" s="78" t="s">
        <v>1290</v>
      </c>
    </row>
    <row r="971" spans="1:5" ht="45" x14ac:dyDescent="0.2">
      <c r="A971" s="74" t="s">
        <v>1291</v>
      </c>
      <c r="B971" s="74" t="s">
        <v>1292</v>
      </c>
      <c r="C971" s="76" t="s">
        <v>228</v>
      </c>
      <c r="D971" s="78" t="s">
        <v>1293</v>
      </c>
      <c r="E971" s="78" t="s">
        <v>1294</v>
      </c>
    </row>
    <row r="972" spans="1:5" ht="67.5" x14ac:dyDescent="0.2">
      <c r="A972" s="74" t="s">
        <v>1295</v>
      </c>
      <c r="B972" s="75" t="s">
        <v>1296</v>
      </c>
      <c r="C972" s="76" t="s">
        <v>228</v>
      </c>
      <c r="D972" s="78" t="s">
        <v>1297</v>
      </c>
      <c r="E972" s="78" t="s">
        <v>1298</v>
      </c>
    </row>
    <row r="973" spans="1:5" ht="45" x14ac:dyDescent="0.2">
      <c r="A973" s="74" t="s">
        <v>1299</v>
      </c>
      <c r="B973" s="74" t="s">
        <v>1300</v>
      </c>
      <c r="C973" s="76" t="s">
        <v>211</v>
      </c>
      <c r="D973" s="78" t="s">
        <v>1301</v>
      </c>
      <c r="E973" s="78" t="s">
        <v>1302</v>
      </c>
    </row>
    <row r="974" spans="1:5" ht="33.75" x14ac:dyDescent="0.2">
      <c r="A974" s="59">
        <v>17.12</v>
      </c>
      <c r="B974" s="73" t="s">
        <v>1303</v>
      </c>
      <c r="C974" s="56"/>
      <c r="D974" s="56"/>
      <c r="E974" s="56"/>
    </row>
    <row r="975" spans="1:5" ht="45" x14ac:dyDescent="0.2">
      <c r="A975" s="74" t="s">
        <v>1304</v>
      </c>
      <c r="B975" s="74" t="s">
        <v>1305</v>
      </c>
      <c r="C975" s="76" t="s">
        <v>211</v>
      </c>
      <c r="D975" s="78" t="s">
        <v>1306</v>
      </c>
      <c r="E975" s="78" t="s">
        <v>1307</v>
      </c>
    </row>
    <row r="976" spans="1:5" ht="33.75" x14ac:dyDescent="0.2">
      <c r="A976" s="74" t="s">
        <v>1308</v>
      </c>
      <c r="B976" s="74" t="s">
        <v>1309</v>
      </c>
      <c r="C976" s="76" t="s">
        <v>228</v>
      </c>
      <c r="D976" s="78" t="s">
        <v>1310</v>
      </c>
      <c r="E976" s="78" t="s">
        <v>1311</v>
      </c>
    </row>
    <row r="977" spans="1:5" ht="22.5" x14ac:dyDescent="0.2">
      <c r="A977" s="74" t="s">
        <v>1312</v>
      </c>
      <c r="B977" s="74" t="s">
        <v>1313</v>
      </c>
      <c r="C977" s="76" t="s">
        <v>228</v>
      </c>
      <c r="D977" s="78" t="s">
        <v>1314</v>
      </c>
      <c r="E977" s="78" t="s">
        <v>1315</v>
      </c>
    </row>
    <row r="978" spans="1:5" ht="22.5" x14ac:dyDescent="0.2">
      <c r="A978" s="74" t="s">
        <v>1316</v>
      </c>
      <c r="B978" s="74" t="s">
        <v>1317</v>
      </c>
      <c r="C978" s="76" t="s">
        <v>228</v>
      </c>
      <c r="D978" s="78" t="s">
        <v>1318</v>
      </c>
      <c r="E978" s="78" t="s">
        <v>1319</v>
      </c>
    </row>
    <row r="979" spans="1:5" ht="45" x14ac:dyDescent="0.2">
      <c r="A979" s="74" t="s">
        <v>1320</v>
      </c>
      <c r="B979" s="74" t="s">
        <v>1321</v>
      </c>
      <c r="C979" s="76" t="s">
        <v>228</v>
      </c>
      <c r="D979" s="78" t="s">
        <v>1322</v>
      </c>
      <c r="E979" s="78" t="s">
        <v>1323</v>
      </c>
    </row>
    <row r="980" spans="1:5" ht="33.75" x14ac:dyDescent="0.2">
      <c r="A980" s="59">
        <v>17.2</v>
      </c>
      <c r="B980" s="73" t="s">
        <v>1324</v>
      </c>
      <c r="C980" s="56"/>
      <c r="D980" s="56"/>
      <c r="E980" s="56"/>
    </row>
    <row r="981" spans="1:5" x14ac:dyDescent="0.2">
      <c r="A981" s="74" t="s">
        <v>1325</v>
      </c>
      <c r="B981" s="74" t="s">
        <v>1326</v>
      </c>
      <c r="C981" s="76" t="s">
        <v>211</v>
      </c>
      <c r="D981" s="78" t="s">
        <v>1327</v>
      </c>
      <c r="E981" s="78" t="s">
        <v>1328</v>
      </c>
    </row>
    <row r="982" spans="1:5" ht="56.25" x14ac:dyDescent="0.2">
      <c r="A982" s="74" t="s">
        <v>1329</v>
      </c>
      <c r="B982" s="75" t="s">
        <v>1330</v>
      </c>
      <c r="C982" s="76" t="s">
        <v>228</v>
      </c>
      <c r="D982" s="78" t="s">
        <v>1331</v>
      </c>
      <c r="E982" s="78" t="s">
        <v>1332</v>
      </c>
    </row>
    <row r="983" spans="1:5" ht="56.25" x14ac:dyDescent="0.2">
      <c r="A983" s="74" t="s">
        <v>1333</v>
      </c>
      <c r="B983" s="75" t="s">
        <v>1334</v>
      </c>
      <c r="C983" s="76" t="s">
        <v>228</v>
      </c>
      <c r="D983" s="78" t="s">
        <v>1201</v>
      </c>
      <c r="E983" s="78" t="s">
        <v>1201</v>
      </c>
    </row>
    <row r="984" spans="1:5" ht="33.75" x14ac:dyDescent="0.2">
      <c r="A984" s="74" t="s">
        <v>1335</v>
      </c>
      <c r="B984" s="74" t="s">
        <v>1336</v>
      </c>
      <c r="C984" s="76" t="s">
        <v>211</v>
      </c>
      <c r="D984" s="78" t="s">
        <v>1337</v>
      </c>
      <c r="E984" s="78" t="s">
        <v>1338</v>
      </c>
    </row>
    <row r="985" spans="1:5" ht="56.25" x14ac:dyDescent="0.2">
      <c r="A985" s="74" t="s">
        <v>1339</v>
      </c>
      <c r="B985" s="74" t="s">
        <v>1340</v>
      </c>
      <c r="C985" s="76" t="s">
        <v>211</v>
      </c>
      <c r="D985" s="78" t="s">
        <v>1341</v>
      </c>
      <c r="E985" s="78" t="s">
        <v>1343</v>
      </c>
    </row>
    <row r="986" spans="1:5" ht="45" x14ac:dyDescent="0.2">
      <c r="A986" s="59">
        <v>17.399999999999999</v>
      </c>
      <c r="B986" s="73" t="s">
        <v>1344</v>
      </c>
      <c r="C986" s="56"/>
      <c r="D986" s="56"/>
      <c r="E986" s="56"/>
    </row>
    <row r="987" spans="1:5" ht="45" x14ac:dyDescent="0.2">
      <c r="A987" s="74" t="s">
        <v>1345</v>
      </c>
      <c r="B987" s="74" t="s">
        <v>1346</v>
      </c>
      <c r="C987" s="76" t="s">
        <v>211</v>
      </c>
      <c r="D987" s="78" t="s">
        <v>1347</v>
      </c>
      <c r="E987" s="78" t="s">
        <v>1347</v>
      </c>
    </row>
    <row r="988" spans="1:5" ht="56.25" x14ac:dyDescent="0.2">
      <c r="A988" s="74" t="s">
        <v>1348</v>
      </c>
      <c r="B988" s="75" t="s">
        <v>1349</v>
      </c>
      <c r="C988" s="76" t="s">
        <v>211</v>
      </c>
      <c r="D988" s="78" t="s">
        <v>1350</v>
      </c>
      <c r="E988" s="78" t="s">
        <v>1350</v>
      </c>
    </row>
    <row r="989" spans="1:5" ht="56.25" x14ac:dyDescent="0.2">
      <c r="A989" s="74" t="s">
        <v>1351</v>
      </c>
      <c r="B989" s="74" t="s">
        <v>1352</v>
      </c>
      <c r="C989" s="76" t="s">
        <v>228</v>
      </c>
      <c r="D989" s="78" t="s">
        <v>1353</v>
      </c>
      <c r="E989" s="78" t="s">
        <v>1353</v>
      </c>
    </row>
    <row r="990" spans="1:5" ht="45" x14ac:dyDescent="0.2">
      <c r="A990" s="74" t="s">
        <v>1354</v>
      </c>
      <c r="B990" s="74" t="s">
        <v>1355</v>
      </c>
      <c r="C990" s="76" t="s">
        <v>228</v>
      </c>
      <c r="D990" s="78" t="s">
        <v>1356</v>
      </c>
      <c r="E990" s="78" t="s">
        <v>1356</v>
      </c>
    </row>
    <row r="991" spans="1:5" ht="56.25" x14ac:dyDescent="0.2">
      <c r="A991" s="74" t="s">
        <v>1357</v>
      </c>
      <c r="B991" s="74" t="s">
        <v>1358</v>
      </c>
      <c r="C991" s="76" t="s">
        <v>228</v>
      </c>
      <c r="D991" s="77"/>
      <c r="E991" s="78" t="s">
        <v>231</v>
      </c>
    </row>
    <row r="992" spans="1:5" ht="22.5" x14ac:dyDescent="0.2">
      <c r="A992" s="74" t="s">
        <v>1359</v>
      </c>
      <c r="B992" s="74" t="s">
        <v>1360</v>
      </c>
      <c r="C992" s="76" t="s">
        <v>211</v>
      </c>
      <c r="D992" s="78" t="s">
        <v>1361</v>
      </c>
      <c r="E992" s="78" t="s">
        <v>1363</v>
      </c>
    </row>
    <row r="993" spans="1:5" ht="22.5" x14ac:dyDescent="0.2">
      <c r="A993" s="74" t="s">
        <v>1364</v>
      </c>
      <c r="B993" s="74" t="s">
        <v>1365</v>
      </c>
      <c r="C993" s="76" t="s">
        <v>211</v>
      </c>
      <c r="D993" s="78" t="s">
        <v>1366</v>
      </c>
      <c r="E993" s="78" t="s">
        <v>1367</v>
      </c>
    </row>
    <row r="994" spans="1:5" ht="22.5" x14ac:dyDescent="0.2">
      <c r="A994" s="74" t="s">
        <v>1368</v>
      </c>
      <c r="B994" s="74" t="s">
        <v>1369</v>
      </c>
      <c r="C994" s="76" t="s">
        <v>228</v>
      </c>
      <c r="D994" s="78" t="s">
        <v>1370</v>
      </c>
      <c r="E994" s="78" t="s">
        <v>1372</v>
      </c>
    </row>
    <row r="995" spans="1:5" ht="22.5" x14ac:dyDescent="0.2">
      <c r="A995" s="74" t="s">
        <v>1373</v>
      </c>
      <c r="B995" s="74" t="s">
        <v>1374</v>
      </c>
      <c r="C995" s="76" t="s">
        <v>228</v>
      </c>
      <c r="D995" s="78" t="s">
        <v>1375</v>
      </c>
      <c r="E995" s="78" t="s">
        <v>1376</v>
      </c>
    </row>
    <row r="996" spans="1:5" ht="22.5" x14ac:dyDescent="0.2">
      <c r="A996" s="58">
        <v>18</v>
      </c>
      <c r="B996" s="73" t="s">
        <v>1377</v>
      </c>
      <c r="C996" s="56"/>
      <c r="D996" s="56"/>
      <c r="E996" s="56"/>
    </row>
    <row r="997" spans="1:5" ht="22.5" x14ac:dyDescent="0.2">
      <c r="A997" s="59">
        <v>18.05</v>
      </c>
      <c r="B997" s="73" t="s">
        <v>1378</v>
      </c>
      <c r="C997" s="56"/>
      <c r="D997" s="56"/>
      <c r="E997" s="56"/>
    </row>
    <row r="998" spans="1:5" ht="56.25" x14ac:dyDescent="0.2">
      <c r="A998" s="74" t="s">
        <v>1379</v>
      </c>
      <c r="B998" s="75" t="s">
        <v>1380</v>
      </c>
      <c r="C998" s="76" t="s">
        <v>211</v>
      </c>
      <c r="D998" s="78" t="s">
        <v>1381</v>
      </c>
      <c r="E998" s="78" t="s">
        <v>1383</v>
      </c>
    </row>
    <row r="999" spans="1:5" ht="33.75" x14ac:dyDescent="0.2">
      <c r="A999" s="59">
        <v>18.059999999999999</v>
      </c>
      <c r="B999" s="73" t="s">
        <v>1384</v>
      </c>
      <c r="C999" s="56"/>
      <c r="D999" s="56"/>
      <c r="E999" s="56"/>
    </row>
    <row r="1000" spans="1:5" ht="101.25" x14ac:dyDescent="0.2">
      <c r="A1000" s="79" t="s">
        <v>1385</v>
      </c>
      <c r="B1000" s="75" t="s">
        <v>1386</v>
      </c>
      <c r="C1000" s="80" t="s">
        <v>211</v>
      </c>
      <c r="D1000" s="81" t="s">
        <v>1387</v>
      </c>
      <c r="E1000" s="81" t="s">
        <v>1389</v>
      </c>
    </row>
    <row r="1001" spans="1:5" ht="112.5" x14ac:dyDescent="0.2">
      <c r="A1001" s="79" t="s">
        <v>1390</v>
      </c>
      <c r="B1001" s="75" t="s">
        <v>1391</v>
      </c>
      <c r="C1001" s="80" t="s">
        <v>228</v>
      </c>
      <c r="D1001" s="81" t="s">
        <v>1392</v>
      </c>
      <c r="E1001" s="81" t="s">
        <v>1183</v>
      </c>
    </row>
    <row r="1002" spans="1:5" ht="123.75" x14ac:dyDescent="0.2">
      <c r="A1002" s="74" t="s">
        <v>1394</v>
      </c>
      <c r="B1002" s="74" t="s">
        <v>1395</v>
      </c>
      <c r="C1002" s="76" t="s">
        <v>211</v>
      </c>
      <c r="D1002" s="78" t="s">
        <v>1396</v>
      </c>
      <c r="E1002" s="78" t="s">
        <v>1397</v>
      </c>
    </row>
    <row r="1003" spans="1:5" ht="135" x14ac:dyDescent="0.2">
      <c r="A1003" s="74" t="s">
        <v>1398</v>
      </c>
      <c r="B1003" s="74" t="s">
        <v>1399</v>
      </c>
      <c r="C1003" s="76" t="s">
        <v>228</v>
      </c>
      <c r="D1003" s="78" t="s">
        <v>1400</v>
      </c>
      <c r="E1003" s="78" t="s">
        <v>1401</v>
      </c>
    </row>
    <row r="1004" spans="1:5" ht="123.75" x14ac:dyDescent="0.2">
      <c r="A1004" s="79" t="s">
        <v>1402</v>
      </c>
      <c r="B1004" s="75" t="s">
        <v>1403</v>
      </c>
      <c r="C1004" s="80" t="s">
        <v>211</v>
      </c>
      <c r="D1004" s="81" t="s">
        <v>1404</v>
      </c>
      <c r="E1004" s="81" t="s">
        <v>1405</v>
      </c>
    </row>
    <row r="1005" spans="1:5" ht="135" x14ac:dyDescent="0.2">
      <c r="A1005" s="74" t="s">
        <v>1406</v>
      </c>
      <c r="B1005" s="74" t="s">
        <v>1407</v>
      </c>
      <c r="C1005" s="76" t="s">
        <v>228</v>
      </c>
      <c r="D1005" s="78" t="s">
        <v>1408</v>
      </c>
      <c r="E1005" s="78" t="s">
        <v>1227</v>
      </c>
    </row>
    <row r="1006" spans="1:5" ht="56.25" x14ac:dyDescent="0.2">
      <c r="A1006" s="74" t="s">
        <v>1409</v>
      </c>
      <c r="B1006" s="74" t="s">
        <v>1410</v>
      </c>
      <c r="C1006" s="76" t="s">
        <v>211</v>
      </c>
      <c r="D1006" s="78" t="s">
        <v>1411</v>
      </c>
      <c r="E1006" s="78" t="s">
        <v>1413</v>
      </c>
    </row>
    <row r="1007" spans="1:5" ht="67.5" x14ac:dyDescent="0.2">
      <c r="A1007" s="74" t="s">
        <v>1414</v>
      </c>
      <c r="B1007" s="75" t="s">
        <v>1415</v>
      </c>
      <c r="C1007" s="76" t="s">
        <v>211</v>
      </c>
      <c r="D1007" s="78" t="s">
        <v>1416</v>
      </c>
      <c r="E1007" s="78" t="s">
        <v>1418</v>
      </c>
    </row>
    <row r="1008" spans="1:5" ht="78.75" x14ac:dyDescent="0.2">
      <c r="A1008" s="74" t="s">
        <v>1419</v>
      </c>
      <c r="B1008" s="75" t="s">
        <v>1420</v>
      </c>
      <c r="C1008" s="76" t="s">
        <v>211</v>
      </c>
      <c r="D1008" s="78" t="s">
        <v>1421</v>
      </c>
      <c r="E1008" s="78" t="s">
        <v>1422</v>
      </c>
    </row>
    <row r="1009" spans="1:5" ht="67.5" x14ac:dyDescent="0.2">
      <c r="A1009" s="74" t="s">
        <v>1423</v>
      </c>
      <c r="B1009" s="75" t="s">
        <v>1424</v>
      </c>
      <c r="C1009" s="76" t="s">
        <v>211</v>
      </c>
      <c r="D1009" s="78" t="s">
        <v>1425</v>
      </c>
      <c r="E1009" s="78" t="s">
        <v>1426</v>
      </c>
    </row>
    <row r="1010" spans="1:5" ht="78.75" x14ac:dyDescent="0.2">
      <c r="A1010" s="74" t="s">
        <v>1427</v>
      </c>
      <c r="B1010" s="75" t="s">
        <v>1428</v>
      </c>
      <c r="C1010" s="76" t="s">
        <v>211</v>
      </c>
      <c r="D1010" s="78" t="s">
        <v>380</v>
      </c>
      <c r="E1010" s="78" t="s">
        <v>1429</v>
      </c>
    </row>
    <row r="1011" spans="1:5" ht="78.75" x14ac:dyDescent="0.2">
      <c r="A1011" s="74" t="s">
        <v>1430</v>
      </c>
      <c r="B1011" s="75" t="s">
        <v>1431</v>
      </c>
      <c r="C1011" s="76" t="s">
        <v>228</v>
      </c>
      <c r="D1011" s="78" t="s">
        <v>381</v>
      </c>
      <c r="E1011" s="78" t="s">
        <v>1432</v>
      </c>
    </row>
    <row r="1012" spans="1:5" ht="90" x14ac:dyDescent="0.2">
      <c r="A1012" s="79" t="s">
        <v>1433</v>
      </c>
      <c r="B1012" s="74" t="s">
        <v>1434</v>
      </c>
      <c r="C1012" s="80" t="s">
        <v>228</v>
      </c>
      <c r="D1012" s="81" t="s">
        <v>1435</v>
      </c>
      <c r="E1012" s="81" t="s">
        <v>1436</v>
      </c>
    </row>
    <row r="1013" spans="1:5" ht="78.75" x14ac:dyDescent="0.2">
      <c r="A1013" s="74" t="s">
        <v>1437</v>
      </c>
      <c r="B1013" s="75" t="s">
        <v>1438</v>
      </c>
      <c r="C1013" s="76" t="s">
        <v>228</v>
      </c>
      <c r="D1013" s="78" t="s">
        <v>223</v>
      </c>
      <c r="E1013" s="78" t="s">
        <v>1439</v>
      </c>
    </row>
    <row r="1014" spans="1:5" ht="90" x14ac:dyDescent="0.2">
      <c r="A1014" s="79" t="s">
        <v>1440</v>
      </c>
      <c r="B1014" s="75" t="s">
        <v>1441</v>
      </c>
      <c r="C1014" s="80" t="s">
        <v>228</v>
      </c>
      <c r="D1014" s="81" t="s">
        <v>221</v>
      </c>
      <c r="E1014" s="81" t="s">
        <v>1442</v>
      </c>
    </row>
    <row r="1015" spans="1:5" ht="33.75" x14ac:dyDescent="0.2">
      <c r="A1015" s="59">
        <v>18.07</v>
      </c>
      <c r="B1015" s="73" t="s">
        <v>1443</v>
      </c>
      <c r="C1015" s="56"/>
      <c r="D1015" s="56"/>
      <c r="E1015" s="56"/>
    </row>
    <row r="1016" spans="1:5" ht="123.75" x14ac:dyDescent="0.2">
      <c r="A1016" s="79" t="s">
        <v>1444</v>
      </c>
      <c r="B1016" s="75" t="s">
        <v>1445</v>
      </c>
      <c r="C1016" s="80" t="s">
        <v>211</v>
      </c>
      <c r="D1016" s="81" t="s">
        <v>1446</v>
      </c>
      <c r="E1016" s="81" t="s">
        <v>1447</v>
      </c>
    </row>
    <row r="1017" spans="1:5" ht="112.5" x14ac:dyDescent="0.2">
      <c r="A1017" s="79" t="s">
        <v>1448</v>
      </c>
      <c r="B1017" s="75" t="s">
        <v>1449</v>
      </c>
      <c r="C1017" s="80" t="s">
        <v>211</v>
      </c>
      <c r="D1017" s="81" t="s">
        <v>1450</v>
      </c>
      <c r="E1017" s="81" t="s">
        <v>1451</v>
      </c>
    </row>
    <row r="1018" spans="1:5" ht="112.5" x14ac:dyDescent="0.2">
      <c r="A1018" s="79" t="s">
        <v>1452</v>
      </c>
      <c r="B1018" s="75" t="s">
        <v>1453</v>
      </c>
      <c r="C1018" s="80" t="s">
        <v>211</v>
      </c>
      <c r="D1018" s="81" t="s">
        <v>1454</v>
      </c>
      <c r="E1018" s="81" t="s">
        <v>1455</v>
      </c>
    </row>
    <row r="1019" spans="1:5" ht="135" x14ac:dyDescent="0.2">
      <c r="A1019" s="79" t="s">
        <v>1456</v>
      </c>
      <c r="B1019" s="75" t="s">
        <v>1457</v>
      </c>
      <c r="C1019" s="80" t="s">
        <v>228</v>
      </c>
      <c r="D1019" s="81" t="s">
        <v>1458</v>
      </c>
      <c r="E1019" s="81" t="s">
        <v>1459</v>
      </c>
    </row>
    <row r="1020" spans="1:5" ht="180" x14ac:dyDescent="0.2">
      <c r="A1020" s="74" t="s">
        <v>1460</v>
      </c>
      <c r="B1020" s="75" t="s">
        <v>1461</v>
      </c>
      <c r="C1020" s="76" t="s">
        <v>211</v>
      </c>
      <c r="D1020" s="78" t="s">
        <v>1462</v>
      </c>
      <c r="E1020" s="78" t="s">
        <v>1463</v>
      </c>
    </row>
    <row r="1021" spans="1:5" ht="180" x14ac:dyDescent="0.2">
      <c r="A1021" s="74" t="s">
        <v>1464</v>
      </c>
      <c r="B1021" s="75" t="s">
        <v>1465</v>
      </c>
      <c r="C1021" s="76" t="s">
        <v>228</v>
      </c>
      <c r="D1021" s="78" t="s">
        <v>1466</v>
      </c>
      <c r="E1021" s="78" t="s">
        <v>1467</v>
      </c>
    </row>
    <row r="1022" spans="1:5" ht="123.75" x14ac:dyDescent="0.2">
      <c r="A1022" s="79" t="s">
        <v>1468</v>
      </c>
      <c r="B1022" s="75" t="s">
        <v>1469</v>
      </c>
      <c r="C1022" s="80" t="s">
        <v>211</v>
      </c>
      <c r="D1022" s="81" t="s">
        <v>1470</v>
      </c>
      <c r="E1022" s="81" t="s">
        <v>1471</v>
      </c>
    </row>
    <row r="1023" spans="1:5" ht="112.5" x14ac:dyDescent="0.2">
      <c r="A1023" s="79" t="s">
        <v>1472</v>
      </c>
      <c r="B1023" s="75" t="s">
        <v>1473</v>
      </c>
      <c r="C1023" s="80" t="s">
        <v>211</v>
      </c>
      <c r="D1023" s="81" t="s">
        <v>947</v>
      </c>
      <c r="E1023" s="81" t="s">
        <v>1474</v>
      </c>
    </row>
    <row r="1024" spans="1:5" ht="146.25" x14ac:dyDescent="0.2">
      <c r="A1024" s="74" t="s">
        <v>1475</v>
      </c>
      <c r="B1024" s="74" t="s">
        <v>1476</v>
      </c>
      <c r="C1024" s="76" t="s">
        <v>211</v>
      </c>
      <c r="D1024" s="78" t="s">
        <v>1477</v>
      </c>
      <c r="E1024" s="78" t="s">
        <v>1478</v>
      </c>
    </row>
    <row r="1025" spans="1:5" ht="135" x14ac:dyDescent="0.2">
      <c r="A1025" s="79" t="s">
        <v>1479</v>
      </c>
      <c r="B1025" s="75" t="s">
        <v>1480</v>
      </c>
      <c r="C1025" s="80" t="s">
        <v>211</v>
      </c>
      <c r="D1025" s="81" t="s">
        <v>1481</v>
      </c>
      <c r="E1025" s="81" t="s">
        <v>1482</v>
      </c>
    </row>
    <row r="1026" spans="1:5" ht="146.25" x14ac:dyDescent="0.2">
      <c r="A1026" s="74" t="s">
        <v>1483</v>
      </c>
      <c r="B1026" s="74" t="s">
        <v>1484</v>
      </c>
      <c r="C1026" s="76" t="s">
        <v>211</v>
      </c>
      <c r="D1026" s="78" t="s">
        <v>1485</v>
      </c>
      <c r="E1026" s="78" t="s">
        <v>1486</v>
      </c>
    </row>
    <row r="1027" spans="1:5" ht="123.75" x14ac:dyDescent="0.2">
      <c r="A1027" s="74" t="s">
        <v>1487</v>
      </c>
      <c r="B1027" s="74" t="s">
        <v>1488</v>
      </c>
      <c r="C1027" s="76" t="s">
        <v>228</v>
      </c>
      <c r="D1027" s="78" t="s">
        <v>350</v>
      </c>
      <c r="E1027" s="78" t="s">
        <v>1489</v>
      </c>
    </row>
    <row r="1028" spans="1:5" ht="123.75" x14ac:dyDescent="0.2">
      <c r="A1028" s="74" t="s">
        <v>1490</v>
      </c>
      <c r="B1028" s="74" t="s">
        <v>1491</v>
      </c>
      <c r="C1028" s="76" t="s">
        <v>228</v>
      </c>
      <c r="D1028" s="78" t="s">
        <v>270</v>
      </c>
      <c r="E1028" s="78" t="s">
        <v>789</v>
      </c>
    </row>
    <row r="1029" spans="1:5" ht="22.5" x14ac:dyDescent="0.2">
      <c r="A1029" s="59">
        <v>18.079999999999998</v>
      </c>
      <c r="B1029" s="73" t="s">
        <v>1492</v>
      </c>
      <c r="C1029" s="56"/>
      <c r="D1029" s="56"/>
      <c r="E1029" s="56"/>
    </row>
    <row r="1030" spans="1:5" ht="135" x14ac:dyDescent="0.2">
      <c r="A1030" s="74" t="s">
        <v>1493</v>
      </c>
      <c r="B1030" s="74" t="s">
        <v>1494</v>
      </c>
      <c r="C1030" s="76" t="s">
        <v>211</v>
      </c>
      <c r="D1030" s="78" t="s">
        <v>1495</v>
      </c>
      <c r="E1030" s="78" t="s">
        <v>1496</v>
      </c>
    </row>
    <row r="1031" spans="1:5" ht="135" x14ac:dyDescent="0.2">
      <c r="A1031" s="79" t="s">
        <v>1497</v>
      </c>
      <c r="B1031" s="75" t="s">
        <v>1498</v>
      </c>
      <c r="C1031" s="80" t="s">
        <v>228</v>
      </c>
      <c r="D1031" s="81" t="s">
        <v>1499</v>
      </c>
      <c r="E1031" s="81" t="s">
        <v>1500</v>
      </c>
    </row>
    <row r="1032" spans="1:5" ht="123.75" x14ac:dyDescent="0.2">
      <c r="A1032" s="79" t="s">
        <v>1501</v>
      </c>
      <c r="B1032" s="75" t="s">
        <v>1502</v>
      </c>
      <c r="C1032" s="80" t="s">
        <v>211</v>
      </c>
      <c r="D1032" s="81" t="s">
        <v>1503</v>
      </c>
      <c r="E1032" s="81" t="s">
        <v>1504</v>
      </c>
    </row>
    <row r="1033" spans="1:5" ht="135" x14ac:dyDescent="0.2">
      <c r="A1033" s="79" t="s">
        <v>1505</v>
      </c>
      <c r="B1033" s="75" t="s">
        <v>1506</v>
      </c>
      <c r="C1033" s="80" t="s">
        <v>228</v>
      </c>
      <c r="D1033" s="81" t="s">
        <v>1507</v>
      </c>
      <c r="E1033" s="81" t="s">
        <v>1508</v>
      </c>
    </row>
    <row r="1034" spans="1:5" ht="157.5" x14ac:dyDescent="0.2">
      <c r="A1034" s="74" t="s">
        <v>1509</v>
      </c>
      <c r="B1034" s="74" t="s">
        <v>1510</v>
      </c>
      <c r="C1034" s="76" t="s">
        <v>211</v>
      </c>
      <c r="D1034" s="78" t="s">
        <v>276</v>
      </c>
      <c r="E1034" s="78" t="s">
        <v>1511</v>
      </c>
    </row>
    <row r="1035" spans="1:5" ht="157.5" x14ac:dyDescent="0.2">
      <c r="A1035" s="74" t="s">
        <v>1512</v>
      </c>
      <c r="B1035" s="74" t="s">
        <v>1513</v>
      </c>
      <c r="C1035" s="76" t="s">
        <v>228</v>
      </c>
      <c r="D1035" s="78" t="s">
        <v>854</v>
      </c>
      <c r="E1035" s="78" t="s">
        <v>1514</v>
      </c>
    </row>
    <row r="1036" spans="1:5" ht="101.25" x14ac:dyDescent="0.2">
      <c r="A1036" s="79" t="s">
        <v>1515</v>
      </c>
      <c r="B1036" s="75" t="s">
        <v>1516</v>
      </c>
      <c r="C1036" s="80" t="s">
        <v>211</v>
      </c>
      <c r="D1036" s="81" t="s">
        <v>1517</v>
      </c>
      <c r="E1036" s="81" t="s">
        <v>1518</v>
      </c>
    </row>
    <row r="1037" spans="1:5" ht="112.5" x14ac:dyDescent="0.2">
      <c r="A1037" s="79" t="s">
        <v>1519</v>
      </c>
      <c r="B1037" s="75" t="s">
        <v>1520</v>
      </c>
      <c r="C1037" s="80" t="s">
        <v>228</v>
      </c>
      <c r="D1037" s="81" t="s">
        <v>1521</v>
      </c>
      <c r="E1037" s="81" t="s">
        <v>1522</v>
      </c>
    </row>
    <row r="1038" spans="1:5" ht="123.75" x14ac:dyDescent="0.2">
      <c r="A1038" s="79" t="s">
        <v>1523</v>
      </c>
      <c r="B1038" s="75" t="s">
        <v>1524</v>
      </c>
      <c r="C1038" s="80" t="s">
        <v>211</v>
      </c>
      <c r="D1038" s="81" t="s">
        <v>1525</v>
      </c>
      <c r="E1038" s="81" t="s">
        <v>1526</v>
      </c>
    </row>
    <row r="1039" spans="1:5" ht="123.75" x14ac:dyDescent="0.2">
      <c r="A1039" s="79" t="s">
        <v>1527</v>
      </c>
      <c r="B1039" s="75" t="s">
        <v>1528</v>
      </c>
      <c r="C1039" s="80" t="s">
        <v>228</v>
      </c>
      <c r="D1039" s="81" t="s">
        <v>1529</v>
      </c>
      <c r="E1039" s="81" t="s">
        <v>397</v>
      </c>
    </row>
    <row r="1040" spans="1:5" ht="135" x14ac:dyDescent="0.2">
      <c r="A1040" s="74" t="s">
        <v>1530</v>
      </c>
      <c r="B1040" s="74" t="s">
        <v>1531</v>
      </c>
      <c r="C1040" s="76" t="s">
        <v>211</v>
      </c>
      <c r="D1040" s="78" t="s">
        <v>1532</v>
      </c>
      <c r="E1040" s="78" t="s">
        <v>1533</v>
      </c>
    </row>
    <row r="1041" spans="1:5" ht="112.5" x14ac:dyDescent="0.2">
      <c r="A1041" s="79" t="s">
        <v>1534</v>
      </c>
      <c r="B1041" s="75" t="s">
        <v>1535</v>
      </c>
      <c r="C1041" s="80" t="s">
        <v>228</v>
      </c>
      <c r="D1041" s="81" t="s">
        <v>1536</v>
      </c>
      <c r="E1041" s="81" t="s">
        <v>1537</v>
      </c>
    </row>
    <row r="1042" spans="1:5" ht="33.75" x14ac:dyDescent="0.2">
      <c r="A1042" s="59">
        <v>18.11</v>
      </c>
      <c r="B1042" s="73" t="s">
        <v>1538</v>
      </c>
      <c r="C1042" s="56"/>
      <c r="D1042" s="56"/>
      <c r="E1042" s="56"/>
    </row>
    <row r="1043" spans="1:5" ht="90" x14ac:dyDescent="0.2">
      <c r="A1043" s="74" t="s">
        <v>1539</v>
      </c>
      <c r="B1043" s="75" t="s">
        <v>1540</v>
      </c>
      <c r="C1043" s="76" t="s">
        <v>211</v>
      </c>
      <c r="D1043" s="78" t="s">
        <v>1541</v>
      </c>
      <c r="E1043" s="78" t="s">
        <v>1542</v>
      </c>
    </row>
    <row r="1044" spans="1:5" ht="90" x14ac:dyDescent="0.2">
      <c r="A1044" s="74" t="s">
        <v>1543</v>
      </c>
      <c r="B1044" s="75" t="s">
        <v>1544</v>
      </c>
      <c r="C1044" s="76" t="s">
        <v>211</v>
      </c>
      <c r="D1044" s="78" t="s">
        <v>1545</v>
      </c>
      <c r="E1044" s="78" t="s">
        <v>1546</v>
      </c>
    </row>
    <row r="1045" spans="1:5" ht="101.25" x14ac:dyDescent="0.2">
      <c r="A1045" s="79" t="s">
        <v>1547</v>
      </c>
      <c r="B1045" s="74" t="s">
        <v>1548</v>
      </c>
      <c r="C1045" s="80" t="s">
        <v>211</v>
      </c>
      <c r="D1045" s="81" t="s">
        <v>1549</v>
      </c>
      <c r="E1045" s="81" t="s">
        <v>1550</v>
      </c>
    </row>
    <row r="1046" spans="1:5" ht="101.25" x14ac:dyDescent="0.2">
      <c r="A1046" s="79" t="s">
        <v>1551</v>
      </c>
      <c r="B1046" s="74" t="s">
        <v>1552</v>
      </c>
      <c r="C1046" s="80" t="s">
        <v>211</v>
      </c>
      <c r="D1046" s="81" t="s">
        <v>1553</v>
      </c>
      <c r="E1046" s="81" t="s">
        <v>1554</v>
      </c>
    </row>
    <row r="1047" spans="1:5" ht="101.25" x14ac:dyDescent="0.2">
      <c r="A1047" s="79" t="s">
        <v>1555</v>
      </c>
      <c r="B1047" s="74" t="s">
        <v>1556</v>
      </c>
      <c r="C1047" s="80" t="s">
        <v>211</v>
      </c>
      <c r="D1047" s="81" t="s">
        <v>1557</v>
      </c>
      <c r="E1047" s="81" t="s">
        <v>1558</v>
      </c>
    </row>
    <row r="1048" spans="1:5" ht="22.5" x14ac:dyDescent="0.2">
      <c r="A1048" s="59">
        <v>18.12</v>
      </c>
      <c r="B1048" s="73" t="s">
        <v>1559</v>
      </c>
      <c r="C1048" s="56"/>
      <c r="D1048" s="56"/>
      <c r="E1048" s="56"/>
    </row>
    <row r="1049" spans="1:5" ht="90" x14ac:dyDescent="0.2">
      <c r="A1049" s="79" t="s">
        <v>1560</v>
      </c>
      <c r="B1049" s="74" t="s">
        <v>1561</v>
      </c>
      <c r="C1049" s="80" t="s">
        <v>211</v>
      </c>
      <c r="D1049" s="81" t="s">
        <v>1562</v>
      </c>
      <c r="E1049" s="81" t="s">
        <v>1564</v>
      </c>
    </row>
    <row r="1050" spans="1:5" ht="101.25" x14ac:dyDescent="0.2">
      <c r="A1050" s="79" t="s">
        <v>1565</v>
      </c>
      <c r="B1050" s="74" t="s">
        <v>1566</v>
      </c>
      <c r="C1050" s="80" t="s">
        <v>211</v>
      </c>
      <c r="D1050" s="81" t="s">
        <v>1567</v>
      </c>
      <c r="E1050" s="81" t="s">
        <v>1568</v>
      </c>
    </row>
    <row r="1051" spans="1:5" ht="101.25" x14ac:dyDescent="0.2">
      <c r="A1051" s="79" t="s">
        <v>1569</v>
      </c>
      <c r="B1051" s="74" t="s">
        <v>1570</v>
      </c>
      <c r="C1051" s="80" t="s">
        <v>211</v>
      </c>
      <c r="D1051" s="81" t="s">
        <v>1571</v>
      </c>
      <c r="E1051" s="81" t="s">
        <v>1572</v>
      </c>
    </row>
    <row r="1052" spans="1:5" ht="45" x14ac:dyDescent="0.2">
      <c r="A1052" s="59">
        <v>18.13</v>
      </c>
      <c r="B1052" s="73" t="s">
        <v>1573</v>
      </c>
      <c r="C1052" s="56"/>
      <c r="D1052" s="56"/>
      <c r="E1052" s="56"/>
    </row>
    <row r="1053" spans="1:5" ht="112.5" x14ac:dyDescent="0.2">
      <c r="A1053" s="79" t="s">
        <v>1574</v>
      </c>
      <c r="B1053" s="75" t="s">
        <v>1575</v>
      </c>
      <c r="C1053" s="80" t="s">
        <v>211</v>
      </c>
      <c r="D1053" s="81" t="s">
        <v>1576</v>
      </c>
      <c r="E1053" s="81" t="s">
        <v>1577</v>
      </c>
    </row>
    <row r="1054" spans="1:5" ht="112.5" x14ac:dyDescent="0.2">
      <c r="A1054" s="79" t="s">
        <v>1578</v>
      </c>
      <c r="B1054" s="75" t="s">
        <v>1579</v>
      </c>
      <c r="C1054" s="80" t="s">
        <v>211</v>
      </c>
      <c r="D1054" s="81" t="s">
        <v>1580</v>
      </c>
      <c r="E1054" s="81" t="s">
        <v>1581</v>
      </c>
    </row>
    <row r="1055" spans="1:5" ht="123.75" x14ac:dyDescent="0.2">
      <c r="A1055" s="79" t="s">
        <v>1582</v>
      </c>
      <c r="B1055" s="75" t="s">
        <v>1583</v>
      </c>
      <c r="C1055" s="80" t="s">
        <v>211</v>
      </c>
      <c r="D1055" s="81" t="s">
        <v>1584</v>
      </c>
      <c r="E1055" s="81" t="s">
        <v>1585</v>
      </c>
    </row>
    <row r="1056" spans="1:5" ht="22.5" x14ac:dyDescent="0.2">
      <c r="A1056" s="58">
        <v>19</v>
      </c>
      <c r="B1056" s="73" t="s">
        <v>1586</v>
      </c>
      <c r="C1056" s="56"/>
      <c r="D1056" s="56"/>
      <c r="E1056" s="56"/>
    </row>
    <row r="1057" spans="1:5" x14ac:dyDescent="0.2">
      <c r="A1057" s="59">
        <v>19.010000000000002</v>
      </c>
      <c r="B1057" s="73" t="s">
        <v>1587</v>
      </c>
      <c r="C1057" s="56"/>
      <c r="D1057" s="56"/>
      <c r="E1057" s="56"/>
    </row>
    <row r="1058" spans="1:5" ht="45" x14ac:dyDescent="0.2">
      <c r="A1058" s="74" t="s">
        <v>1588</v>
      </c>
      <c r="B1058" s="74" t="s">
        <v>1589</v>
      </c>
      <c r="C1058" s="76" t="s">
        <v>211</v>
      </c>
      <c r="D1058" s="78" t="s">
        <v>1590</v>
      </c>
      <c r="E1058" s="78" t="s">
        <v>1592</v>
      </c>
    </row>
    <row r="1059" spans="1:5" ht="56.25" x14ac:dyDescent="0.2">
      <c r="A1059" s="74" t="s">
        <v>1593</v>
      </c>
      <c r="B1059" s="75" t="s">
        <v>1594</v>
      </c>
      <c r="C1059" s="76" t="s">
        <v>228</v>
      </c>
      <c r="D1059" s="78" t="s">
        <v>1595</v>
      </c>
      <c r="E1059" s="78" t="s">
        <v>1597</v>
      </c>
    </row>
    <row r="1060" spans="1:5" ht="67.5" x14ac:dyDescent="0.2">
      <c r="A1060" s="74" t="s">
        <v>1598</v>
      </c>
      <c r="B1060" s="75" t="s">
        <v>1599</v>
      </c>
      <c r="C1060" s="76" t="s">
        <v>228</v>
      </c>
      <c r="D1060" s="78" t="s">
        <v>1600</v>
      </c>
      <c r="E1060" s="78" t="s">
        <v>1602</v>
      </c>
    </row>
    <row r="1061" spans="1:5" ht="45" x14ac:dyDescent="0.2">
      <c r="A1061" s="74" t="s">
        <v>1603</v>
      </c>
      <c r="B1061" s="74" t="s">
        <v>1604</v>
      </c>
      <c r="C1061" s="76" t="s">
        <v>228</v>
      </c>
      <c r="D1061" s="78" t="s">
        <v>1605</v>
      </c>
      <c r="E1061" s="78" t="s">
        <v>1607</v>
      </c>
    </row>
    <row r="1062" spans="1:5" ht="56.25" x14ac:dyDescent="0.2">
      <c r="A1062" s="74" t="s">
        <v>1608</v>
      </c>
      <c r="B1062" s="75" t="s">
        <v>1609</v>
      </c>
      <c r="C1062" s="76" t="s">
        <v>228</v>
      </c>
      <c r="D1062" s="78" t="s">
        <v>1610</v>
      </c>
      <c r="E1062" s="78" t="s">
        <v>1611</v>
      </c>
    </row>
    <row r="1063" spans="1:5" ht="56.25" x14ac:dyDescent="0.2">
      <c r="A1063" s="74" t="s">
        <v>1612</v>
      </c>
      <c r="B1063" s="75" t="s">
        <v>1613</v>
      </c>
      <c r="C1063" s="76" t="s">
        <v>228</v>
      </c>
      <c r="D1063" s="78" t="s">
        <v>1614</v>
      </c>
      <c r="E1063" s="78" t="s">
        <v>1615</v>
      </c>
    </row>
    <row r="1064" spans="1:5" ht="56.25" x14ac:dyDescent="0.2">
      <c r="A1064" s="74" t="s">
        <v>1616</v>
      </c>
      <c r="B1064" s="74" t="s">
        <v>1617</v>
      </c>
      <c r="C1064" s="76" t="s">
        <v>211</v>
      </c>
      <c r="D1064" s="78" t="s">
        <v>1618</v>
      </c>
      <c r="E1064" s="78" t="s">
        <v>1619</v>
      </c>
    </row>
    <row r="1065" spans="1:5" ht="56.25" x14ac:dyDescent="0.2">
      <c r="A1065" s="74" t="s">
        <v>1620</v>
      </c>
      <c r="B1065" s="75" t="s">
        <v>1621</v>
      </c>
      <c r="C1065" s="76" t="s">
        <v>228</v>
      </c>
      <c r="D1065" s="78" t="s">
        <v>1622</v>
      </c>
      <c r="E1065" s="78" t="s">
        <v>1623</v>
      </c>
    </row>
    <row r="1066" spans="1:5" ht="56.25" x14ac:dyDescent="0.2">
      <c r="A1066" s="74" t="s">
        <v>1624</v>
      </c>
      <c r="B1066" s="74" t="s">
        <v>1625</v>
      </c>
      <c r="C1066" s="76" t="s">
        <v>228</v>
      </c>
      <c r="D1066" s="78" t="s">
        <v>1626</v>
      </c>
      <c r="E1066" s="78" t="s">
        <v>1627</v>
      </c>
    </row>
    <row r="1067" spans="1:5" ht="67.5" x14ac:dyDescent="0.2">
      <c r="A1067" s="74" t="s">
        <v>1628</v>
      </c>
      <c r="B1067" s="75" t="s">
        <v>1629</v>
      </c>
      <c r="C1067" s="76" t="s">
        <v>228</v>
      </c>
      <c r="D1067" s="78" t="s">
        <v>1630</v>
      </c>
      <c r="E1067" s="78" t="s">
        <v>1631</v>
      </c>
    </row>
    <row r="1068" spans="1:5" x14ac:dyDescent="0.2">
      <c r="A1068" s="59">
        <v>19.02</v>
      </c>
      <c r="B1068" s="73" t="s">
        <v>1632</v>
      </c>
      <c r="C1068" s="56"/>
      <c r="D1068" s="56"/>
      <c r="E1068" s="56"/>
    </row>
    <row r="1069" spans="1:5" ht="56.25" x14ac:dyDescent="0.2">
      <c r="A1069" s="74" t="s">
        <v>1633</v>
      </c>
      <c r="B1069" s="75" t="s">
        <v>1634</v>
      </c>
      <c r="C1069" s="76" t="s">
        <v>211</v>
      </c>
      <c r="D1069" s="78" t="s">
        <v>1635</v>
      </c>
      <c r="E1069" s="78" t="s">
        <v>1636</v>
      </c>
    </row>
    <row r="1070" spans="1:5" ht="56.25" x14ac:dyDescent="0.2">
      <c r="A1070" s="74" t="s">
        <v>1637</v>
      </c>
      <c r="B1070" s="75" t="s">
        <v>1638</v>
      </c>
      <c r="C1070" s="76" t="s">
        <v>211</v>
      </c>
      <c r="D1070" s="78" t="s">
        <v>1639</v>
      </c>
      <c r="E1070" s="78" t="s">
        <v>1640</v>
      </c>
    </row>
    <row r="1071" spans="1:5" ht="56.25" x14ac:dyDescent="0.2">
      <c r="A1071" s="74" t="s">
        <v>1641</v>
      </c>
      <c r="B1071" s="75" t="s">
        <v>1642</v>
      </c>
      <c r="C1071" s="76" t="s">
        <v>211</v>
      </c>
      <c r="D1071" s="78" t="s">
        <v>1643</v>
      </c>
      <c r="E1071" s="78" t="s">
        <v>1645</v>
      </c>
    </row>
    <row r="1072" spans="1:5" ht="56.25" x14ac:dyDescent="0.2">
      <c r="A1072" s="74" t="s">
        <v>1646</v>
      </c>
      <c r="B1072" s="75" t="s">
        <v>1647</v>
      </c>
      <c r="C1072" s="76" t="s">
        <v>211</v>
      </c>
      <c r="D1072" s="78" t="s">
        <v>1648</v>
      </c>
      <c r="E1072" s="78" t="s">
        <v>1649</v>
      </c>
    </row>
    <row r="1073" spans="1:5" ht="45" x14ac:dyDescent="0.2">
      <c r="A1073" s="74" t="s">
        <v>1650</v>
      </c>
      <c r="B1073" s="74" t="s">
        <v>1651</v>
      </c>
      <c r="C1073" s="76" t="s">
        <v>228</v>
      </c>
      <c r="D1073" s="78" t="s">
        <v>1652</v>
      </c>
      <c r="E1073" s="78" t="s">
        <v>1654</v>
      </c>
    </row>
    <row r="1074" spans="1:5" ht="45" x14ac:dyDescent="0.2">
      <c r="A1074" s="74" t="s">
        <v>1655</v>
      </c>
      <c r="B1074" s="74" t="s">
        <v>1656</v>
      </c>
      <c r="C1074" s="76" t="s">
        <v>228</v>
      </c>
      <c r="D1074" s="78" t="s">
        <v>1657</v>
      </c>
      <c r="E1074" s="78" t="s">
        <v>1658</v>
      </c>
    </row>
    <row r="1075" spans="1:5" ht="45" x14ac:dyDescent="0.2">
      <c r="A1075" s="74" t="s">
        <v>1659</v>
      </c>
      <c r="B1075" s="74" t="s">
        <v>1660</v>
      </c>
      <c r="C1075" s="76" t="s">
        <v>228</v>
      </c>
      <c r="D1075" s="78" t="s">
        <v>1661</v>
      </c>
      <c r="E1075" s="78" t="s">
        <v>1662</v>
      </c>
    </row>
    <row r="1076" spans="1:5" x14ac:dyDescent="0.2">
      <c r="A1076" s="59">
        <v>19.03</v>
      </c>
      <c r="B1076" s="73" t="s">
        <v>1663</v>
      </c>
      <c r="C1076" s="56"/>
      <c r="D1076" s="56"/>
      <c r="E1076" s="56"/>
    </row>
    <row r="1077" spans="1:5" ht="33.75" x14ac:dyDescent="0.2">
      <c r="A1077" s="74" t="s">
        <v>1664</v>
      </c>
      <c r="B1077" s="74" t="s">
        <v>1665</v>
      </c>
      <c r="C1077" s="76" t="s">
        <v>211</v>
      </c>
      <c r="D1077" s="78" t="s">
        <v>1666</v>
      </c>
      <c r="E1077" s="78" t="s">
        <v>1667</v>
      </c>
    </row>
    <row r="1078" spans="1:5" ht="33.75" x14ac:dyDescent="0.2">
      <c r="A1078" s="74" t="s">
        <v>1668</v>
      </c>
      <c r="B1078" s="74" t="s">
        <v>1669</v>
      </c>
      <c r="C1078" s="76" t="s">
        <v>211</v>
      </c>
      <c r="D1078" s="78" t="s">
        <v>1670</v>
      </c>
      <c r="E1078" s="78" t="s">
        <v>1671</v>
      </c>
    </row>
    <row r="1079" spans="1:5" ht="22.5" x14ac:dyDescent="0.2">
      <c r="A1079" s="74" t="s">
        <v>1672</v>
      </c>
      <c r="B1079" s="74" t="s">
        <v>1673</v>
      </c>
      <c r="C1079" s="76" t="s">
        <v>211</v>
      </c>
      <c r="D1079" s="78" t="s">
        <v>1674</v>
      </c>
      <c r="E1079" s="78" t="s">
        <v>1676</v>
      </c>
    </row>
    <row r="1080" spans="1:5" ht="33.75" x14ac:dyDescent="0.2">
      <c r="A1080" s="74" t="s">
        <v>1677</v>
      </c>
      <c r="B1080" s="74" t="s">
        <v>1678</v>
      </c>
      <c r="C1080" s="76" t="s">
        <v>228</v>
      </c>
      <c r="D1080" s="78" t="s">
        <v>1679</v>
      </c>
      <c r="E1080" s="78" t="s">
        <v>1681</v>
      </c>
    </row>
    <row r="1081" spans="1:5" ht="33.75" x14ac:dyDescent="0.2">
      <c r="A1081" s="74" t="s">
        <v>1682</v>
      </c>
      <c r="B1081" s="74" t="s">
        <v>1683</v>
      </c>
      <c r="C1081" s="76" t="s">
        <v>228</v>
      </c>
      <c r="D1081" s="78" t="s">
        <v>1684</v>
      </c>
      <c r="E1081" s="78" t="s">
        <v>1686</v>
      </c>
    </row>
    <row r="1082" spans="1:5" ht="33.75" x14ac:dyDescent="0.2">
      <c r="A1082" s="74" t="s">
        <v>1687</v>
      </c>
      <c r="B1082" s="74" t="s">
        <v>1688</v>
      </c>
      <c r="C1082" s="76" t="s">
        <v>228</v>
      </c>
      <c r="D1082" s="78" t="s">
        <v>1689</v>
      </c>
      <c r="E1082" s="78" t="s">
        <v>1690</v>
      </c>
    </row>
    <row r="1083" spans="1:5" ht="33.75" x14ac:dyDescent="0.2">
      <c r="A1083" s="74" t="s">
        <v>1691</v>
      </c>
      <c r="B1083" s="74" t="s">
        <v>1692</v>
      </c>
      <c r="C1083" s="76" t="s">
        <v>211</v>
      </c>
      <c r="D1083" s="78" t="s">
        <v>1693</v>
      </c>
      <c r="E1083" s="78" t="s">
        <v>1695</v>
      </c>
    </row>
    <row r="1084" spans="1:5" ht="33.75" x14ac:dyDescent="0.2">
      <c r="A1084" s="74" t="s">
        <v>1696</v>
      </c>
      <c r="B1084" s="74" t="s">
        <v>1697</v>
      </c>
      <c r="C1084" s="76" t="s">
        <v>228</v>
      </c>
      <c r="D1084" s="78" t="s">
        <v>1698</v>
      </c>
      <c r="E1084" s="78" t="s">
        <v>1700</v>
      </c>
    </row>
    <row r="1085" spans="1:5" ht="45" x14ac:dyDescent="0.2">
      <c r="A1085" s="74" t="s">
        <v>1701</v>
      </c>
      <c r="B1085" s="74" t="s">
        <v>1702</v>
      </c>
      <c r="C1085" s="76" t="s">
        <v>228</v>
      </c>
      <c r="D1085" s="78" t="s">
        <v>1703</v>
      </c>
      <c r="E1085" s="78" t="s">
        <v>1704</v>
      </c>
    </row>
    <row r="1086" spans="1:5" ht="45" x14ac:dyDescent="0.2">
      <c r="A1086" s="59">
        <v>19.2</v>
      </c>
      <c r="B1086" s="73" t="s">
        <v>1705</v>
      </c>
      <c r="C1086" s="56"/>
      <c r="D1086" s="56"/>
      <c r="E1086" s="56"/>
    </row>
    <row r="1087" spans="1:5" ht="45" x14ac:dyDescent="0.2">
      <c r="A1087" s="74" t="s">
        <v>1706</v>
      </c>
      <c r="B1087" s="74" t="s">
        <v>1707</v>
      </c>
      <c r="C1087" s="76" t="s">
        <v>211</v>
      </c>
      <c r="D1087" s="78" t="s">
        <v>1708</v>
      </c>
      <c r="E1087" s="78" t="s">
        <v>1710</v>
      </c>
    </row>
    <row r="1088" spans="1:5" ht="22.5" x14ac:dyDescent="0.2">
      <c r="A1088" s="58">
        <v>20</v>
      </c>
      <c r="B1088" s="73" t="s">
        <v>1711</v>
      </c>
      <c r="C1088" s="56"/>
      <c r="D1088" s="56"/>
      <c r="E1088" s="56"/>
    </row>
    <row r="1089" spans="1:5" x14ac:dyDescent="0.2">
      <c r="A1089" s="59">
        <v>20.010000000000002</v>
      </c>
      <c r="B1089" s="73" t="s">
        <v>1712</v>
      </c>
      <c r="C1089" s="56"/>
      <c r="D1089" s="56"/>
      <c r="E1089" s="56"/>
    </row>
    <row r="1090" spans="1:5" ht="45" x14ac:dyDescent="0.2">
      <c r="A1090" s="74" t="s">
        <v>1713</v>
      </c>
      <c r="B1090" s="74" t="s">
        <v>1714</v>
      </c>
      <c r="C1090" s="76" t="s">
        <v>211</v>
      </c>
      <c r="D1090" s="78" t="s">
        <v>1715</v>
      </c>
      <c r="E1090" s="78" t="s">
        <v>1717</v>
      </c>
    </row>
    <row r="1091" spans="1:5" x14ac:dyDescent="0.2">
      <c r="A1091" s="59">
        <v>20.03</v>
      </c>
      <c r="B1091" s="73" t="s">
        <v>1718</v>
      </c>
      <c r="C1091" s="56"/>
      <c r="D1091" s="56"/>
      <c r="E1091" s="56"/>
    </row>
    <row r="1092" spans="1:5" ht="33.75" x14ac:dyDescent="0.2">
      <c r="A1092" s="74" t="s">
        <v>1719</v>
      </c>
      <c r="B1092" s="74" t="s">
        <v>1720</v>
      </c>
      <c r="C1092" s="76" t="s">
        <v>211</v>
      </c>
      <c r="D1092" s="78" t="s">
        <v>1721</v>
      </c>
      <c r="E1092" s="78" t="s">
        <v>1721</v>
      </c>
    </row>
    <row r="1093" spans="1:5" x14ac:dyDescent="0.2">
      <c r="A1093" s="59">
        <v>20.04</v>
      </c>
      <c r="B1093" s="73" t="s">
        <v>1722</v>
      </c>
      <c r="C1093" s="56"/>
      <c r="D1093" s="56"/>
      <c r="E1093" s="56"/>
    </row>
    <row r="1094" spans="1:5" ht="22.5" x14ac:dyDescent="0.2">
      <c r="A1094" s="74" t="s">
        <v>1723</v>
      </c>
      <c r="B1094" s="74" t="s">
        <v>1724</v>
      </c>
      <c r="C1094" s="76" t="s">
        <v>211</v>
      </c>
      <c r="D1094" s="78" t="s">
        <v>1725</v>
      </c>
      <c r="E1094" s="78" t="s">
        <v>1727</v>
      </c>
    </row>
    <row r="1095" spans="1:5" x14ac:dyDescent="0.2">
      <c r="A1095" s="59">
        <v>20.100000000000001</v>
      </c>
      <c r="B1095" s="73" t="s">
        <v>1728</v>
      </c>
      <c r="C1095" s="56"/>
      <c r="D1095" s="56"/>
      <c r="E1095" s="56"/>
    </row>
    <row r="1096" spans="1:5" ht="22.5" x14ac:dyDescent="0.2">
      <c r="A1096" s="74" t="s">
        <v>1729</v>
      </c>
      <c r="B1096" s="74" t="s">
        <v>1730</v>
      </c>
      <c r="C1096" s="76" t="s">
        <v>228</v>
      </c>
      <c r="D1096" s="78" t="s">
        <v>1731</v>
      </c>
      <c r="E1096" s="78" t="s">
        <v>1733</v>
      </c>
    </row>
    <row r="1097" spans="1:5" x14ac:dyDescent="0.2">
      <c r="A1097" s="74" t="s">
        <v>1734</v>
      </c>
      <c r="B1097" s="74" t="s">
        <v>1735</v>
      </c>
      <c r="C1097" s="76" t="s">
        <v>228</v>
      </c>
      <c r="D1097" s="78" t="s">
        <v>1736</v>
      </c>
      <c r="E1097" s="78" t="s">
        <v>1738</v>
      </c>
    </row>
    <row r="1098" spans="1:5" ht="45" x14ac:dyDescent="0.2">
      <c r="A1098" s="59">
        <v>20.2</v>
      </c>
      <c r="B1098" s="73" t="s">
        <v>1739</v>
      </c>
      <c r="C1098" s="56"/>
      <c r="D1098" s="56"/>
      <c r="E1098" s="56"/>
    </row>
    <row r="1099" spans="1:5" ht="22.5" x14ac:dyDescent="0.2">
      <c r="A1099" s="74" t="s">
        <v>1740</v>
      </c>
      <c r="B1099" s="74" t="s">
        <v>1741</v>
      </c>
      <c r="C1099" s="76" t="s">
        <v>211</v>
      </c>
      <c r="D1099" s="78" t="s">
        <v>217</v>
      </c>
      <c r="E1099" s="78" t="s">
        <v>783</v>
      </c>
    </row>
    <row r="1100" spans="1:5" ht="33.75" x14ac:dyDescent="0.2">
      <c r="A1100" s="74" t="s">
        <v>1742</v>
      </c>
      <c r="B1100" s="74" t="s">
        <v>1743</v>
      </c>
      <c r="C1100" s="76" t="s">
        <v>211</v>
      </c>
      <c r="D1100" s="78" t="s">
        <v>429</v>
      </c>
      <c r="E1100" s="78" t="s">
        <v>1744</v>
      </c>
    </row>
    <row r="1101" spans="1:5" ht="33.75" x14ac:dyDescent="0.2">
      <c r="A1101" s="74" t="s">
        <v>1745</v>
      </c>
      <c r="B1101" s="74" t="s">
        <v>1746</v>
      </c>
      <c r="C1101" s="76" t="s">
        <v>228</v>
      </c>
      <c r="D1101" s="78" t="s">
        <v>217</v>
      </c>
      <c r="E1101" s="78" t="s">
        <v>1748</v>
      </c>
    </row>
    <row r="1102" spans="1:5" ht="33.75" x14ac:dyDescent="0.2">
      <c r="A1102" s="74" t="s">
        <v>1749</v>
      </c>
      <c r="B1102" s="74" t="s">
        <v>1750</v>
      </c>
      <c r="C1102" s="76" t="s">
        <v>211</v>
      </c>
      <c r="D1102" s="78" t="s">
        <v>1026</v>
      </c>
      <c r="E1102" s="78" t="s">
        <v>1026</v>
      </c>
    </row>
    <row r="1103" spans="1:5" ht="33.75" x14ac:dyDescent="0.2">
      <c r="A1103" s="74" t="s">
        <v>1751</v>
      </c>
      <c r="B1103" s="74" t="s">
        <v>1752</v>
      </c>
      <c r="C1103" s="76" t="s">
        <v>211</v>
      </c>
      <c r="D1103" s="78" t="s">
        <v>1753</v>
      </c>
      <c r="E1103" s="78" t="s">
        <v>1753</v>
      </c>
    </row>
    <row r="1104" spans="1:5" ht="33.75" x14ac:dyDescent="0.2">
      <c r="A1104" s="58">
        <v>21</v>
      </c>
      <c r="B1104" s="73" t="s">
        <v>1754</v>
      </c>
      <c r="C1104" s="56"/>
      <c r="D1104" s="56"/>
      <c r="E1104" s="56"/>
    </row>
    <row r="1105" spans="1:5" ht="22.5" x14ac:dyDescent="0.2">
      <c r="A1105" s="59">
        <v>21.01</v>
      </c>
      <c r="B1105" s="73" t="s">
        <v>1755</v>
      </c>
      <c r="C1105" s="56"/>
      <c r="D1105" s="56"/>
      <c r="E1105" s="56"/>
    </row>
    <row r="1106" spans="1:5" ht="45" x14ac:dyDescent="0.2">
      <c r="A1106" s="74" t="s">
        <v>1756</v>
      </c>
      <c r="B1106" s="74" t="s">
        <v>1757</v>
      </c>
      <c r="C1106" s="76" t="s">
        <v>211</v>
      </c>
      <c r="D1106" s="78" t="s">
        <v>1758</v>
      </c>
      <c r="E1106" s="78" t="s">
        <v>1760</v>
      </c>
    </row>
    <row r="1107" spans="1:5" ht="45" x14ac:dyDescent="0.2">
      <c r="A1107" s="74" t="s">
        <v>1761</v>
      </c>
      <c r="B1107" s="74" t="s">
        <v>1762</v>
      </c>
      <c r="C1107" s="76" t="s">
        <v>211</v>
      </c>
      <c r="D1107" s="78" t="s">
        <v>1763</v>
      </c>
      <c r="E1107" s="78" t="s">
        <v>1763</v>
      </c>
    </row>
    <row r="1108" spans="1:5" ht="22.5" x14ac:dyDescent="0.2">
      <c r="A1108" s="59">
        <v>21.02</v>
      </c>
      <c r="B1108" s="73" t="s">
        <v>1764</v>
      </c>
      <c r="C1108" s="56"/>
      <c r="D1108" s="56"/>
      <c r="E1108" s="56"/>
    </row>
    <row r="1109" spans="1:5" ht="67.5" x14ac:dyDescent="0.2">
      <c r="A1109" s="74" t="s">
        <v>1765</v>
      </c>
      <c r="B1109" s="75" t="s">
        <v>1766</v>
      </c>
      <c r="C1109" s="76" t="s">
        <v>211</v>
      </c>
      <c r="D1109" s="78" t="s">
        <v>1767</v>
      </c>
      <c r="E1109" s="78" t="s">
        <v>1769</v>
      </c>
    </row>
    <row r="1110" spans="1:5" ht="78.75" x14ac:dyDescent="0.2">
      <c r="A1110" s="74" t="s">
        <v>1770</v>
      </c>
      <c r="B1110" s="75" t="s">
        <v>1771</v>
      </c>
      <c r="C1110" s="76" t="s">
        <v>211</v>
      </c>
      <c r="D1110" s="78" t="s">
        <v>1772</v>
      </c>
      <c r="E1110" s="78" t="s">
        <v>1773</v>
      </c>
    </row>
    <row r="1111" spans="1:5" ht="67.5" x14ac:dyDescent="0.2">
      <c r="A1111" s="74" t="s">
        <v>1774</v>
      </c>
      <c r="B1111" s="75" t="s">
        <v>1775</v>
      </c>
      <c r="C1111" s="76" t="s">
        <v>211</v>
      </c>
      <c r="D1111" s="78" t="s">
        <v>1776</v>
      </c>
      <c r="E1111" s="78" t="s">
        <v>1776</v>
      </c>
    </row>
    <row r="1112" spans="1:5" ht="78.75" x14ac:dyDescent="0.2">
      <c r="A1112" s="74" t="s">
        <v>1777</v>
      </c>
      <c r="B1112" s="75" t="s">
        <v>1778</v>
      </c>
      <c r="C1112" s="76" t="s">
        <v>211</v>
      </c>
      <c r="D1112" s="78" t="s">
        <v>1779</v>
      </c>
      <c r="E1112" s="78" t="s">
        <v>1780</v>
      </c>
    </row>
    <row r="1113" spans="1:5" ht="78.75" x14ac:dyDescent="0.2">
      <c r="A1113" s="74" t="s">
        <v>1781</v>
      </c>
      <c r="B1113" s="75" t="s">
        <v>1782</v>
      </c>
      <c r="C1113" s="76" t="s">
        <v>211</v>
      </c>
      <c r="D1113" s="78" t="s">
        <v>1783</v>
      </c>
      <c r="E1113" s="78" t="s">
        <v>1784</v>
      </c>
    </row>
    <row r="1114" spans="1:5" ht="90" x14ac:dyDescent="0.2">
      <c r="A1114" s="74" t="s">
        <v>1785</v>
      </c>
      <c r="B1114" s="75" t="s">
        <v>1786</v>
      </c>
      <c r="C1114" s="76" t="s">
        <v>211</v>
      </c>
      <c r="D1114" s="78" t="s">
        <v>1787</v>
      </c>
      <c r="E1114" s="78" t="s">
        <v>1788</v>
      </c>
    </row>
    <row r="1115" spans="1:5" ht="78.75" x14ac:dyDescent="0.2">
      <c r="A1115" s="74" t="s">
        <v>1789</v>
      </c>
      <c r="B1115" s="75" t="s">
        <v>1790</v>
      </c>
      <c r="C1115" s="76" t="s">
        <v>211</v>
      </c>
      <c r="D1115" s="78" t="s">
        <v>1791</v>
      </c>
      <c r="E1115" s="78" t="s">
        <v>1792</v>
      </c>
    </row>
    <row r="1116" spans="1:5" ht="78.75" x14ac:dyDescent="0.2">
      <c r="A1116" s="74" t="s">
        <v>1793</v>
      </c>
      <c r="B1116" s="75" t="s">
        <v>1794</v>
      </c>
      <c r="C1116" s="76" t="s">
        <v>211</v>
      </c>
      <c r="D1116" s="78" t="s">
        <v>1795</v>
      </c>
      <c r="E1116" s="78" t="s">
        <v>1796</v>
      </c>
    </row>
    <row r="1117" spans="1:5" ht="67.5" x14ac:dyDescent="0.2">
      <c r="A1117" s="74" t="s">
        <v>1797</v>
      </c>
      <c r="B1117" s="75" t="s">
        <v>1798</v>
      </c>
      <c r="C1117" s="76" t="s">
        <v>211</v>
      </c>
      <c r="D1117" s="78" t="s">
        <v>1799</v>
      </c>
      <c r="E1117" s="78" t="s">
        <v>1801</v>
      </c>
    </row>
    <row r="1118" spans="1:5" ht="22.5" x14ac:dyDescent="0.2">
      <c r="A1118" s="59">
        <v>21.03</v>
      </c>
      <c r="B1118" s="73" t="s">
        <v>1802</v>
      </c>
      <c r="C1118" s="56"/>
      <c r="D1118" s="56"/>
      <c r="E1118" s="56"/>
    </row>
    <row r="1119" spans="1:5" ht="101.25" x14ac:dyDescent="0.2">
      <c r="A1119" s="74" t="s">
        <v>1803</v>
      </c>
      <c r="B1119" s="75" t="s">
        <v>1804</v>
      </c>
      <c r="C1119" s="76" t="s">
        <v>211</v>
      </c>
      <c r="D1119" s="78" t="s">
        <v>1805</v>
      </c>
      <c r="E1119" s="78" t="s">
        <v>1805</v>
      </c>
    </row>
    <row r="1120" spans="1:5" ht="45" x14ac:dyDescent="0.2">
      <c r="A1120" s="74" t="s">
        <v>1806</v>
      </c>
      <c r="B1120" s="74" t="s">
        <v>1807</v>
      </c>
      <c r="C1120" s="76" t="s">
        <v>211</v>
      </c>
      <c r="D1120" s="78" t="s">
        <v>1808</v>
      </c>
      <c r="E1120" s="78" t="s">
        <v>1808</v>
      </c>
    </row>
    <row r="1121" spans="1:5" ht="67.5" x14ac:dyDescent="0.2">
      <c r="A1121" s="74" t="s">
        <v>1809</v>
      </c>
      <c r="B1121" s="75" t="s">
        <v>1810</v>
      </c>
      <c r="C1121" s="76" t="s">
        <v>211</v>
      </c>
      <c r="D1121" s="78" t="s">
        <v>1811</v>
      </c>
      <c r="E1121" s="78" t="s">
        <v>1811</v>
      </c>
    </row>
    <row r="1122" spans="1:5" ht="78.75" x14ac:dyDescent="0.2">
      <c r="A1122" s="74" t="s">
        <v>1812</v>
      </c>
      <c r="B1122" s="75" t="s">
        <v>1813</v>
      </c>
      <c r="C1122" s="76" t="s">
        <v>211</v>
      </c>
      <c r="D1122" s="78" t="s">
        <v>1814</v>
      </c>
      <c r="E1122" s="78" t="s">
        <v>1814</v>
      </c>
    </row>
    <row r="1123" spans="1:5" x14ac:dyDescent="0.2">
      <c r="A1123" s="59">
        <v>21.04</v>
      </c>
      <c r="B1123" s="73" t="s">
        <v>1815</v>
      </c>
      <c r="C1123" s="56"/>
      <c r="D1123" s="56"/>
      <c r="E1123" s="56"/>
    </row>
    <row r="1124" spans="1:5" ht="67.5" x14ac:dyDescent="0.2">
      <c r="A1124" s="74" t="s">
        <v>1816</v>
      </c>
      <c r="B1124" s="75" t="s">
        <v>1817</v>
      </c>
      <c r="C1124" s="76" t="s">
        <v>211</v>
      </c>
      <c r="D1124" s="78" t="s">
        <v>1818</v>
      </c>
      <c r="E1124" s="78" t="s">
        <v>1818</v>
      </c>
    </row>
    <row r="1125" spans="1:5" ht="56.25" x14ac:dyDescent="0.2">
      <c r="A1125" s="74" t="s">
        <v>1819</v>
      </c>
      <c r="B1125" s="75" t="s">
        <v>1820</v>
      </c>
      <c r="C1125" s="76" t="s">
        <v>211</v>
      </c>
      <c r="D1125" s="78" t="s">
        <v>1821</v>
      </c>
      <c r="E1125" s="78" t="s">
        <v>1821</v>
      </c>
    </row>
    <row r="1126" spans="1:5" ht="45" x14ac:dyDescent="0.2">
      <c r="A1126" s="59">
        <v>21.05</v>
      </c>
      <c r="B1126" s="73" t="s">
        <v>1822</v>
      </c>
      <c r="C1126" s="56"/>
      <c r="D1126" s="56"/>
      <c r="E1126" s="56"/>
    </row>
    <row r="1127" spans="1:5" ht="90" x14ac:dyDescent="0.2">
      <c r="A1127" s="79" t="s">
        <v>1823</v>
      </c>
      <c r="B1127" s="74" t="s">
        <v>1824</v>
      </c>
      <c r="C1127" s="80" t="s">
        <v>211</v>
      </c>
      <c r="D1127" s="81" t="s">
        <v>1825</v>
      </c>
      <c r="E1127" s="81" t="s">
        <v>1827</v>
      </c>
    </row>
    <row r="1128" spans="1:5" ht="56.25" x14ac:dyDescent="0.2">
      <c r="A1128" s="74" t="s">
        <v>1828</v>
      </c>
      <c r="B1128" s="75" t="s">
        <v>1829</v>
      </c>
      <c r="C1128" s="76" t="s">
        <v>211</v>
      </c>
      <c r="D1128" s="78" t="s">
        <v>1830</v>
      </c>
      <c r="E1128" s="78" t="s">
        <v>1830</v>
      </c>
    </row>
    <row r="1129" spans="1:5" ht="22.5" x14ac:dyDescent="0.2">
      <c r="A1129" s="59">
        <v>21.07</v>
      </c>
      <c r="B1129" s="73" t="s">
        <v>1831</v>
      </c>
      <c r="C1129" s="56"/>
      <c r="D1129" s="56"/>
      <c r="E1129" s="56"/>
    </row>
    <row r="1130" spans="1:5" ht="45" x14ac:dyDescent="0.2">
      <c r="A1130" s="74" t="s">
        <v>1832</v>
      </c>
      <c r="B1130" s="74" t="s">
        <v>1833</v>
      </c>
      <c r="C1130" s="76" t="s">
        <v>211</v>
      </c>
      <c r="D1130" s="78" t="s">
        <v>1834</v>
      </c>
      <c r="E1130" s="78" t="s">
        <v>1834</v>
      </c>
    </row>
    <row r="1131" spans="1:5" x14ac:dyDescent="0.2">
      <c r="A1131" s="59">
        <v>21.1</v>
      </c>
      <c r="B1131" s="73" t="s">
        <v>1835</v>
      </c>
      <c r="C1131" s="56"/>
      <c r="D1131" s="56"/>
      <c r="E1131" s="56"/>
    </row>
    <row r="1132" spans="1:5" ht="33.75" x14ac:dyDescent="0.2">
      <c r="A1132" s="74" t="s">
        <v>1836</v>
      </c>
      <c r="B1132" s="74" t="s">
        <v>1837</v>
      </c>
      <c r="C1132" s="76" t="s">
        <v>228</v>
      </c>
      <c r="D1132" s="78" t="s">
        <v>1838</v>
      </c>
      <c r="E1132" s="78" t="s">
        <v>1840</v>
      </c>
    </row>
    <row r="1133" spans="1:5" ht="33.75" x14ac:dyDescent="0.2">
      <c r="A1133" s="74" t="s">
        <v>1841</v>
      </c>
      <c r="B1133" s="74" t="s">
        <v>1842</v>
      </c>
      <c r="C1133" s="76" t="s">
        <v>228</v>
      </c>
      <c r="D1133" s="78" t="s">
        <v>1843</v>
      </c>
      <c r="E1133" s="78" t="s">
        <v>1844</v>
      </c>
    </row>
    <row r="1134" spans="1:5" ht="78.75" x14ac:dyDescent="0.2">
      <c r="A1134" s="74" t="s">
        <v>1845</v>
      </c>
      <c r="B1134" s="75" t="s">
        <v>1846</v>
      </c>
      <c r="C1134" s="76" t="s">
        <v>228</v>
      </c>
      <c r="D1134" s="78" t="s">
        <v>1847</v>
      </c>
      <c r="E1134" s="78" t="s">
        <v>1848</v>
      </c>
    </row>
    <row r="1135" spans="1:5" ht="90" x14ac:dyDescent="0.2">
      <c r="A1135" s="74" t="s">
        <v>1849</v>
      </c>
      <c r="B1135" s="75" t="s">
        <v>1850</v>
      </c>
      <c r="C1135" s="76" t="s">
        <v>228</v>
      </c>
      <c r="D1135" s="78" t="s">
        <v>1851</v>
      </c>
      <c r="E1135" s="78" t="s">
        <v>1852</v>
      </c>
    </row>
    <row r="1136" spans="1:5" ht="90" x14ac:dyDescent="0.2">
      <c r="A1136" s="74" t="s">
        <v>1853</v>
      </c>
      <c r="B1136" s="75" t="s">
        <v>1854</v>
      </c>
      <c r="C1136" s="76" t="s">
        <v>228</v>
      </c>
      <c r="D1136" s="78" t="s">
        <v>1855</v>
      </c>
      <c r="E1136" s="78" t="s">
        <v>1856</v>
      </c>
    </row>
    <row r="1137" spans="1:5" ht="45" x14ac:dyDescent="0.2">
      <c r="A1137" s="74" t="s">
        <v>1857</v>
      </c>
      <c r="B1137" s="74" t="s">
        <v>1858</v>
      </c>
      <c r="C1137" s="76" t="s">
        <v>228</v>
      </c>
      <c r="D1137" s="78" t="s">
        <v>1859</v>
      </c>
      <c r="E1137" s="78" t="s">
        <v>252</v>
      </c>
    </row>
    <row r="1138" spans="1:5" ht="22.5" x14ac:dyDescent="0.2">
      <c r="A1138" s="74" t="s">
        <v>1861</v>
      </c>
      <c r="B1138" s="74" t="s">
        <v>1862</v>
      </c>
      <c r="C1138" s="76" t="s">
        <v>228</v>
      </c>
      <c r="D1138" s="78" t="s">
        <v>1863</v>
      </c>
      <c r="E1138" s="78" t="s">
        <v>1863</v>
      </c>
    </row>
    <row r="1139" spans="1:5" ht="78.75" x14ac:dyDescent="0.2">
      <c r="A1139" s="74" t="s">
        <v>1864</v>
      </c>
      <c r="B1139" s="75" t="s">
        <v>1865</v>
      </c>
      <c r="C1139" s="76" t="s">
        <v>228</v>
      </c>
      <c r="D1139" s="78" t="s">
        <v>1866</v>
      </c>
      <c r="E1139" s="78" t="s">
        <v>1866</v>
      </c>
    </row>
    <row r="1140" spans="1:5" x14ac:dyDescent="0.2">
      <c r="A1140" s="59">
        <v>21.11</v>
      </c>
      <c r="B1140" s="73" t="s">
        <v>1867</v>
      </c>
      <c r="C1140" s="56"/>
      <c r="D1140" s="56"/>
      <c r="E1140" s="56"/>
    </row>
    <row r="1141" spans="1:5" ht="56.25" x14ac:dyDescent="0.2">
      <c r="A1141" s="74" t="s">
        <v>1868</v>
      </c>
      <c r="B1141" s="74" t="s">
        <v>1869</v>
      </c>
      <c r="C1141" s="76" t="s">
        <v>228</v>
      </c>
      <c r="D1141" s="78" t="s">
        <v>1870</v>
      </c>
      <c r="E1141" s="78" t="s">
        <v>1872</v>
      </c>
    </row>
    <row r="1142" spans="1:5" ht="78.75" x14ac:dyDescent="0.2">
      <c r="A1142" s="74" t="s">
        <v>1873</v>
      </c>
      <c r="B1142" s="75" t="s">
        <v>1874</v>
      </c>
      <c r="C1142" s="76" t="s">
        <v>228</v>
      </c>
      <c r="D1142" s="78" t="s">
        <v>1875</v>
      </c>
      <c r="E1142" s="78" t="s">
        <v>1087</v>
      </c>
    </row>
    <row r="1143" spans="1:5" ht="45" x14ac:dyDescent="0.2">
      <c r="A1143" s="59">
        <v>21.2</v>
      </c>
      <c r="B1143" s="73" t="s">
        <v>1876</v>
      </c>
      <c r="C1143" s="56"/>
      <c r="D1143" s="56"/>
      <c r="E1143" s="56"/>
    </row>
    <row r="1144" spans="1:5" ht="33.75" x14ac:dyDescent="0.2">
      <c r="A1144" s="74" t="s">
        <v>1877</v>
      </c>
      <c r="B1144" s="74" t="s">
        <v>1878</v>
      </c>
      <c r="C1144" s="76" t="s">
        <v>211</v>
      </c>
      <c r="D1144" s="78" t="s">
        <v>296</v>
      </c>
      <c r="E1144" s="78" t="s">
        <v>1879</v>
      </c>
    </row>
    <row r="1145" spans="1:5" ht="33.75" x14ac:dyDescent="0.2">
      <c r="A1145" s="74" t="s">
        <v>1880</v>
      </c>
      <c r="B1145" s="74" t="s">
        <v>1881</v>
      </c>
      <c r="C1145" s="76" t="s">
        <v>211</v>
      </c>
      <c r="D1145" s="78" t="s">
        <v>1882</v>
      </c>
      <c r="E1145" s="78" t="s">
        <v>1883</v>
      </c>
    </row>
    <row r="1146" spans="1:5" ht="67.5" x14ac:dyDescent="0.2">
      <c r="A1146" s="74" t="s">
        <v>1884</v>
      </c>
      <c r="B1146" s="75" t="s">
        <v>1885</v>
      </c>
      <c r="C1146" s="76" t="s">
        <v>211</v>
      </c>
      <c r="D1146" s="77"/>
      <c r="E1146" s="78" t="s">
        <v>1886</v>
      </c>
    </row>
    <row r="1147" spans="1:5" ht="33.75" x14ac:dyDescent="0.2">
      <c r="A1147" s="74" t="s">
        <v>1887</v>
      </c>
      <c r="B1147" s="74" t="s">
        <v>1888</v>
      </c>
      <c r="C1147" s="76" t="s">
        <v>210</v>
      </c>
      <c r="D1147" s="78" t="s">
        <v>1889</v>
      </c>
      <c r="E1147" s="78" t="s">
        <v>1889</v>
      </c>
    </row>
    <row r="1148" spans="1:5" ht="33.75" x14ac:dyDescent="0.2">
      <c r="A1148" s="74" t="s">
        <v>1890</v>
      </c>
      <c r="B1148" s="74" t="s">
        <v>1891</v>
      </c>
      <c r="C1148" s="76" t="s">
        <v>228</v>
      </c>
      <c r="D1148" s="82"/>
      <c r="E1148" s="78" t="s">
        <v>1747</v>
      </c>
    </row>
    <row r="1149" spans="1:5" ht="33.75" x14ac:dyDescent="0.2">
      <c r="A1149" s="74" t="s">
        <v>1892</v>
      </c>
      <c r="B1149" s="74" t="s">
        <v>1893</v>
      </c>
      <c r="C1149" s="76" t="s">
        <v>228</v>
      </c>
      <c r="D1149" s="78" t="s">
        <v>1894</v>
      </c>
      <c r="E1149" s="78" t="s">
        <v>1895</v>
      </c>
    </row>
    <row r="1150" spans="1:5" ht="56.25" x14ac:dyDescent="0.2">
      <c r="A1150" s="74" t="s">
        <v>1896</v>
      </c>
      <c r="B1150" s="74" t="s">
        <v>1897</v>
      </c>
      <c r="C1150" s="76" t="s">
        <v>228</v>
      </c>
      <c r="D1150" s="78" t="s">
        <v>915</v>
      </c>
      <c r="E1150" s="78" t="s">
        <v>1898</v>
      </c>
    </row>
    <row r="1151" spans="1:5" ht="33.75" x14ac:dyDescent="0.2">
      <c r="A1151" s="74" t="s">
        <v>1899</v>
      </c>
      <c r="B1151" s="74" t="s">
        <v>1900</v>
      </c>
      <c r="C1151" s="76" t="s">
        <v>210</v>
      </c>
      <c r="D1151" s="78" t="s">
        <v>1901</v>
      </c>
      <c r="E1151" s="78" t="s">
        <v>441</v>
      </c>
    </row>
    <row r="1152" spans="1:5" ht="33.75" x14ac:dyDescent="0.2">
      <c r="A1152" s="74" t="s">
        <v>1902</v>
      </c>
      <c r="B1152" s="74" t="s">
        <v>1903</v>
      </c>
      <c r="C1152" s="76" t="s">
        <v>228</v>
      </c>
      <c r="D1152" s="78" t="s">
        <v>1904</v>
      </c>
      <c r="E1152" s="78" t="s">
        <v>431</v>
      </c>
    </row>
    <row r="1153" spans="1:5" ht="45" x14ac:dyDescent="0.2">
      <c r="A1153" s="74" t="s">
        <v>1905</v>
      </c>
      <c r="B1153" s="74" t="s">
        <v>1906</v>
      </c>
      <c r="C1153" s="76" t="s">
        <v>228</v>
      </c>
      <c r="D1153" s="78" t="s">
        <v>1907</v>
      </c>
      <c r="E1153" s="78" t="s">
        <v>1908</v>
      </c>
    </row>
    <row r="1154" spans="1:5" ht="22.5" x14ac:dyDescent="0.2">
      <c r="A1154" s="58">
        <v>22</v>
      </c>
      <c r="B1154" s="73" t="s">
        <v>1909</v>
      </c>
      <c r="C1154" s="56"/>
      <c r="D1154" s="56"/>
      <c r="E1154" s="56"/>
    </row>
    <row r="1155" spans="1:5" x14ac:dyDescent="0.2">
      <c r="A1155" s="59">
        <v>22.01</v>
      </c>
      <c r="B1155" s="73" t="s">
        <v>1910</v>
      </c>
      <c r="C1155" s="56"/>
      <c r="D1155" s="56"/>
      <c r="E1155" s="56"/>
    </row>
    <row r="1156" spans="1:5" ht="33.75" x14ac:dyDescent="0.2">
      <c r="A1156" s="74" t="s">
        <v>1911</v>
      </c>
      <c r="B1156" s="74" t="s">
        <v>1912</v>
      </c>
      <c r="C1156" s="76" t="s">
        <v>211</v>
      </c>
      <c r="D1156" s="78" t="s">
        <v>1913</v>
      </c>
      <c r="E1156" s="78" t="s">
        <v>1914</v>
      </c>
    </row>
    <row r="1157" spans="1:5" ht="45" x14ac:dyDescent="0.2">
      <c r="A1157" s="74" t="s">
        <v>1915</v>
      </c>
      <c r="B1157" s="74" t="s">
        <v>1916</v>
      </c>
      <c r="C1157" s="76" t="s">
        <v>211</v>
      </c>
      <c r="D1157" s="78" t="s">
        <v>1917</v>
      </c>
      <c r="E1157" s="78" t="s">
        <v>1918</v>
      </c>
    </row>
    <row r="1158" spans="1:5" ht="56.25" x14ac:dyDescent="0.2">
      <c r="A1158" s="74" t="s">
        <v>1919</v>
      </c>
      <c r="B1158" s="75" t="s">
        <v>1920</v>
      </c>
      <c r="C1158" s="76" t="s">
        <v>211</v>
      </c>
      <c r="D1158" s="78" t="s">
        <v>1921</v>
      </c>
      <c r="E1158" s="78" t="s">
        <v>1922</v>
      </c>
    </row>
    <row r="1159" spans="1:5" ht="33.75" x14ac:dyDescent="0.2">
      <c r="A1159" s="74" t="s">
        <v>1923</v>
      </c>
      <c r="B1159" s="74" t="s">
        <v>1924</v>
      </c>
      <c r="C1159" s="76" t="s">
        <v>228</v>
      </c>
      <c r="D1159" s="78" t="s">
        <v>1925</v>
      </c>
      <c r="E1159" s="78" t="s">
        <v>1926</v>
      </c>
    </row>
    <row r="1160" spans="1:5" ht="78.75" x14ac:dyDescent="0.2">
      <c r="A1160" s="74" t="s">
        <v>1927</v>
      </c>
      <c r="B1160" s="75" t="s">
        <v>1928</v>
      </c>
      <c r="C1160" s="76" t="s">
        <v>211</v>
      </c>
      <c r="D1160" s="78" t="s">
        <v>1929</v>
      </c>
      <c r="E1160" s="78" t="s">
        <v>1930</v>
      </c>
    </row>
    <row r="1161" spans="1:5" ht="67.5" x14ac:dyDescent="0.2">
      <c r="A1161" s="74" t="s">
        <v>1931</v>
      </c>
      <c r="B1161" s="75" t="s">
        <v>1932</v>
      </c>
      <c r="C1161" s="76" t="s">
        <v>211</v>
      </c>
      <c r="D1161" s="78" t="s">
        <v>1933</v>
      </c>
      <c r="E1161" s="78" t="s">
        <v>1934</v>
      </c>
    </row>
    <row r="1162" spans="1:5" x14ac:dyDescent="0.2">
      <c r="A1162" s="59">
        <v>22.02</v>
      </c>
      <c r="B1162" s="73" t="s">
        <v>1935</v>
      </c>
      <c r="C1162" s="56"/>
      <c r="D1162" s="56"/>
      <c r="E1162" s="56"/>
    </row>
    <row r="1163" spans="1:5" ht="22.5" x14ac:dyDescent="0.2">
      <c r="A1163" s="74" t="s">
        <v>1936</v>
      </c>
      <c r="B1163" s="74" t="s">
        <v>1937</v>
      </c>
      <c r="C1163" s="76" t="s">
        <v>211</v>
      </c>
      <c r="D1163" s="78" t="s">
        <v>1938</v>
      </c>
      <c r="E1163" s="78" t="s">
        <v>1938</v>
      </c>
    </row>
    <row r="1164" spans="1:5" ht="45" x14ac:dyDescent="0.2">
      <c r="A1164" s="74" t="s">
        <v>1939</v>
      </c>
      <c r="B1164" s="74" t="s">
        <v>1940</v>
      </c>
      <c r="C1164" s="76" t="s">
        <v>211</v>
      </c>
      <c r="D1164" s="78" t="s">
        <v>1941</v>
      </c>
      <c r="E1164" s="78" t="s">
        <v>1941</v>
      </c>
    </row>
    <row r="1165" spans="1:5" ht="90" x14ac:dyDescent="0.2">
      <c r="A1165" s="79" t="s">
        <v>1942</v>
      </c>
      <c r="B1165" s="74" t="s">
        <v>1943</v>
      </c>
      <c r="C1165" s="80" t="s">
        <v>211</v>
      </c>
      <c r="D1165" s="81" t="s">
        <v>1944</v>
      </c>
      <c r="E1165" s="81" t="s">
        <v>1944</v>
      </c>
    </row>
    <row r="1166" spans="1:5" ht="56.25" x14ac:dyDescent="0.2">
      <c r="A1166" s="74" t="s">
        <v>1945</v>
      </c>
      <c r="B1166" s="74" t="s">
        <v>1946</v>
      </c>
      <c r="C1166" s="76" t="s">
        <v>211</v>
      </c>
      <c r="D1166" s="78" t="s">
        <v>1947</v>
      </c>
      <c r="E1166" s="78" t="s">
        <v>1947</v>
      </c>
    </row>
    <row r="1167" spans="1:5" x14ac:dyDescent="0.2">
      <c r="A1167" s="59">
        <v>22.03</v>
      </c>
      <c r="B1167" s="73" t="s">
        <v>1948</v>
      </c>
      <c r="C1167" s="56"/>
      <c r="D1167" s="56"/>
      <c r="E1167" s="56"/>
    </row>
    <row r="1168" spans="1:5" ht="45" x14ac:dyDescent="0.2">
      <c r="A1168" s="74" t="s">
        <v>1949</v>
      </c>
      <c r="B1168" s="74" t="s">
        <v>1950</v>
      </c>
      <c r="C1168" s="76" t="s">
        <v>211</v>
      </c>
      <c r="D1168" s="78" t="s">
        <v>1951</v>
      </c>
      <c r="E1168" s="78" t="s">
        <v>1951</v>
      </c>
    </row>
    <row r="1169" spans="1:5" ht="33.75" x14ac:dyDescent="0.2">
      <c r="A1169" s="74" t="s">
        <v>1952</v>
      </c>
      <c r="B1169" s="74" t="s">
        <v>1953</v>
      </c>
      <c r="C1169" s="76" t="s">
        <v>211</v>
      </c>
      <c r="D1169" s="78" t="s">
        <v>1954</v>
      </c>
      <c r="E1169" s="78" t="s">
        <v>1954</v>
      </c>
    </row>
    <row r="1170" spans="1:5" ht="45" x14ac:dyDescent="0.2">
      <c r="A1170" s="74" t="s">
        <v>1955</v>
      </c>
      <c r="B1170" s="74" t="s">
        <v>1956</v>
      </c>
      <c r="C1170" s="76" t="s">
        <v>211</v>
      </c>
      <c r="D1170" s="78" t="s">
        <v>1957</v>
      </c>
      <c r="E1170" s="78" t="s">
        <v>1957</v>
      </c>
    </row>
    <row r="1171" spans="1:5" ht="33.75" x14ac:dyDescent="0.2">
      <c r="A1171" s="74" t="s">
        <v>1958</v>
      </c>
      <c r="B1171" s="74" t="s">
        <v>1959</v>
      </c>
      <c r="C1171" s="76" t="s">
        <v>211</v>
      </c>
      <c r="D1171" s="78" t="s">
        <v>1960</v>
      </c>
      <c r="E1171" s="78" t="s">
        <v>1960</v>
      </c>
    </row>
    <row r="1172" spans="1:5" ht="22.5" x14ac:dyDescent="0.2">
      <c r="A1172" s="74" t="s">
        <v>1961</v>
      </c>
      <c r="B1172" s="74" t="s">
        <v>1962</v>
      </c>
      <c r="C1172" s="76" t="s">
        <v>211</v>
      </c>
      <c r="D1172" s="78" t="s">
        <v>1963</v>
      </c>
      <c r="E1172" s="78" t="s">
        <v>1963</v>
      </c>
    </row>
    <row r="1173" spans="1:5" ht="67.5" x14ac:dyDescent="0.2">
      <c r="A1173" s="74" t="s">
        <v>1964</v>
      </c>
      <c r="B1173" s="75" t="s">
        <v>1965</v>
      </c>
      <c r="C1173" s="76" t="s">
        <v>211</v>
      </c>
      <c r="D1173" s="78" t="s">
        <v>1966</v>
      </c>
      <c r="E1173" s="78" t="s">
        <v>1966</v>
      </c>
    </row>
    <row r="1174" spans="1:5" ht="67.5" x14ac:dyDescent="0.2">
      <c r="A1174" s="74" t="s">
        <v>1967</v>
      </c>
      <c r="B1174" s="75" t="s">
        <v>1968</v>
      </c>
      <c r="C1174" s="76" t="s">
        <v>211</v>
      </c>
      <c r="D1174" s="78" t="s">
        <v>1969</v>
      </c>
      <c r="E1174" s="78" t="s">
        <v>1969</v>
      </c>
    </row>
    <row r="1175" spans="1:5" x14ac:dyDescent="0.2">
      <c r="A1175" s="59">
        <v>22.04</v>
      </c>
      <c r="B1175" s="73" t="s">
        <v>1970</v>
      </c>
      <c r="C1175" s="56"/>
      <c r="D1175" s="56"/>
      <c r="E1175" s="56"/>
    </row>
    <row r="1176" spans="1:5" ht="56.25" x14ac:dyDescent="0.2">
      <c r="A1176" s="74" t="s">
        <v>1971</v>
      </c>
      <c r="B1176" s="74" t="s">
        <v>1972</v>
      </c>
      <c r="C1176" s="76" t="s">
        <v>211</v>
      </c>
      <c r="D1176" s="78" t="s">
        <v>1973</v>
      </c>
      <c r="E1176" s="78" t="s">
        <v>1973</v>
      </c>
    </row>
    <row r="1177" spans="1:5" x14ac:dyDescent="0.2">
      <c r="A1177" s="59">
        <v>22.06</v>
      </c>
      <c r="B1177" s="73" t="s">
        <v>1974</v>
      </c>
      <c r="C1177" s="56"/>
      <c r="D1177" s="56"/>
      <c r="E1177" s="56"/>
    </row>
    <row r="1178" spans="1:5" ht="45" x14ac:dyDescent="0.2">
      <c r="A1178" s="74" t="s">
        <v>1975</v>
      </c>
      <c r="B1178" s="74" t="s">
        <v>1976</v>
      </c>
      <c r="C1178" s="76" t="s">
        <v>211</v>
      </c>
      <c r="D1178" s="78" t="s">
        <v>1977</v>
      </c>
      <c r="E1178" s="78" t="s">
        <v>1978</v>
      </c>
    </row>
    <row r="1179" spans="1:5" ht="67.5" x14ac:dyDescent="0.2">
      <c r="A1179" s="74" t="s">
        <v>1979</v>
      </c>
      <c r="B1179" s="75" t="s">
        <v>1980</v>
      </c>
      <c r="C1179" s="76" t="s">
        <v>211</v>
      </c>
      <c r="D1179" s="78" t="s">
        <v>1981</v>
      </c>
      <c r="E1179" s="78" t="s">
        <v>1981</v>
      </c>
    </row>
    <row r="1180" spans="1:5" ht="67.5" x14ac:dyDescent="0.2">
      <c r="A1180" s="74" t="s">
        <v>1982</v>
      </c>
      <c r="B1180" s="75" t="s">
        <v>1983</v>
      </c>
      <c r="C1180" s="76" t="s">
        <v>211</v>
      </c>
      <c r="D1180" s="78" t="s">
        <v>1984</v>
      </c>
      <c r="E1180" s="78" t="s">
        <v>1984</v>
      </c>
    </row>
    <row r="1181" spans="1:5" ht="67.5" x14ac:dyDescent="0.2">
      <c r="A1181" s="74" t="s">
        <v>1985</v>
      </c>
      <c r="B1181" s="75" t="s">
        <v>1986</v>
      </c>
      <c r="C1181" s="76" t="s">
        <v>211</v>
      </c>
      <c r="D1181" s="78" t="s">
        <v>1987</v>
      </c>
      <c r="E1181" s="78" t="s">
        <v>1987</v>
      </c>
    </row>
    <row r="1182" spans="1:5" ht="78.75" x14ac:dyDescent="0.2">
      <c r="A1182" s="74" t="s">
        <v>1988</v>
      </c>
      <c r="B1182" s="75" t="s">
        <v>1989</v>
      </c>
      <c r="C1182" s="76" t="s">
        <v>211</v>
      </c>
      <c r="D1182" s="78" t="s">
        <v>1990</v>
      </c>
      <c r="E1182" s="78" t="s">
        <v>1990</v>
      </c>
    </row>
    <row r="1183" spans="1:5" ht="67.5" x14ac:dyDescent="0.2">
      <c r="A1183" s="74" t="s">
        <v>1991</v>
      </c>
      <c r="B1183" s="75" t="s">
        <v>1992</v>
      </c>
      <c r="C1183" s="76" t="s">
        <v>211</v>
      </c>
      <c r="D1183" s="78" t="s">
        <v>1993</v>
      </c>
      <c r="E1183" s="78" t="s">
        <v>1993</v>
      </c>
    </row>
    <row r="1184" spans="1:5" ht="45" x14ac:dyDescent="0.2">
      <c r="A1184" s="59">
        <v>22.2</v>
      </c>
      <c r="B1184" s="73" t="s">
        <v>1994</v>
      </c>
      <c r="C1184" s="56"/>
      <c r="D1184" s="56"/>
      <c r="E1184" s="56"/>
    </row>
    <row r="1185" spans="1:5" ht="33.75" x14ac:dyDescent="0.2">
      <c r="A1185" s="74" t="s">
        <v>1995</v>
      </c>
      <c r="B1185" s="74" t="s">
        <v>1996</v>
      </c>
      <c r="C1185" s="76" t="s">
        <v>211</v>
      </c>
      <c r="D1185" s="78" t="s">
        <v>1997</v>
      </c>
      <c r="E1185" s="78" t="s">
        <v>1997</v>
      </c>
    </row>
    <row r="1186" spans="1:5" ht="22.5" x14ac:dyDescent="0.2">
      <c r="A1186" s="74" t="s">
        <v>1998</v>
      </c>
      <c r="B1186" s="74" t="s">
        <v>1999</v>
      </c>
      <c r="C1186" s="76" t="s">
        <v>211</v>
      </c>
      <c r="D1186" s="78" t="s">
        <v>379</v>
      </c>
      <c r="E1186" s="78" t="s">
        <v>940</v>
      </c>
    </row>
    <row r="1187" spans="1:5" ht="33.75" x14ac:dyDescent="0.2">
      <c r="A1187" s="74" t="s">
        <v>2000</v>
      </c>
      <c r="B1187" s="74" t="s">
        <v>2001</v>
      </c>
      <c r="C1187" s="76" t="s">
        <v>211</v>
      </c>
      <c r="D1187" s="82"/>
      <c r="E1187" s="78" t="s">
        <v>314</v>
      </c>
    </row>
    <row r="1188" spans="1:5" ht="33.75" x14ac:dyDescent="0.2">
      <c r="A1188" s="74" t="s">
        <v>2002</v>
      </c>
      <c r="B1188" s="74" t="s">
        <v>2003</v>
      </c>
      <c r="C1188" s="76" t="s">
        <v>228</v>
      </c>
      <c r="D1188" s="78" t="s">
        <v>2004</v>
      </c>
      <c r="E1188" s="78" t="s">
        <v>2004</v>
      </c>
    </row>
    <row r="1189" spans="1:5" ht="45" x14ac:dyDescent="0.2">
      <c r="A1189" s="74" t="s">
        <v>2005</v>
      </c>
      <c r="B1189" s="74" t="s">
        <v>2006</v>
      </c>
      <c r="C1189" s="76" t="s">
        <v>210</v>
      </c>
      <c r="D1189" s="78" t="s">
        <v>2007</v>
      </c>
      <c r="E1189" s="78" t="s">
        <v>2007</v>
      </c>
    </row>
    <row r="1190" spans="1:5" ht="45" x14ac:dyDescent="0.2">
      <c r="A1190" s="58">
        <v>23</v>
      </c>
      <c r="B1190" s="73" t="s">
        <v>2008</v>
      </c>
      <c r="C1190" s="56"/>
      <c r="D1190" s="56"/>
      <c r="E1190" s="56"/>
    </row>
    <row r="1191" spans="1:5" ht="22.5" x14ac:dyDescent="0.2">
      <c r="A1191" s="59">
        <v>23.01</v>
      </c>
      <c r="B1191" s="73" t="s">
        <v>2009</v>
      </c>
      <c r="C1191" s="56"/>
      <c r="D1191" s="56"/>
      <c r="E1191" s="56"/>
    </row>
    <row r="1192" spans="1:5" ht="22.5" x14ac:dyDescent="0.2">
      <c r="A1192" s="74" t="s">
        <v>2010</v>
      </c>
      <c r="B1192" s="74" t="s">
        <v>2011</v>
      </c>
      <c r="C1192" s="76" t="s">
        <v>211</v>
      </c>
      <c r="D1192" s="78" t="s">
        <v>2012</v>
      </c>
      <c r="E1192" s="78" t="s">
        <v>2014</v>
      </c>
    </row>
    <row r="1193" spans="1:5" ht="33.75" x14ac:dyDescent="0.2">
      <c r="A1193" s="74" t="s">
        <v>2015</v>
      </c>
      <c r="B1193" s="74" t="s">
        <v>2016</v>
      </c>
      <c r="C1193" s="76" t="s">
        <v>211</v>
      </c>
      <c r="D1193" s="78" t="s">
        <v>2017</v>
      </c>
      <c r="E1193" s="78" t="s">
        <v>2018</v>
      </c>
    </row>
    <row r="1194" spans="1:5" ht="33.75" x14ac:dyDescent="0.2">
      <c r="A1194" s="59">
        <v>23.02</v>
      </c>
      <c r="B1194" s="73" t="s">
        <v>2019</v>
      </c>
      <c r="C1194" s="56"/>
      <c r="D1194" s="56"/>
      <c r="E1194" s="56"/>
    </row>
    <row r="1195" spans="1:5" ht="45" x14ac:dyDescent="0.2">
      <c r="A1195" s="74" t="s">
        <v>2020</v>
      </c>
      <c r="B1195" s="74" t="s">
        <v>2021</v>
      </c>
      <c r="C1195" s="76" t="s">
        <v>211</v>
      </c>
      <c r="D1195" s="78" t="s">
        <v>2022</v>
      </c>
      <c r="E1195" s="78" t="s">
        <v>2024</v>
      </c>
    </row>
    <row r="1196" spans="1:5" ht="45" x14ac:dyDescent="0.2">
      <c r="A1196" s="74" t="s">
        <v>2025</v>
      </c>
      <c r="B1196" s="74" t="s">
        <v>2026</v>
      </c>
      <c r="C1196" s="76" t="s">
        <v>210</v>
      </c>
      <c r="D1196" s="78" t="s">
        <v>2027</v>
      </c>
      <c r="E1196" s="78" t="s">
        <v>2029</v>
      </c>
    </row>
    <row r="1197" spans="1:5" ht="45" x14ac:dyDescent="0.2">
      <c r="A1197" s="74" t="s">
        <v>2030</v>
      </c>
      <c r="B1197" s="74" t="s">
        <v>2031</v>
      </c>
      <c r="C1197" s="76" t="s">
        <v>210</v>
      </c>
      <c r="D1197" s="78" t="s">
        <v>2032</v>
      </c>
      <c r="E1197" s="78" t="s">
        <v>2033</v>
      </c>
    </row>
    <row r="1198" spans="1:5" ht="45" x14ac:dyDescent="0.2">
      <c r="A1198" s="74" t="s">
        <v>2034</v>
      </c>
      <c r="B1198" s="74" t="s">
        <v>2035</v>
      </c>
      <c r="C1198" s="76" t="s">
        <v>210</v>
      </c>
      <c r="D1198" s="78" t="s">
        <v>2036</v>
      </c>
      <c r="E1198" s="78" t="s">
        <v>2037</v>
      </c>
    </row>
    <row r="1199" spans="1:5" ht="45" x14ac:dyDescent="0.2">
      <c r="A1199" s="74" t="s">
        <v>2038</v>
      </c>
      <c r="B1199" s="74" t="s">
        <v>2039</v>
      </c>
      <c r="C1199" s="76" t="s">
        <v>210</v>
      </c>
      <c r="D1199" s="78" t="s">
        <v>2040</v>
      </c>
      <c r="E1199" s="78" t="s">
        <v>2042</v>
      </c>
    </row>
    <row r="1200" spans="1:5" ht="33.75" x14ac:dyDescent="0.2">
      <c r="A1200" s="59">
        <v>23.04</v>
      </c>
      <c r="B1200" s="73" t="s">
        <v>2043</v>
      </c>
      <c r="C1200" s="56"/>
      <c r="D1200" s="56"/>
      <c r="E1200" s="56"/>
    </row>
    <row r="1201" spans="1:5" ht="67.5" x14ac:dyDescent="0.2">
      <c r="A1201" s="74" t="s">
        <v>2044</v>
      </c>
      <c r="B1201" s="75" t="s">
        <v>2045</v>
      </c>
      <c r="C1201" s="76" t="s">
        <v>210</v>
      </c>
      <c r="D1201" s="78" t="s">
        <v>2046</v>
      </c>
      <c r="E1201" s="78" t="s">
        <v>2047</v>
      </c>
    </row>
    <row r="1202" spans="1:5" ht="67.5" x14ac:dyDescent="0.2">
      <c r="A1202" s="74" t="s">
        <v>2048</v>
      </c>
      <c r="B1202" s="75" t="s">
        <v>2049</v>
      </c>
      <c r="C1202" s="76" t="s">
        <v>210</v>
      </c>
      <c r="D1202" s="78" t="s">
        <v>2050</v>
      </c>
      <c r="E1202" s="78" t="s">
        <v>2051</v>
      </c>
    </row>
    <row r="1203" spans="1:5" ht="90" x14ac:dyDescent="0.2">
      <c r="A1203" s="74" t="s">
        <v>2052</v>
      </c>
      <c r="B1203" s="75" t="s">
        <v>2053</v>
      </c>
      <c r="C1203" s="76" t="s">
        <v>210</v>
      </c>
      <c r="D1203" s="78" t="s">
        <v>2054</v>
      </c>
      <c r="E1203" s="78" t="s">
        <v>2055</v>
      </c>
    </row>
    <row r="1204" spans="1:5" ht="90" x14ac:dyDescent="0.2">
      <c r="A1204" s="74" t="s">
        <v>2056</v>
      </c>
      <c r="B1204" s="75" t="s">
        <v>2057</v>
      </c>
      <c r="C1204" s="76" t="s">
        <v>210</v>
      </c>
      <c r="D1204" s="78" t="s">
        <v>2058</v>
      </c>
      <c r="E1204" s="78" t="s">
        <v>2059</v>
      </c>
    </row>
    <row r="1205" spans="1:5" ht="90" x14ac:dyDescent="0.2">
      <c r="A1205" s="74" t="s">
        <v>2060</v>
      </c>
      <c r="B1205" s="75" t="s">
        <v>2061</v>
      </c>
      <c r="C1205" s="76" t="s">
        <v>210</v>
      </c>
      <c r="D1205" s="78" t="s">
        <v>2062</v>
      </c>
      <c r="E1205" s="78" t="s">
        <v>2063</v>
      </c>
    </row>
    <row r="1206" spans="1:5" ht="90" x14ac:dyDescent="0.2">
      <c r="A1206" s="74" t="s">
        <v>2064</v>
      </c>
      <c r="B1206" s="75" t="s">
        <v>2065</v>
      </c>
      <c r="C1206" s="76" t="s">
        <v>210</v>
      </c>
      <c r="D1206" s="78" t="s">
        <v>2066</v>
      </c>
      <c r="E1206" s="78" t="s">
        <v>2067</v>
      </c>
    </row>
    <row r="1207" spans="1:5" ht="90" x14ac:dyDescent="0.2">
      <c r="A1207" s="74" t="s">
        <v>2068</v>
      </c>
      <c r="B1207" s="75" t="s">
        <v>2069</v>
      </c>
      <c r="C1207" s="76" t="s">
        <v>210</v>
      </c>
      <c r="D1207" s="78" t="s">
        <v>2070</v>
      </c>
      <c r="E1207" s="78" t="s">
        <v>2071</v>
      </c>
    </row>
    <row r="1208" spans="1:5" ht="90" x14ac:dyDescent="0.2">
      <c r="A1208" s="74" t="s">
        <v>2072</v>
      </c>
      <c r="B1208" s="75" t="s">
        <v>2073</v>
      </c>
      <c r="C1208" s="76" t="s">
        <v>210</v>
      </c>
      <c r="D1208" s="78" t="s">
        <v>2074</v>
      </c>
      <c r="E1208" s="78" t="s">
        <v>2076</v>
      </c>
    </row>
    <row r="1209" spans="1:5" ht="101.25" x14ac:dyDescent="0.2">
      <c r="A1209" s="74" t="s">
        <v>2077</v>
      </c>
      <c r="B1209" s="75" t="s">
        <v>2078</v>
      </c>
      <c r="C1209" s="76" t="s">
        <v>210</v>
      </c>
      <c r="D1209" s="78" t="s">
        <v>2079</v>
      </c>
      <c r="E1209" s="78" t="s">
        <v>2080</v>
      </c>
    </row>
    <row r="1210" spans="1:5" ht="78.75" x14ac:dyDescent="0.2">
      <c r="A1210" s="74" t="s">
        <v>2081</v>
      </c>
      <c r="B1210" s="75" t="s">
        <v>2082</v>
      </c>
      <c r="C1210" s="76" t="s">
        <v>210</v>
      </c>
      <c r="D1210" s="78" t="s">
        <v>2083</v>
      </c>
      <c r="E1210" s="78" t="s">
        <v>2085</v>
      </c>
    </row>
    <row r="1211" spans="1:5" ht="78.75" x14ac:dyDescent="0.2">
      <c r="A1211" s="74" t="s">
        <v>2086</v>
      </c>
      <c r="B1211" s="75" t="s">
        <v>2087</v>
      </c>
      <c r="C1211" s="76" t="s">
        <v>210</v>
      </c>
      <c r="D1211" s="78" t="s">
        <v>2088</v>
      </c>
      <c r="E1211" s="78" t="s">
        <v>2090</v>
      </c>
    </row>
    <row r="1212" spans="1:5" ht="78.75" x14ac:dyDescent="0.2">
      <c r="A1212" s="74" t="s">
        <v>2091</v>
      </c>
      <c r="B1212" s="75" t="s">
        <v>2092</v>
      </c>
      <c r="C1212" s="76" t="s">
        <v>210</v>
      </c>
      <c r="D1212" s="78" t="s">
        <v>2093</v>
      </c>
      <c r="E1212" s="78" t="s">
        <v>2094</v>
      </c>
    </row>
    <row r="1213" spans="1:5" ht="78.75" x14ac:dyDescent="0.2">
      <c r="A1213" s="74" t="s">
        <v>2095</v>
      </c>
      <c r="B1213" s="75" t="s">
        <v>2096</v>
      </c>
      <c r="C1213" s="76" t="s">
        <v>210</v>
      </c>
      <c r="D1213" s="78" t="s">
        <v>2097</v>
      </c>
      <c r="E1213" s="78" t="s">
        <v>2098</v>
      </c>
    </row>
    <row r="1214" spans="1:5" ht="78.75" x14ac:dyDescent="0.2">
      <c r="A1214" s="74" t="s">
        <v>2099</v>
      </c>
      <c r="B1214" s="75" t="s">
        <v>2100</v>
      </c>
      <c r="C1214" s="76" t="s">
        <v>210</v>
      </c>
      <c r="D1214" s="78" t="s">
        <v>2101</v>
      </c>
      <c r="E1214" s="78" t="s">
        <v>2103</v>
      </c>
    </row>
    <row r="1215" spans="1:5" ht="22.5" x14ac:dyDescent="0.2">
      <c r="A1215" s="59">
        <v>23.08</v>
      </c>
      <c r="B1215" s="73" t="s">
        <v>2104</v>
      </c>
      <c r="C1215" s="56"/>
      <c r="D1215" s="56"/>
      <c r="E1215" s="56"/>
    </row>
    <row r="1216" spans="1:5" x14ac:dyDescent="0.2">
      <c r="A1216" s="74" t="s">
        <v>2105</v>
      </c>
      <c r="B1216" s="74" t="s">
        <v>2106</v>
      </c>
      <c r="C1216" s="76" t="s">
        <v>211</v>
      </c>
      <c r="D1216" s="78" t="s">
        <v>2107</v>
      </c>
      <c r="E1216" s="78" t="s">
        <v>2108</v>
      </c>
    </row>
    <row r="1217" spans="1:5" ht="56.25" x14ac:dyDescent="0.2">
      <c r="A1217" s="74" t="s">
        <v>2109</v>
      </c>
      <c r="B1217" s="74" t="s">
        <v>2110</v>
      </c>
      <c r="C1217" s="76" t="s">
        <v>228</v>
      </c>
      <c r="D1217" s="78" t="s">
        <v>2111</v>
      </c>
      <c r="E1217" s="78" t="s">
        <v>2112</v>
      </c>
    </row>
    <row r="1218" spans="1:5" ht="90" x14ac:dyDescent="0.2">
      <c r="A1218" s="74" t="s">
        <v>2113</v>
      </c>
      <c r="B1218" s="75" t="s">
        <v>2114</v>
      </c>
      <c r="C1218" s="76" t="s">
        <v>228</v>
      </c>
      <c r="D1218" s="78" t="s">
        <v>2115</v>
      </c>
      <c r="E1218" s="78" t="s">
        <v>2117</v>
      </c>
    </row>
    <row r="1219" spans="1:5" ht="78.75" x14ac:dyDescent="0.2">
      <c r="A1219" s="74" t="s">
        <v>2118</v>
      </c>
      <c r="B1219" s="75" t="s">
        <v>2119</v>
      </c>
      <c r="C1219" s="76" t="s">
        <v>211</v>
      </c>
      <c r="D1219" s="78" t="s">
        <v>2120</v>
      </c>
      <c r="E1219" s="78" t="s">
        <v>2120</v>
      </c>
    </row>
    <row r="1220" spans="1:5" ht="67.5" x14ac:dyDescent="0.2">
      <c r="A1220" s="74" t="s">
        <v>2121</v>
      </c>
      <c r="B1220" s="75" t="s">
        <v>2122</v>
      </c>
      <c r="C1220" s="76" t="s">
        <v>211</v>
      </c>
      <c r="D1220" s="78" t="s">
        <v>2123</v>
      </c>
      <c r="E1220" s="78" t="s">
        <v>2123</v>
      </c>
    </row>
    <row r="1221" spans="1:5" ht="78.75" x14ac:dyDescent="0.2">
      <c r="A1221" s="74" t="s">
        <v>2124</v>
      </c>
      <c r="B1221" s="75" t="s">
        <v>2125</v>
      </c>
      <c r="C1221" s="76" t="s">
        <v>211</v>
      </c>
      <c r="D1221" s="78" t="s">
        <v>2126</v>
      </c>
      <c r="E1221" s="78" t="s">
        <v>2127</v>
      </c>
    </row>
    <row r="1222" spans="1:5" ht="90" x14ac:dyDescent="0.2">
      <c r="A1222" s="74" t="s">
        <v>2128</v>
      </c>
      <c r="B1222" s="75" t="s">
        <v>2129</v>
      </c>
      <c r="C1222" s="76" t="s">
        <v>211</v>
      </c>
      <c r="D1222" s="78" t="s">
        <v>2130</v>
      </c>
      <c r="E1222" s="78" t="s">
        <v>2130</v>
      </c>
    </row>
    <row r="1223" spans="1:5" ht="45" x14ac:dyDescent="0.2">
      <c r="A1223" s="74" t="s">
        <v>2131</v>
      </c>
      <c r="B1223" s="74" t="s">
        <v>2132</v>
      </c>
      <c r="C1223" s="76" t="s">
        <v>211</v>
      </c>
      <c r="D1223" s="78" t="s">
        <v>2133</v>
      </c>
      <c r="E1223" s="78" t="s">
        <v>2134</v>
      </c>
    </row>
    <row r="1224" spans="1:5" ht="45" x14ac:dyDescent="0.2">
      <c r="A1224" s="74" t="s">
        <v>2135</v>
      </c>
      <c r="B1224" s="74" t="s">
        <v>2136</v>
      </c>
      <c r="C1224" s="76" t="s">
        <v>247</v>
      </c>
      <c r="D1224" s="78" t="s">
        <v>2137</v>
      </c>
      <c r="E1224" s="78" t="s">
        <v>2139</v>
      </c>
    </row>
    <row r="1225" spans="1:5" ht="33.75" x14ac:dyDescent="0.2">
      <c r="A1225" s="74" t="s">
        <v>2140</v>
      </c>
      <c r="B1225" s="74" t="s">
        <v>2141</v>
      </c>
      <c r="C1225" s="76" t="s">
        <v>211</v>
      </c>
      <c r="D1225" s="78" t="s">
        <v>2142</v>
      </c>
      <c r="E1225" s="78" t="s">
        <v>2144</v>
      </c>
    </row>
    <row r="1226" spans="1:5" ht="78.75" x14ac:dyDescent="0.2">
      <c r="A1226" s="74" t="s">
        <v>2145</v>
      </c>
      <c r="B1226" s="75" t="s">
        <v>2146</v>
      </c>
      <c r="C1226" s="76" t="s">
        <v>211</v>
      </c>
      <c r="D1226" s="78" t="s">
        <v>2147</v>
      </c>
      <c r="E1226" s="78" t="s">
        <v>2147</v>
      </c>
    </row>
    <row r="1227" spans="1:5" ht="101.25" x14ac:dyDescent="0.2">
      <c r="A1227" s="74" t="s">
        <v>2148</v>
      </c>
      <c r="B1227" s="75" t="s">
        <v>2149</v>
      </c>
      <c r="C1227" s="76" t="s">
        <v>211</v>
      </c>
      <c r="D1227" s="78" t="s">
        <v>2150</v>
      </c>
      <c r="E1227" s="78" t="s">
        <v>2150</v>
      </c>
    </row>
    <row r="1228" spans="1:5" ht="22.5" x14ac:dyDescent="0.2">
      <c r="A1228" s="74" t="s">
        <v>2151</v>
      </c>
      <c r="B1228" s="74" t="s">
        <v>2152</v>
      </c>
      <c r="C1228" s="76" t="s">
        <v>211</v>
      </c>
      <c r="D1228" s="78" t="s">
        <v>2153</v>
      </c>
      <c r="E1228" s="78" t="s">
        <v>2155</v>
      </c>
    </row>
    <row r="1229" spans="1:5" ht="78.75" x14ac:dyDescent="0.2">
      <c r="A1229" s="74" t="s">
        <v>2156</v>
      </c>
      <c r="B1229" s="75" t="s">
        <v>2157</v>
      </c>
      <c r="C1229" s="76" t="s">
        <v>228</v>
      </c>
      <c r="D1229" s="78" t="s">
        <v>2158</v>
      </c>
      <c r="E1229" s="78" t="s">
        <v>2159</v>
      </c>
    </row>
    <row r="1230" spans="1:5" ht="33.75" x14ac:dyDescent="0.2">
      <c r="A1230" s="59">
        <v>23.09</v>
      </c>
      <c r="B1230" s="73" t="s">
        <v>2160</v>
      </c>
      <c r="C1230" s="56"/>
      <c r="D1230" s="56"/>
      <c r="E1230" s="56"/>
    </row>
    <row r="1231" spans="1:5" ht="45" x14ac:dyDescent="0.2">
      <c r="A1231" s="74" t="s">
        <v>2161</v>
      </c>
      <c r="B1231" s="74" t="s">
        <v>2162</v>
      </c>
      <c r="C1231" s="76" t="s">
        <v>211</v>
      </c>
      <c r="D1231" s="78" t="s">
        <v>2163</v>
      </c>
      <c r="E1231" s="78" t="s">
        <v>2164</v>
      </c>
    </row>
    <row r="1232" spans="1:5" ht="33.75" x14ac:dyDescent="0.2">
      <c r="A1232" s="74" t="s">
        <v>2165</v>
      </c>
      <c r="B1232" s="74" t="s">
        <v>2166</v>
      </c>
      <c r="C1232" s="76" t="s">
        <v>210</v>
      </c>
      <c r="D1232" s="78" t="s">
        <v>2167</v>
      </c>
      <c r="E1232" s="78" t="s">
        <v>2168</v>
      </c>
    </row>
    <row r="1233" spans="1:5" ht="33.75" x14ac:dyDescent="0.2">
      <c r="A1233" s="74" t="s">
        <v>2169</v>
      </c>
      <c r="B1233" s="74" t="s">
        <v>2170</v>
      </c>
      <c r="C1233" s="76" t="s">
        <v>210</v>
      </c>
      <c r="D1233" s="78" t="s">
        <v>2171</v>
      </c>
      <c r="E1233" s="78" t="s">
        <v>2172</v>
      </c>
    </row>
    <row r="1234" spans="1:5" ht="33.75" x14ac:dyDescent="0.2">
      <c r="A1234" s="74" t="s">
        <v>2173</v>
      </c>
      <c r="B1234" s="74" t="s">
        <v>2174</v>
      </c>
      <c r="C1234" s="76" t="s">
        <v>210</v>
      </c>
      <c r="D1234" s="78" t="s">
        <v>2175</v>
      </c>
      <c r="E1234" s="78" t="s">
        <v>2176</v>
      </c>
    </row>
    <row r="1235" spans="1:5" ht="33.75" x14ac:dyDescent="0.2">
      <c r="A1235" s="74" t="s">
        <v>2177</v>
      </c>
      <c r="B1235" s="74" t="s">
        <v>2178</v>
      </c>
      <c r="C1235" s="76" t="s">
        <v>210</v>
      </c>
      <c r="D1235" s="78" t="s">
        <v>2179</v>
      </c>
      <c r="E1235" s="78" t="s">
        <v>2180</v>
      </c>
    </row>
    <row r="1236" spans="1:5" ht="33.75" x14ac:dyDescent="0.2">
      <c r="A1236" s="74" t="s">
        <v>2181</v>
      </c>
      <c r="B1236" s="74" t="s">
        <v>2182</v>
      </c>
      <c r="C1236" s="76" t="s">
        <v>210</v>
      </c>
      <c r="D1236" s="78" t="s">
        <v>2183</v>
      </c>
      <c r="E1236" s="78" t="s">
        <v>2184</v>
      </c>
    </row>
    <row r="1237" spans="1:5" ht="33.75" x14ac:dyDescent="0.2">
      <c r="A1237" s="74" t="s">
        <v>2185</v>
      </c>
      <c r="B1237" s="74" t="s">
        <v>2186</v>
      </c>
      <c r="C1237" s="76" t="s">
        <v>210</v>
      </c>
      <c r="D1237" s="78" t="s">
        <v>2187</v>
      </c>
      <c r="E1237" s="78" t="s">
        <v>2188</v>
      </c>
    </row>
    <row r="1238" spans="1:5" ht="33.75" x14ac:dyDescent="0.2">
      <c r="A1238" s="74" t="s">
        <v>2189</v>
      </c>
      <c r="B1238" s="74" t="s">
        <v>2190</v>
      </c>
      <c r="C1238" s="76" t="s">
        <v>210</v>
      </c>
      <c r="D1238" s="78" t="s">
        <v>2191</v>
      </c>
      <c r="E1238" s="78" t="s">
        <v>2193</v>
      </c>
    </row>
    <row r="1239" spans="1:5" ht="67.5" x14ac:dyDescent="0.2">
      <c r="A1239" s="74" t="s">
        <v>2194</v>
      </c>
      <c r="B1239" s="75" t="s">
        <v>2195</v>
      </c>
      <c r="C1239" s="76" t="s">
        <v>210</v>
      </c>
      <c r="D1239" s="78" t="s">
        <v>2196</v>
      </c>
      <c r="E1239" s="78" t="s">
        <v>2197</v>
      </c>
    </row>
    <row r="1240" spans="1:5" ht="67.5" x14ac:dyDescent="0.2">
      <c r="A1240" s="74" t="s">
        <v>2198</v>
      </c>
      <c r="B1240" s="75" t="s">
        <v>2199</v>
      </c>
      <c r="C1240" s="76" t="s">
        <v>210</v>
      </c>
      <c r="D1240" s="78" t="s">
        <v>2200</v>
      </c>
      <c r="E1240" s="78" t="s">
        <v>2201</v>
      </c>
    </row>
    <row r="1241" spans="1:5" ht="67.5" x14ac:dyDescent="0.2">
      <c r="A1241" s="74" t="s">
        <v>2202</v>
      </c>
      <c r="B1241" s="75" t="s">
        <v>2203</v>
      </c>
      <c r="C1241" s="76" t="s">
        <v>210</v>
      </c>
      <c r="D1241" s="78" t="s">
        <v>2204</v>
      </c>
      <c r="E1241" s="78" t="s">
        <v>2205</v>
      </c>
    </row>
    <row r="1242" spans="1:5" ht="33.75" x14ac:dyDescent="0.2">
      <c r="A1242" s="74" t="s">
        <v>2206</v>
      </c>
      <c r="B1242" s="74" t="s">
        <v>2207</v>
      </c>
      <c r="C1242" s="76" t="s">
        <v>210</v>
      </c>
      <c r="D1242" s="78" t="s">
        <v>2208</v>
      </c>
      <c r="E1242" s="78" t="s">
        <v>2209</v>
      </c>
    </row>
    <row r="1243" spans="1:5" ht="33.75" x14ac:dyDescent="0.2">
      <c r="A1243" s="74" t="s">
        <v>2210</v>
      </c>
      <c r="B1243" s="74" t="s">
        <v>2211</v>
      </c>
      <c r="C1243" s="76" t="s">
        <v>210</v>
      </c>
      <c r="D1243" s="78" t="s">
        <v>2212</v>
      </c>
      <c r="E1243" s="78" t="s">
        <v>2213</v>
      </c>
    </row>
    <row r="1244" spans="1:5" ht="33.75" x14ac:dyDescent="0.2">
      <c r="A1244" s="74" t="s">
        <v>2214</v>
      </c>
      <c r="B1244" s="74" t="s">
        <v>2215</v>
      </c>
      <c r="C1244" s="76" t="s">
        <v>210</v>
      </c>
      <c r="D1244" s="78" t="s">
        <v>2216</v>
      </c>
      <c r="E1244" s="78" t="s">
        <v>2217</v>
      </c>
    </row>
    <row r="1245" spans="1:5" ht="33.75" x14ac:dyDescent="0.2">
      <c r="A1245" s="74" t="s">
        <v>2218</v>
      </c>
      <c r="B1245" s="74" t="s">
        <v>2219</v>
      </c>
      <c r="C1245" s="76" t="s">
        <v>210</v>
      </c>
      <c r="D1245" s="78" t="s">
        <v>2220</v>
      </c>
      <c r="E1245" s="78" t="s">
        <v>2221</v>
      </c>
    </row>
    <row r="1246" spans="1:5" ht="33.75" x14ac:dyDescent="0.2">
      <c r="A1246" s="74" t="s">
        <v>2222</v>
      </c>
      <c r="B1246" s="74" t="s">
        <v>2223</v>
      </c>
      <c r="C1246" s="76" t="s">
        <v>210</v>
      </c>
      <c r="D1246" s="78" t="s">
        <v>2224</v>
      </c>
      <c r="E1246" s="78" t="s">
        <v>2225</v>
      </c>
    </row>
    <row r="1247" spans="1:5" ht="33.75" x14ac:dyDescent="0.2">
      <c r="A1247" s="74" t="s">
        <v>2226</v>
      </c>
      <c r="B1247" s="74" t="s">
        <v>2227</v>
      </c>
      <c r="C1247" s="76" t="s">
        <v>210</v>
      </c>
      <c r="D1247" s="78" t="s">
        <v>2228</v>
      </c>
      <c r="E1247" s="78" t="s">
        <v>2229</v>
      </c>
    </row>
    <row r="1248" spans="1:5" ht="33.75" x14ac:dyDescent="0.2">
      <c r="A1248" s="74" t="s">
        <v>2230</v>
      </c>
      <c r="B1248" s="74" t="s">
        <v>2231</v>
      </c>
      <c r="C1248" s="76" t="s">
        <v>210</v>
      </c>
      <c r="D1248" s="78" t="s">
        <v>2232</v>
      </c>
      <c r="E1248" s="78" t="s">
        <v>2233</v>
      </c>
    </row>
    <row r="1249" spans="1:5" ht="33.75" x14ac:dyDescent="0.2">
      <c r="A1249" s="74" t="s">
        <v>2234</v>
      </c>
      <c r="B1249" s="74" t="s">
        <v>2235</v>
      </c>
      <c r="C1249" s="76" t="s">
        <v>210</v>
      </c>
      <c r="D1249" s="78" t="s">
        <v>2236</v>
      </c>
      <c r="E1249" s="78" t="s">
        <v>2237</v>
      </c>
    </row>
    <row r="1250" spans="1:5" ht="33.75" x14ac:dyDescent="0.2">
      <c r="A1250" s="74" t="s">
        <v>2238</v>
      </c>
      <c r="B1250" s="74" t="s">
        <v>2239</v>
      </c>
      <c r="C1250" s="76" t="s">
        <v>210</v>
      </c>
      <c r="D1250" s="78" t="s">
        <v>2240</v>
      </c>
      <c r="E1250" s="78" t="s">
        <v>2241</v>
      </c>
    </row>
    <row r="1251" spans="1:5" ht="45" x14ac:dyDescent="0.2">
      <c r="A1251" s="74" t="s">
        <v>2242</v>
      </c>
      <c r="B1251" s="74" t="s">
        <v>2243</v>
      </c>
      <c r="C1251" s="76" t="s">
        <v>210</v>
      </c>
      <c r="D1251" s="78" t="s">
        <v>2244</v>
      </c>
      <c r="E1251" s="78" t="s">
        <v>2245</v>
      </c>
    </row>
    <row r="1252" spans="1:5" ht="45" x14ac:dyDescent="0.2">
      <c r="A1252" s="59">
        <v>23.11</v>
      </c>
      <c r="B1252" s="73" t="s">
        <v>2246</v>
      </c>
      <c r="C1252" s="56"/>
      <c r="D1252" s="56"/>
      <c r="E1252" s="56"/>
    </row>
    <row r="1253" spans="1:5" ht="56.25" x14ac:dyDescent="0.2">
      <c r="A1253" s="74" t="s">
        <v>2247</v>
      </c>
      <c r="B1253" s="75" t="s">
        <v>2248</v>
      </c>
      <c r="C1253" s="76" t="s">
        <v>211</v>
      </c>
      <c r="D1253" s="78" t="s">
        <v>2249</v>
      </c>
      <c r="E1253" s="78" t="s">
        <v>2250</v>
      </c>
    </row>
    <row r="1254" spans="1:5" ht="56.25" x14ac:dyDescent="0.2">
      <c r="A1254" s="74" t="s">
        <v>2251</v>
      </c>
      <c r="B1254" s="75" t="s">
        <v>2252</v>
      </c>
      <c r="C1254" s="76" t="s">
        <v>210</v>
      </c>
      <c r="D1254" s="78" t="s">
        <v>2253</v>
      </c>
      <c r="E1254" s="78" t="s">
        <v>2254</v>
      </c>
    </row>
    <row r="1255" spans="1:5" ht="56.25" x14ac:dyDescent="0.2">
      <c r="A1255" s="74" t="s">
        <v>2255</v>
      </c>
      <c r="B1255" s="75" t="s">
        <v>2256</v>
      </c>
      <c r="C1255" s="76" t="s">
        <v>210</v>
      </c>
      <c r="D1255" s="78" t="s">
        <v>2257</v>
      </c>
      <c r="E1255" s="78" t="s">
        <v>2258</v>
      </c>
    </row>
    <row r="1256" spans="1:5" ht="56.25" x14ac:dyDescent="0.2">
      <c r="A1256" s="74" t="s">
        <v>2259</v>
      </c>
      <c r="B1256" s="75" t="s">
        <v>2260</v>
      </c>
      <c r="C1256" s="76" t="s">
        <v>210</v>
      </c>
      <c r="D1256" s="78" t="s">
        <v>2261</v>
      </c>
      <c r="E1256" s="78" t="s">
        <v>2262</v>
      </c>
    </row>
    <row r="1257" spans="1:5" ht="45" x14ac:dyDescent="0.2">
      <c r="A1257" s="59">
        <v>23.12</v>
      </c>
      <c r="B1257" s="73" t="s">
        <v>2263</v>
      </c>
      <c r="C1257" s="57"/>
      <c r="D1257" s="57"/>
      <c r="E1257" s="57"/>
    </row>
    <row r="1258" spans="1:5" ht="101.25" x14ac:dyDescent="0.2">
      <c r="A1258" s="79" t="s">
        <v>2264</v>
      </c>
      <c r="B1258" s="74" t="s">
        <v>2265</v>
      </c>
      <c r="C1258" s="80" t="s">
        <v>210</v>
      </c>
      <c r="D1258" s="81" t="s">
        <v>2266</v>
      </c>
      <c r="E1258" s="81" t="s">
        <v>2266</v>
      </c>
    </row>
    <row r="1259" spans="1:5" ht="56.25" x14ac:dyDescent="0.2">
      <c r="A1259" s="59">
        <v>23.13</v>
      </c>
      <c r="B1259" s="73" t="s">
        <v>2267</v>
      </c>
      <c r="C1259" s="57"/>
      <c r="D1259" s="57"/>
      <c r="E1259" s="57"/>
    </row>
    <row r="1260" spans="1:5" ht="101.25" x14ac:dyDescent="0.2">
      <c r="A1260" s="79" t="s">
        <v>2268</v>
      </c>
      <c r="B1260" s="75" t="s">
        <v>2269</v>
      </c>
      <c r="C1260" s="80" t="s">
        <v>210</v>
      </c>
      <c r="D1260" s="81" t="s">
        <v>2266</v>
      </c>
      <c r="E1260" s="81" t="s">
        <v>2266</v>
      </c>
    </row>
    <row r="1261" spans="1:5" ht="112.5" x14ac:dyDescent="0.2">
      <c r="A1261" s="79" t="s">
        <v>2270</v>
      </c>
      <c r="B1261" s="75" t="s">
        <v>2271</v>
      </c>
      <c r="C1261" s="80" t="s">
        <v>210</v>
      </c>
      <c r="D1261" s="81" t="s">
        <v>2272</v>
      </c>
      <c r="E1261" s="81" t="s">
        <v>2272</v>
      </c>
    </row>
    <row r="1262" spans="1:5" ht="112.5" x14ac:dyDescent="0.2">
      <c r="A1262" s="79" t="s">
        <v>2273</v>
      </c>
      <c r="B1262" s="75" t="s">
        <v>2274</v>
      </c>
      <c r="C1262" s="80" t="s">
        <v>210</v>
      </c>
      <c r="D1262" s="81" t="s">
        <v>2266</v>
      </c>
      <c r="E1262" s="81" t="s">
        <v>2266</v>
      </c>
    </row>
    <row r="1263" spans="1:5" ht="135" x14ac:dyDescent="0.2">
      <c r="A1263" s="74" t="s">
        <v>2275</v>
      </c>
      <c r="B1263" s="74" t="s">
        <v>2276</v>
      </c>
      <c r="C1263" s="76" t="s">
        <v>210</v>
      </c>
      <c r="D1263" s="78" t="s">
        <v>2266</v>
      </c>
      <c r="E1263" s="78" t="s">
        <v>2266</v>
      </c>
    </row>
    <row r="1264" spans="1:5" ht="123.75" x14ac:dyDescent="0.2">
      <c r="A1264" s="74" t="s">
        <v>2277</v>
      </c>
      <c r="B1264" s="74" t="s">
        <v>2278</v>
      </c>
      <c r="C1264" s="76" t="s">
        <v>210</v>
      </c>
      <c r="D1264" s="78" t="s">
        <v>2272</v>
      </c>
      <c r="E1264" s="78" t="s">
        <v>2272</v>
      </c>
    </row>
    <row r="1265" spans="1:5" ht="168.75" x14ac:dyDescent="0.2">
      <c r="A1265" s="74" t="s">
        <v>2279</v>
      </c>
      <c r="B1265" s="75" t="s">
        <v>2280</v>
      </c>
      <c r="C1265" s="76" t="s">
        <v>210</v>
      </c>
      <c r="D1265" s="78" t="s">
        <v>2281</v>
      </c>
      <c r="E1265" s="78" t="s">
        <v>2281</v>
      </c>
    </row>
    <row r="1266" spans="1:5" ht="45" x14ac:dyDescent="0.2">
      <c r="A1266" s="59">
        <v>23.2</v>
      </c>
      <c r="B1266" s="73" t="s">
        <v>2282</v>
      </c>
      <c r="C1266" s="56"/>
      <c r="D1266" s="56"/>
      <c r="E1266" s="56"/>
    </row>
    <row r="1267" spans="1:5" ht="33.75" x14ac:dyDescent="0.2">
      <c r="A1267" s="74" t="s">
        <v>2283</v>
      </c>
      <c r="B1267" s="74" t="s">
        <v>2284</v>
      </c>
      <c r="C1267" s="76" t="s">
        <v>210</v>
      </c>
      <c r="D1267" s="82"/>
      <c r="E1267" s="78" t="s">
        <v>408</v>
      </c>
    </row>
    <row r="1268" spans="1:5" ht="33.75" x14ac:dyDescent="0.2">
      <c r="A1268" s="74" t="s">
        <v>2285</v>
      </c>
      <c r="B1268" s="74" t="s">
        <v>2286</v>
      </c>
      <c r="C1268" s="76" t="s">
        <v>210</v>
      </c>
      <c r="D1268" s="82"/>
      <c r="E1268" s="78" t="s">
        <v>2287</v>
      </c>
    </row>
    <row r="1269" spans="1:5" ht="33.75" x14ac:dyDescent="0.2">
      <c r="A1269" s="74" t="s">
        <v>2288</v>
      </c>
      <c r="B1269" s="74" t="s">
        <v>2289</v>
      </c>
      <c r="C1269" s="76" t="s">
        <v>228</v>
      </c>
      <c r="D1269" s="82"/>
      <c r="E1269" s="78" t="s">
        <v>396</v>
      </c>
    </row>
    <row r="1270" spans="1:5" ht="22.5" x14ac:dyDescent="0.2">
      <c r="A1270" s="74" t="s">
        <v>2290</v>
      </c>
      <c r="B1270" s="74" t="s">
        <v>2291</v>
      </c>
      <c r="C1270" s="76" t="s">
        <v>228</v>
      </c>
      <c r="D1270" s="78" t="s">
        <v>2292</v>
      </c>
      <c r="E1270" s="78" t="s">
        <v>2293</v>
      </c>
    </row>
    <row r="1271" spans="1:5" ht="45" x14ac:dyDescent="0.2">
      <c r="A1271" s="74" t="s">
        <v>2294</v>
      </c>
      <c r="B1271" s="74" t="s">
        <v>2295</v>
      </c>
      <c r="C1271" s="76" t="s">
        <v>211</v>
      </c>
      <c r="D1271" s="78" t="s">
        <v>2296</v>
      </c>
      <c r="E1271" s="78" t="s">
        <v>2297</v>
      </c>
    </row>
    <row r="1272" spans="1:5" ht="22.5" x14ac:dyDescent="0.2">
      <c r="A1272" s="74" t="s">
        <v>2298</v>
      </c>
      <c r="B1272" s="74" t="s">
        <v>2299</v>
      </c>
      <c r="C1272" s="76" t="s">
        <v>228</v>
      </c>
      <c r="D1272" s="78" t="s">
        <v>2300</v>
      </c>
      <c r="E1272" s="78" t="s">
        <v>2301</v>
      </c>
    </row>
    <row r="1273" spans="1:5" ht="33.75" x14ac:dyDescent="0.2">
      <c r="A1273" s="74" t="s">
        <v>2302</v>
      </c>
      <c r="B1273" s="74" t="s">
        <v>2303</v>
      </c>
      <c r="C1273" s="76" t="s">
        <v>210</v>
      </c>
      <c r="D1273" s="78" t="s">
        <v>2304</v>
      </c>
      <c r="E1273" s="78" t="s">
        <v>2304</v>
      </c>
    </row>
    <row r="1274" spans="1:5" ht="33.75" x14ac:dyDescent="0.2">
      <c r="A1274" s="74" t="s">
        <v>2305</v>
      </c>
      <c r="B1274" s="74" t="s">
        <v>2306</v>
      </c>
      <c r="C1274" s="76" t="s">
        <v>211</v>
      </c>
      <c r="D1274" s="78" t="s">
        <v>2307</v>
      </c>
      <c r="E1274" s="78" t="s">
        <v>2308</v>
      </c>
    </row>
    <row r="1275" spans="1:5" ht="45" x14ac:dyDescent="0.2">
      <c r="A1275" s="74" t="s">
        <v>2309</v>
      </c>
      <c r="B1275" s="74" t="s">
        <v>2310</v>
      </c>
      <c r="C1275" s="76" t="s">
        <v>211</v>
      </c>
      <c r="D1275" s="78" t="s">
        <v>2311</v>
      </c>
      <c r="E1275" s="78" t="s">
        <v>2312</v>
      </c>
    </row>
    <row r="1276" spans="1:5" ht="45" x14ac:dyDescent="0.2">
      <c r="A1276" s="74" t="s">
        <v>2313</v>
      </c>
      <c r="B1276" s="74" t="s">
        <v>2314</v>
      </c>
      <c r="C1276" s="76" t="s">
        <v>211</v>
      </c>
      <c r="D1276" s="78" t="s">
        <v>2315</v>
      </c>
      <c r="E1276" s="78" t="s">
        <v>2316</v>
      </c>
    </row>
    <row r="1277" spans="1:5" ht="33.75" x14ac:dyDescent="0.2">
      <c r="A1277" s="74" t="s">
        <v>2317</v>
      </c>
      <c r="B1277" s="74" t="s">
        <v>2318</v>
      </c>
      <c r="C1277" s="76" t="s">
        <v>210</v>
      </c>
      <c r="D1277" s="78" t="s">
        <v>2319</v>
      </c>
      <c r="E1277" s="78" t="s">
        <v>2320</v>
      </c>
    </row>
    <row r="1278" spans="1:5" ht="33.75" x14ac:dyDescent="0.2">
      <c r="A1278" s="74" t="s">
        <v>2321</v>
      </c>
      <c r="B1278" s="74" t="s">
        <v>2322</v>
      </c>
      <c r="C1278" s="76" t="s">
        <v>210</v>
      </c>
      <c r="D1278" s="78" t="s">
        <v>2323</v>
      </c>
      <c r="E1278" s="78" t="s">
        <v>2324</v>
      </c>
    </row>
    <row r="1279" spans="1:5" ht="33.75" x14ac:dyDescent="0.2">
      <c r="A1279" s="74" t="s">
        <v>2325</v>
      </c>
      <c r="B1279" s="74" t="s">
        <v>2326</v>
      </c>
      <c r="C1279" s="76" t="s">
        <v>210</v>
      </c>
      <c r="D1279" s="78" t="s">
        <v>2327</v>
      </c>
      <c r="E1279" s="78" t="s">
        <v>2328</v>
      </c>
    </row>
    <row r="1280" spans="1:5" ht="33.75" x14ac:dyDescent="0.2">
      <c r="A1280" s="74" t="s">
        <v>2329</v>
      </c>
      <c r="B1280" s="74" t="s">
        <v>2330</v>
      </c>
      <c r="C1280" s="83" t="s">
        <v>210</v>
      </c>
      <c r="D1280" s="78" t="s">
        <v>2331</v>
      </c>
      <c r="E1280" s="78" t="s">
        <v>2332</v>
      </c>
    </row>
    <row r="1281" spans="1:5" ht="56.25" x14ac:dyDescent="0.2">
      <c r="A1281" s="74" t="s">
        <v>2333</v>
      </c>
      <c r="B1281" s="75" t="s">
        <v>2334</v>
      </c>
      <c r="C1281" s="83" t="s">
        <v>210</v>
      </c>
      <c r="D1281" s="78" t="s">
        <v>2335</v>
      </c>
      <c r="E1281" s="78" t="s">
        <v>2336</v>
      </c>
    </row>
    <row r="1282" spans="1:5" ht="56.25" x14ac:dyDescent="0.2">
      <c r="A1282" s="74" t="s">
        <v>2337</v>
      </c>
      <c r="B1282" s="75" t="s">
        <v>2338</v>
      </c>
      <c r="C1282" s="83" t="s">
        <v>210</v>
      </c>
      <c r="D1282" s="78" t="s">
        <v>2339</v>
      </c>
      <c r="E1282" s="78" t="s">
        <v>2340</v>
      </c>
    </row>
    <row r="1283" spans="1:5" ht="56.25" x14ac:dyDescent="0.2">
      <c r="A1283" s="74" t="s">
        <v>2341</v>
      </c>
      <c r="B1283" s="75" t="s">
        <v>2342</v>
      </c>
      <c r="C1283" s="83" t="s">
        <v>210</v>
      </c>
      <c r="D1283" s="78" t="s">
        <v>2343</v>
      </c>
      <c r="E1283" s="78" t="s">
        <v>2344</v>
      </c>
    </row>
    <row r="1284" spans="1:5" ht="45" x14ac:dyDescent="0.2">
      <c r="A1284" s="74" t="s">
        <v>2345</v>
      </c>
      <c r="B1284" s="74" t="s">
        <v>2346</v>
      </c>
      <c r="C1284" s="83" t="s">
        <v>211</v>
      </c>
      <c r="D1284" s="78" t="s">
        <v>2347</v>
      </c>
      <c r="E1284" s="78" t="s">
        <v>2348</v>
      </c>
    </row>
    <row r="1285" spans="1:5" ht="33.75" x14ac:dyDescent="0.2">
      <c r="A1285" s="58">
        <v>24</v>
      </c>
      <c r="B1285" s="73" t="s">
        <v>2349</v>
      </c>
      <c r="C1285" s="56"/>
      <c r="D1285" s="56"/>
      <c r="E1285" s="56"/>
    </row>
    <row r="1286" spans="1:5" x14ac:dyDescent="0.2">
      <c r="A1286" s="59">
        <v>24.01</v>
      </c>
      <c r="B1286" s="73" t="s">
        <v>2350</v>
      </c>
      <c r="C1286" s="56"/>
      <c r="D1286" s="56"/>
      <c r="E1286" s="56"/>
    </row>
    <row r="1287" spans="1:5" ht="22.5" x14ac:dyDescent="0.2">
      <c r="A1287" s="74" t="s">
        <v>2351</v>
      </c>
      <c r="B1287" s="74" t="s">
        <v>2352</v>
      </c>
      <c r="C1287" s="83" t="s">
        <v>211</v>
      </c>
      <c r="D1287" s="78" t="s">
        <v>2353</v>
      </c>
      <c r="E1287" s="78" t="s">
        <v>2355</v>
      </c>
    </row>
    <row r="1288" spans="1:5" ht="33.75" x14ac:dyDescent="0.2">
      <c r="A1288" s="74" t="s">
        <v>2356</v>
      </c>
      <c r="B1288" s="74" t="s">
        <v>2357</v>
      </c>
      <c r="C1288" s="83" t="s">
        <v>211</v>
      </c>
      <c r="D1288" s="78" t="s">
        <v>2358</v>
      </c>
      <c r="E1288" s="78" t="s">
        <v>2359</v>
      </c>
    </row>
    <row r="1289" spans="1:5" ht="22.5" x14ac:dyDescent="0.2">
      <c r="A1289" s="74" t="s">
        <v>2360</v>
      </c>
      <c r="B1289" s="74" t="s">
        <v>2361</v>
      </c>
      <c r="C1289" s="83" t="s">
        <v>211</v>
      </c>
      <c r="D1289" s="78" t="s">
        <v>2362</v>
      </c>
      <c r="E1289" s="78" t="s">
        <v>2363</v>
      </c>
    </row>
    <row r="1290" spans="1:5" ht="45" x14ac:dyDescent="0.2">
      <c r="A1290" s="74" t="s">
        <v>2364</v>
      </c>
      <c r="B1290" s="74" t="s">
        <v>2365</v>
      </c>
      <c r="C1290" s="83" t="s">
        <v>211</v>
      </c>
      <c r="D1290" s="78" t="s">
        <v>2366</v>
      </c>
      <c r="E1290" s="78" t="s">
        <v>2367</v>
      </c>
    </row>
    <row r="1291" spans="1:5" ht="33.75" x14ac:dyDescent="0.2">
      <c r="A1291" s="74" t="s">
        <v>2368</v>
      </c>
      <c r="B1291" s="74" t="s">
        <v>2369</v>
      </c>
      <c r="C1291" s="83" t="s">
        <v>211</v>
      </c>
      <c r="D1291" s="78" t="s">
        <v>2370</v>
      </c>
      <c r="E1291" s="78" t="s">
        <v>2371</v>
      </c>
    </row>
    <row r="1292" spans="1:5" ht="33.75" x14ac:dyDescent="0.2">
      <c r="A1292" s="74" t="s">
        <v>2372</v>
      </c>
      <c r="B1292" s="74" t="s">
        <v>2373</v>
      </c>
      <c r="C1292" s="83" t="s">
        <v>211</v>
      </c>
      <c r="D1292" s="78" t="s">
        <v>2374</v>
      </c>
      <c r="E1292" s="78" t="s">
        <v>2375</v>
      </c>
    </row>
    <row r="1293" spans="1:5" ht="78.75" x14ac:dyDescent="0.2">
      <c r="A1293" s="74" t="s">
        <v>2376</v>
      </c>
      <c r="B1293" s="75" t="s">
        <v>2377</v>
      </c>
      <c r="C1293" s="83" t="s">
        <v>211</v>
      </c>
      <c r="D1293" s="78" t="s">
        <v>2378</v>
      </c>
      <c r="E1293" s="78" t="s">
        <v>2378</v>
      </c>
    </row>
    <row r="1294" spans="1:5" ht="101.25" x14ac:dyDescent="0.2">
      <c r="A1294" s="79" t="s">
        <v>2379</v>
      </c>
      <c r="B1294" s="74" t="s">
        <v>2380</v>
      </c>
      <c r="C1294" s="84" t="s">
        <v>211</v>
      </c>
      <c r="D1294" s="81" t="s">
        <v>2381</v>
      </c>
      <c r="E1294" s="81" t="s">
        <v>2383</v>
      </c>
    </row>
    <row r="1295" spans="1:5" ht="90" x14ac:dyDescent="0.2">
      <c r="A1295" s="79" t="s">
        <v>2384</v>
      </c>
      <c r="B1295" s="74" t="s">
        <v>2385</v>
      </c>
      <c r="C1295" s="84" t="s">
        <v>211</v>
      </c>
      <c r="D1295" s="81" t="s">
        <v>2386</v>
      </c>
      <c r="E1295" s="81" t="s">
        <v>2387</v>
      </c>
    </row>
    <row r="1296" spans="1:5" ht="56.25" x14ac:dyDescent="0.2">
      <c r="A1296" s="74" t="s">
        <v>2388</v>
      </c>
      <c r="B1296" s="75" t="s">
        <v>2389</v>
      </c>
      <c r="C1296" s="83" t="s">
        <v>211</v>
      </c>
      <c r="D1296" s="78" t="s">
        <v>2390</v>
      </c>
      <c r="E1296" s="78" t="s">
        <v>2392</v>
      </c>
    </row>
    <row r="1297" spans="1:5" ht="22.5" x14ac:dyDescent="0.2">
      <c r="A1297" s="74" t="s">
        <v>2393</v>
      </c>
      <c r="B1297" s="74" t="s">
        <v>2394</v>
      </c>
      <c r="C1297" s="83" t="s">
        <v>211</v>
      </c>
      <c r="D1297" s="78" t="s">
        <v>2395</v>
      </c>
      <c r="E1297" s="78" t="s">
        <v>2397</v>
      </c>
    </row>
    <row r="1298" spans="1:5" ht="22.5" x14ac:dyDescent="0.2">
      <c r="A1298" s="59">
        <v>24.02</v>
      </c>
      <c r="B1298" s="73" t="s">
        <v>2398</v>
      </c>
      <c r="C1298" s="56"/>
      <c r="D1298" s="56"/>
      <c r="E1298" s="56"/>
    </row>
    <row r="1299" spans="1:5" ht="33.75" x14ac:dyDescent="0.2">
      <c r="A1299" s="74" t="s">
        <v>2399</v>
      </c>
      <c r="B1299" s="74" t="s">
        <v>2400</v>
      </c>
      <c r="C1299" s="83" t="s">
        <v>211</v>
      </c>
      <c r="D1299" s="78" t="s">
        <v>2401</v>
      </c>
      <c r="E1299" s="78" t="s">
        <v>2402</v>
      </c>
    </row>
    <row r="1300" spans="1:5" ht="22.5" x14ac:dyDescent="0.2">
      <c r="A1300" s="74" t="s">
        <v>2403</v>
      </c>
      <c r="B1300" s="74" t="s">
        <v>2404</v>
      </c>
      <c r="C1300" s="83" t="s">
        <v>211</v>
      </c>
      <c r="D1300" s="78" t="s">
        <v>2405</v>
      </c>
      <c r="E1300" s="78" t="s">
        <v>2406</v>
      </c>
    </row>
    <row r="1301" spans="1:5" ht="56.25" x14ac:dyDescent="0.2">
      <c r="A1301" s="74" t="s">
        <v>2407</v>
      </c>
      <c r="B1301" s="75" t="s">
        <v>2408</v>
      </c>
      <c r="C1301" s="83" t="s">
        <v>210</v>
      </c>
      <c r="D1301" s="78" t="s">
        <v>2409</v>
      </c>
      <c r="E1301" s="78" t="s">
        <v>2411</v>
      </c>
    </row>
    <row r="1302" spans="1:5" ht="56.25" x14ac:dyDescent="0.2">
      <c r="A1302" s="74" t="s">
        <v>2412</v>
      </c>
      <c r="B1302" s="75" t="s">
        <v>2413</v>
      </c>
      <c r="C1302" s="83" t="s">
        <v>210</v>
      </c>
      <c r="D1302" s="78" t="s">
        <v>2414</v>
      </c>
      <c r="E1302" s="78" t="s">
        <v>2415</v>
      </c>
    </row>
    <row r="1303" spans="1:5" ht="67.5" x14ac:dyDescent="0.2">
      <c r="A1303" s="74" t="s">
        <v>2416</v>
      </c>
      <c r="B1303" s="75" t="s">
        <v>2417</v>
      </c>
      <c r="C1303" s="83" t="s">
        <v>211</v>
      </c>
      <c r="D1303" s="78" t="s">
        <v>2418</v>
      </c>
      <c r="E1303" s="78" t="s">
        <v>2419</v>
      </c>
    </row>
    <row r="1304" spans="1:5" ht="56.25" x14ac:dyDescent="0.2">
      <c r="A1304" s="74" t="s">
        <v>2420</v>
      </c>
      <c r="B1304" s="75" t="s">
        <v>2421</v>
      </c>
      <c r="C1304" s="83" t="s">
        <v>210</v>
      </c>
      <c r="D1304" s="78" t="s">
        <v>2422</v>
      </c>
      <c r="E1304" s="78" t="s">
        <v>2424</v>
      </c>
    </row>
    <row r="1305" spans="1:5" ht="56.25" x14ac:dyDescent="0.2">
      <c r="A1305" s="74" t="s">
        <v>2425</v>
      </c>
      <c r="B1305" s="75" t="s">
        <v>2426</v>
      </c>
      <c r="C1305" s="83" t="s">
        <v>210</v>
      </c>
      <c r="D1305" s="78" t="s">
        <v>2427</v>
      </c>
      <c r="E1305" s="78" t="s">
        <v>2428</v>
      </c>
    </row>
    <row r="1306" spans="1:5" ht="33.75" x14ac:dyDescent="0.2">
      <c r="A1306" s="74" t="s">
        <v>2429</v>
      </c>
      <c r="B1306" s="74" t="s">
        <v>2430</v>
      </c>
      <c r="C1306" s="83" t="s">
        <v>211</v>
      </c>
      <c r="D1306" s="78" t="s">
        <v>2431</v>
      </c>
      <c r="E1306" s="78" t="s">
        <v>2432</v>
      </c>
    </row>
    <row r="1307" spans="1:5" ht="45" x14ac:dyDescent="0.2">
      <c r="A1307" s="74" t="s">
        <v>2433</v>
      </c>
      <c r="B1307" s="74" t="s">
        <v>2434</v>
      </c>
      <c r="C1307" s="83" t="s">
        <v>211</v>
      </c>
      <c r="D1307" s="78" t="s">
        <v>2435</v>
      </c>
      <c r="E1307" s="78" t="s">
        <v>2436</v>
      </c>
    </row>
    <row r="1308" spans="1:5" ht="45" x14ac:dyDescent="0.2">
      <c r="A1308" s="74" t="s">
        <v>2437</v>
      </c>
      <c r="B1308" s="74" t="s">
        <v>2438</v>
      </c>
      <c r="C1308" s="83" t="s">
        <v>211</v>
      </c>
      <c r="D1308" s="78" t="s">
        <v>2439</v>
      </c>
      <c r="E1308" s="78" t="s">
        <v>2440</v>
      </c>
    </row>
    <row r="1309" spans="1:5" ht="56.25" x14ac:dyDescent="0.2">
      <c r="A1309" s="74" t="s">
        <v>2441</v>
      </c>
      <c r="B1309" s="74" t="s">
        <v>2442</v>
      </c>
      <c r="C1309" s="83" t="s">
        <v>211</v>
      </c>
      <c r="D1309" s="78" t="s">
        <v>2443</v>
      </c>
      <c r="E1309" s="78" t="s">
        <v>2445</v>
      </c>
    </row>
    <row r="1310" spans="1:5" ht="56.25" x14ac:dyDescent="0.2">
      <c r="A1310" s="74" t="s">
        <v>2446</v>
      </c>
      <c r="B1310" s="75" t="s">
        <v>2447</v>
      </c>
      <c r="C1310" s="83" t="s">
        <v>211</v>
      </c>
      <c r="D1310" s="78" t="s">
        <v>2448</v>
      </c>
      <c r="E1310" s="78" t="s">
        <v>2449</v>
      </c>
    </row>
    <row r="1311" spans="1:5" ht="56.25" x14ac:dyDescent="0.2">
      <c r="A1311" s="74" t="s">
        <v>2450</v>
      </c>
      <c r="B1311" s="74" t="s">
        <v>2451</v>
      </c>
      <c r="C1311" s="83" t="s">
        <v>211</v>
      </c>
      <c r="D1311" s="78" t="s">
        <v>2452</v>
      </c>
      <c r="E1311" s="78" t="s">
        <v>2453</v>
      </c>
    </row>
    <row r="1312" spans="1:5" ht="45" x14ac:dyDescent="0.2">
      <c r="A1312" s="74" t="s">
        <v>2454</v>
      </c>
      <c r="B1312" s="74" t="s">
        <v>2455</v>
      </c>
      <c r="C1312" s="83" t="s">
        <v>211</v>
      </c>
      <c r="D1312" s="78" t="s">
        <v>2456</v>
      </c>
      <c r="E1312" s="78" t="s">
        <v>2457</v>
      </c>
    </row>
    <row r="1313" spans="1:5" ht="33.75" x14ac:dyDescent="0.2">
      <c r="A1313" s="74" t="s">
        <v>2458</v>
      </c>
      <c r="B1313" s="74" t="s">
        <v>2459</v>
      </c>
      <c r="C1313" s="83" t="s">
        <v>211</v>
      </c>
      <c r="D1313" s="78" t="s">
        <v>2460</v>
      </c>
      <c r="E1313" s="78" t="s">
        <v>2461</v>
      </c>
    </row>
    <row r="1314" spans="1:5" ht="67.5" x14ac:dyDescent="0.2">
      <c r="A1314" s="74" t="s">
        <v>2462</v>
      </c>
      <c r="B1314" s="75" t="s">
        <v>2463</v>
      </c>
      <c r="C1314" s="83" t="s">
        <v>211</v>
      </c>
      <c r="D1314" s="78" t="s">
        <v>2464</v>
      </c>
      <c r="E1314" s="78" t="s">
        <v>2465</v>
      </c>
    </row>
    <row r="1315" spans="1:5" ht="22.5" x14ac:dyDescent="0.2">
      <c r="A1315" s="74" t="s">
        <v>2466</v>
      </c>
      <c r="B1315" s="74" t="s">
        <v>2467</v>
      </c>
      <c r="C1315" s="83" t="s">
        <v>211</v>
      </c>
      <c r="D1315" s="78" t="s">
        <v>2468</v>
      </c>
      <c r="E1315" s="78" t="s">
        <v>2470</v>
      </c>
    </row>
    <row r="1316" spans="1:5" ht="45" x14ac:dyDescent="0.2">
      <c r="A1316" s="74" t="s">
        <v>2471</v>
      </c>
      <c r="B1316" s="74" t="s">
        <v>2472</v>
      </c>
      <c r="C1316" s="83" t="s">
        <v>211</v>
      </c>
      <c r="D1316" s="78" t="s">
        <v>2473</v>
      </c>
      <c r="E1316" s="78" t="s">
        <v>2475</v>
      </c>
    </row>
    <row r="1317" spans="1:5" ht="56.25" x14ac:dyDescent="0.2">
      <c r="A1317" s="74" t="s">
        <v>2476</v>
      </c>
      <c r="B1317" s="75" t="s">
        <v>2477</v>
      </c>
      <c r="C1317" s="76" t="s">
        <v>211</v>
      </c>
      <c r="D1317" s="78" t="s">
        <v>2478</v>
      </c>
      <c r="E1317" s="78" t="s">
        <v>2479</v>
      </c>
    </row>
    <row r="1318" spans="1:5" ht="56.25" x14ac:dyDescent="0.2">
      <c r="A1318" s="74" t="s">
        <v>2480</v>
      </c>
      <c r="B1318" s="74" t="s">
        <v>2481</v>
      </c>
      <c r="C1318" s="76" t="s">
        <v>211</v>
      </c>
      <c r="D1318" s="78" t="s">
        <v>2482</v>
      </c>
      <c r="E1318" s="78" t="s">
        <v>2483</v>
      </c>
    </row>
    <row r="1319" spans="1:5" ht="45" x14ac:dyDescent="0.2">
      <c r="A1319" s="74" t="s">
        <v>2484</v>
      </c>
      <c r="B1319" s="74" t="s">
        <v>2485</v>
      </c>
      <c r="C1319" s="76" t="s">
        <v>211</v>
      </c>
      <c r="D1319" s="78" t="s">
        <v>2486</v>
      </c>
      <c r="E1319" s="78" t="s">
        <v>2487</v>
      </c>
    </row>
    <row r="1320" spans="1:5" ht="33.75" x14ac:dyDescent="0.2">
      <c r="A1320" s="74" t="s">
        <v>2488</v>
      </c>
      <c r="B1320" s="74" t="s">
        <v>2489</v>
      </c>
      <c r="C1320" s="76" t="s">
        <v>211</v>
      </c>
      <c r="D1320" s="78" t="s">
        <v>2490</v>
      </c>
      <c r="E1320" s="78" t="s">
        <v>2491</v>
      </c>
    </row>
    <row r="1321" spans="1:5" ht="78.75" x14ac:dyDescent="0.2">
      <c r="A1321" s="74" t="s">
        <v>2492</v>
      </c>
      <c r="B1321" s="75" t="s">
        <v>2493</v>
      </c>
      <c r="C1321" s="76" t="s">
        <v>211</v>
      </c>
      <c r="D1321" s="78" t="s">
        <v>2494</v>
      </c>
      <c r="E1321" s="78" t="s">
        <v>2495</v>
      </c>
    </row>
    <row r="1322" spans="1:5" ht="56.25" x14ac:dyDescent="0.2">
      <c r="A1322" s="74" t="s">
        <v>2496</v>
      </c>
      <c r="B1322" s="75" t="s">
        <v>2497</v>
      </c>
      <c r="C1322" s="76" t="s">
        <v>211</v>
      </c>
      <c r="D1322" s="78" t="s">
        <v>2498</v>
      </c>
      <c r="E1322" s="78" t="s">
        <v>2500</v>
      </c>
    </row>
    <row r="1323" spans="1:5" ht="78.75" x14ac:dyDescent="0.2">
      <c r="A1323" s="74" t="s">
        <v>2501</v>
      </c>
      <c r="B1323" s="75" t="s">
        <v>2502</v>
      </c>
      <c r="C1323" s="76" t="s">
        <v>211</v>
      </c>
      <c r="D1323" s="78" t="s">
        <v>2503</v>
      </c>
      <c r="E1323" s="78" t="s">
        <v>2505</v>
      </c>
    </row>
    <row r="1324" spans="1:5" ht="45" x14ac:dyDescent="0.2">
      <c r="A1324" s="74" t="s">
        <v>2506</v>
      </c>
      <c r="B1324" s="74" t="s">
        <v>2507</v>
      </c>
      <c r="C1324" s="76" t="s">
        <v>211</v>
      </c>
      <c r="D1324" s="78" t="s">
        <v>2508</v>
      </c>
      <c r="E1324" s="78" t="s">
        <v>2510</v>
      </c>
    </row>
    <row r="1325" spans="1:5" ht="56.25" x14ac:dyDescent="0.2">
      <c r="A1325" s="74" t="s">
        <v>2511</v>
      </c>
      <c r="B1325" s="74" t="s">
        <v>2512</v>
      </c>
      <c r="C1325" s="76" t="s">
        <v>211</v>
      </c>
      <c r="D1325" s="78" t="s">
        <v>2513</v>
      </c>
      <c r="E1325" s="78" t="s">
        <v>2515</v>
      </c>
    </row>
    <row r="1326" spans="1:5" ht="56.25" x14ac:dyDescent="0.2">
      <c r="A1326" s="74" t="s">
        <v>2516</v>
      </c>
      <c r="B1326" s="75" t="s">
        <v>2517</v>
      </c>
      <c r="C1326" s="76" t="s">
        <v>211</v>
      </c>
      <c r="D1326" s="78" t="s">
        <v>2518</v>
      </c>
      <c r="E1326" s="78" t="s">
        <v>2519</v>
      </c>
    </row>
    <row r="1327" spans="1:5" x14ac:dyDescent="0.2">
      <c r="A1327" s="59">
        <v>24.03</v>
      </c>
      <c r="B1327" s="73" t="s">
        <v>2520</v>
      </c>
      <c r="C1327" s="56"/>
      <c r="D1327" s="56"/>
      <c r="E1327" s="56"/>
    </row>
    <row r="1328" spans="1:5" ht="45" x14ac:dyDescent="0.2">
      <c r="A1328" s="74" t="s">
        <v>2521</v>
      </c>
      <c r="B1328" s="74" t="s">
        <v>2522</v>
      </c>
      <c r="C1328" s="76" t="s">
        <v>228</v>
      </c>
      <c r="D1328" s="78" t="s">
        <v>2523</v>
      </c>
      <c r="E1328" s="78" t="s">
        <v>2524</v>
      </c>
    </row>
    <row r="1329" spans="1:5" ht="22.5" x14ac:dyDescent="0.2">
      <c r="A1329" s="74" t="s">
        <v>2525</v>
      </c>
      <c r="B1329" s="74" t="s">
        <v>2526</v>
      </c>
      <c r="C1329" s="76" t="s">
        <v>228</v>
      </c>
      <c r="D1329" s="78" t="s">
        <v>2527</v>
      </c>
      <c r="E1329" s="78" t="s">
        <v>2528</v>
      </c>
    </row>
    <row r="1330" spans="1:5" ht="33.75" x14ac:dyDescent="0.2">
      <c r="A1330" s="74" t="s">
        <v>2529</v>
      </c>
      <c r="B1330" s="74" t="s">
        <v>2530</v>
      </c>
      <c r="C1330" s="76" t="s">
        <v>228</v>
      </c>
      <c r="D1330" s="78" t="s">
        <v>2531</v>
      </c>
      <c r="E1330" s="78" t="s">
        <v>2532</v>
      </c>
    </row>
    <row r="1331" spans="1:5" ht="33.75" x14ac:dyDescent="0.2">
      <c r="A1331" s="74" t="s">
        <v>2533</v>
      </c>
      <c r="B1331" s="74" t="s">
        <v>2534</v>
      </c>
      <c r="C1331" s="76" t="s">
        <v>211</v>
      </c>
      <c r="D1331" s="78" t="s">
        <v>2535</v>
      </c>
      <c r="E1331" s="78" t="s">
        <v>2536</v>
      </c>
    </row>
    <row r="1332" spans="1:5" ht="56.25" x14ac:dyDescent="0.2">
      <c r="A1332" s="74" t="s">
        <v>2537</v>
      </c>
      <c r="B1332" s="75" t="s">
        <v>2538</v>
      </c>
      <c r="C1332" s="76" t="s">
        <v>211</v>
      </c>
      <c r="D1332" s="78" t="s">
        <v>2539</v>
      </c>
      <c r="E1332" s="78" t="s">
        <v>2541</v>
      </c>
    </row>
    <row r="1333" spans="1:5" ht="45" x14ac:dyDescent="0.2">
      <c r="A1333" s="74" t="s">
        <v>2542</v>
      </c>
      <c r="B1333" s="74" t="s">
        <v>2543</v>
      </c>
      <c r="C1333" s="76" t="s">
        <v>211</v>
      </c>
      <c r="D1333" s="78" t="s">
        <v>2544</v>
      </c>
      <c r="E1333" s="78" t="s">
        <v>2545</v>
      </c>
    </row>
    <row r="1334" spans="1:5" ht="78.75" x14ac:dyDescent="0.2">
      <c r="A1334" s="74" t="s">
        <v>2546</v>
      </c>
      <c r="B1334" s="75" t="s">
        <v>2547</v>
      </c>
      <c r="C1334" s="76" t="s">
        <v>211</v>
      </c>
      <c r="D1334" s="78" t="s">
        <v>2548</v>
      </c>
      <c r="E1334" s="78" t="s">
        <v>2549</v>
      </c>
    </row>
    <row r="1335" spans="1:5" ht="78.75" x14ac:dyDescent="0.2">
      <c r="A1335" s="74" t="s">
        <v>2550</v>
      </c>
      <c r="B1335" s="75" t="s">
        <v>2551</v>
      </c>
      <c r="C1335" s="76" t="s">
        <v>211</v>
      </c>
      <c r="D1335" s="78" t="s">
        <v>2552</v>
      </c>
      <c r="E1335" s="78" t="s">
        <v>2553</v>
      </c>
    </row>
    <row r="1336" spans="1:5" ht="33.75" x14ac:dyDescent="0.2">
      <c r="A1336" s="74" t="s">
        <v>2554</v>
      </c>
      <c r="B1336" s="74" t="s">
        <v>2555</v>
      </c>
      <c r="C1336" s="76" t="s">
        <v>228</v>
      </c>
      <c r="D1336" s="78" t="s">
        <v>2556</v>
      </c>
      <c r="E1336" s="78" t="s">
        <v>2557</v>
      </c>
    </row>
    <row r="1337" spans="1:5" ht="33.75" x14ac:dyDescent="0.2">
      <c r="A1337" s="74" t="s">
        <v>2558</v>
      </c>
      <c r="B1337" s="74" t="s">
        <v>2559</v>
      </c>
      <c r="C1337" s="76" t="s">
        <v>228</v>
      </c>
      <c r="D1337" s="78" t="s">
        <v>2560</v>
      </c>
      <c r="E1337" s="78" t="s">
        <v>2561</v>
      </c>
    </row>
    <row r="1338" spans="1:5" ht="67.5" x14ac:dyDescent="0.2">
      <c r="A1338" s="74" t="s">
        <v>2562</v>
      </c>
      <c r="B1338" s="75" t="s">
        <v>2563</v>
      </c>
      <c r="C1338" s="76" t="s">
        <v>211</v>
      </c>
      <c r="D1338" s="78" t="s">
        <v>2564</v>
      </c>
      <c r="E1338" s="78" t="s">
        <v>2565</v>
      </c>
    </row>
    <row r="1339" spans="1:5" ht="78.75" x14ac:dyDescent="0.2">
      <c r="A1339" s="74" t="s">
        <v>2566</v>
      </c>
      <c r="B1339" s="75" t="s">
        <v>2567</v>
      </c>
      <c r="C1339" s="76" t="s">
        <v>211</v>
      </c>
      <c r="D1339" s="78" t="s">
        <v>2568</v>
      </c>
      <c r="E1339" s="78" t="s">
        <v>2569</v>
      </c>
    </row>
    <row r="1340" spans="1:5" ht="56.25" x14ac:dyDescent="0.2">
      <c r="A1340" s="74" t="s">
        <v>2570</v>
      </c>
      <c r="B1340" s="75" t="s">
        <v>2571</v>
      </c>
      <c r="C1340" s="76" t="s">
        <v>211</v>
      </c>
      <c r="D1340" s="78" t="s">
        <v>2572</v>
      </c>
      <c r="E1340" s="78" t="s">
        <v>2573</v>
      </c>
    </row>
    <row r="1341" spans="1:5" ht="56.25" x14ac:dyDescent="0.2">
      <c r="A1341" s="74" t="s">
        <v>2574</v>
      </c>
      <c r="B1341" s="75" t="s">
        <v>2575</v>
      </c>
      <c r="C1341" s="76" t="s">
        <v>211</v>
      </c>
      <c r="D1341" s="78" t="s">
        <v>2576</v>
      </c>
      <c r="E1341" s="78" t="s">
        <v>2577</v>
      </c>
    </row>
    <row r="1342" spans="1:5" ht="90" x14ac:dyDescent="0.2">
      <c r="A1342" s="79" t="s">
        <v>2578</v>
      </c>
      <c r="B1342" s="74" t="s">
        <v>2579</v>
      </c>
      <c r="C1342" s="80" t="s">
        <v>211</v>
      </c>
      <c r="D1342" s="81" t="s">
        <v>2580</v>
      </c>
      <c r="E1342" s="81" t="s">
        <v>2580</v>
      </c>
    </row>
    <row r="1343" spans="1:5" ht="33.75" x14ac:dyDescent="0.2">
      <c r="A1343" s="59">
        <v>24.04</v>
      </c>
      <c r="B1343" s="73" t="s">
        <v>2581</v>
      </c>
      <c r="C1343" s="56"/>
      <c r="D1343" s="56"/>
      <c r="E1343" s="56"/>
    </row>
    <row r="1344" spans="1:5" ht="90" x14ac:dyDescent="0.2">
      <c r="A1344" s="74" t="s">
        <v>2582</v>
      </c>
      <c r="B1344" s="75" t="s">
        <v>2583</v>
      </c>
      <c r="C1344" s="76" t="s">
        <v>211</v>
      </c>
      <c r="D1344" s="78" t="s">
        <v>2584</v>
      </c>
      <c r="E1344" s="78" t="s">
        <v>2586</v>
      </c>
    </row>
    <row r="1345" spans="1:5" ht="56.25" x14ac:dyDescent="0.2">
      <c r="A1345" s="74" t="s">
        <v>2587</v>
      </c>
      <c r="B1345" s="75" t="s">
        <v>2588</v>
      </c>
      <c r="C1345" s="76" t="s">
        <v>211</v>
      </c>
      <c r="D1345" s="78" t="s">
        <v>2589</v>
      </c>
      <c r="E1345" s="78" t="s">
        <v>2590</v>
      </c>
    </row>
    <row r="1346" spans="1:5" ht="67.5" x14ac:dyDescent="0.2">
      <c r="A1346" s="74" t="s">
        <v>2591</v>
      </c>
      <c r="B1346" s="75" t="s">
        <v>2592</v>
      </c>
      <c r="C1346" s="76" t="s">
        <v>211</v>
      </c>
      <c r="D1346" s="78" t="s">
        <v>2593</v>
      </c>
      <c r="E1346" s="78" t="s">
        <v>2594</v>
      </c>
    </row>
    <row r="1347" spans="1:5" ht="67.5" x14ac:dyDescent="0.2">
      <c r="A1347" s="74" t="s">
        <v>2595</v>
      </c>
      <c r="B1347" s="75" t="s">
        <v>2596</v>
      </c>
      <c r="C1347" s="76" t="s">
        <v>211</v>
      </c>
      <c r="D1347" s="78" t="s">
        <v>2597</v>
      </c>
      <c r="E1347" s="78" t="s">
        <v>2598</v>
      </c>
    </row>
    <row r="1348" spans="1:5" ht="78.75" x14ac:dyDescent="0.2">
      <c r="A1348" s="74" t="s">
        <v>2599</v>
      </c>
      <c r="B1348" s="75" t="s">
        <v>2600</v>
      </c>
      <c r="C1348" s="76" t="s">
        <v>211</v>
      </c>
      <c r="D1348" s="78" t="s">
        <v>2601</v>
      </c>
      <c r="E1348" s="78" t="s">
        <v>2602</v>
      </c>
    </row>
    <row r="1349" spans="1:5" ht="90" x14ac:dyDescent="0.2">
      <c r="A1349" s="74" t="s">
        <v>2603</v>
      </c>
      <c r="B1349" s="75" t="s">
        <v>2604</v>
      </c>
      <c r="C1349" s="76" t="s">
        <v>211</v>
      </c>
      <c r="D1349" s="78" t="s">
        <v>2605</v>
      </c>
      <c r="E1349" s="78" t="s">
        <v>2606</v>
      </c>
    </row>
    <row r="1350" spans="1:5" ht="101.25" x14ac:dyDescent="0.2">
      <c r="A1350" s="79" t="s">
        <v>2607</v>
      </c>
      <c r="B1350" s="75" t="s">
        <v>2608</v>
      </c>
      <c r="C1350" s="80" t="s">
        <v>211</v>
      </c>
      <c r="D1350" s="81" t="s">
        <v>2609</v>
      </c>
      <c r="E1350" s="81" t="s">
        <v>2610</v>
      </c>
    </row>
    <row r="1351" spans="1:5" ht="101.25" x14ac:dyDescent="0.2">
      <c r="A1351" s="79" t="s">
        <v>2611</v>
      </c>
      <c r="B1351" s="74" t="s">
        <v>2612</v>
      </c>
      <c r="C1351" s="80" t="s">
        <v>211</v>
      </c>
      <c r="D1351" s="81" t="s">
        <v>2613</v>
      </c>
      <c r="E1351" s="81" t="s">
        <v>2614</v>
      </c>
    </row>
    <row r="1352" spans="1:5" ht="56.25" x14ac:dyDescent="0.2">
      <c r="A1352" s="74" t="s">
        <v>2615</v>
      </c>
      <c r="B1352" s="75" t="s">
        <v>2616</v>
      </c>
      <c r="C1352" s="76" t="s">
        <v>211</v>
      </c>
      <c r="D1352" s="78" t="s">
        <v>2617</v>
      </c>
      <c r="E1352" s="78" t="s">
        <v>2618</v>
      </c>
    </row>
    <row r="1353" spans="1:5" ht="67.5" x14ac:dyDescent="0.2">
      <c r="A1353" s="74" t="s">
        <v>2619</v>
      </c>
      <c r="B1353" s="75" t="s">
        <v>2620</v>
      </c>
      <c r="C1353" s="76" t="s">
        <v>211</v>
      </c>
      <c r="D1353" s="78" t="s">
        <v>2621</v>
      </c>
      <c r="E1353" s="78" t="s">
        <v>2622</v>
      </c>
    </row>
    <row r="1354" spans="1:5" ht="67.5" x14ac:dyDescent="0.2">
      <c r="A1354" s="74" t="s">
        <v>2623</v>
      </c>
      <c r="B1354" s="75" t="s">
        <v>2624</v>
      </c>
      <c r="C1354" s="76" t="s">
        <v>211</v>
      </c>
      <c r="D1354" s="78" t="s">
        <v>2625</v>
      </c>
      <c r="E1354" s="78" t="s">
        <v>2626</v>
      </c>
    </row>
    <row r="1355" spans="1:5" ht="78.75" x14ac:dyDescent="0.2">
      <c r="A1355" s="74" t="s">
        <v>2627</v>
      </c>
      <c r="B1355" s="75" t="s">
        <v>2628</v>
      </c>
      <c r="C1355" s="76" t="s">
        <v>211</v>
      </c>
      <c r="D1355" s="78" t="s">
        <v>2629</v>
      </c>
      <c r="E1355" s="78" t="s">
        <v>2630</v>
      </c>
    </row>
    <row r="1356" spans="1:5" ht="90" x14ac:dyDescent="0.2">
      <c r="A1356" s="74" t="s">
        <v>2631</v>
      </c>
      <c r="B1356" s="75" t="s">
        <v>2632</v>
      </c>
      <c r="C1356" s="76" t="s">
        <v>211</v>
      </c>
      <c r="D1356" s="78" t="s">
        <v>2633</v>
      </c>
      <c r="E1356" s="78" t="s">
        <v>2634</v>
      </c>
    </row>
    <row r="1357" spans="1:5" ht="101.25" x14ac:dyDescent="0.2">
      <c r="A1357" s="79" t="s">
        <v>2635</v>
      </c>
      <c r="B1357" s="75" t="s">
        <v>2636</v>
      </c>
      <c r="C1357" s="80" t="s">
        <v>211</v>
      </c>
      <c r="D1357" s="81" t="s">
        <v>2637</v>
      </c>
      <c r="E1357" s="81" t="s">
        <v>2638</v>
      </c>
    </row>
    <row r="1358" spans="1:5" ht="101.25" x14ac:dyDescent="0.2">
      <c r="A1358" s="79" t="s">
        <v>2639</v>
      </c>
      <c r="B1358" s="74" t="s">
        <v>2640</v>
      </c>
      <c r="C1358" s="80" t="s">
        <v>211</v>
      </c>
      <c r="D1358" s="81" t="s">
        <v>2641</v>
      </c>
      <c r="E1358" s="81" t="s">
        <v>2642</v>
      </c>
    </row>
    <row r="1359" spans="1:5" ht="101.25" x14ac:dyDescent="0.2">
      <c r="A1359" s="79" t="s">
        <v>2643</v>
      </c>
      <c r="B1359" s="74" t="s">
        <v>2644</v>
      </c>
      <c r="C1359" s="80" t="s">
        <v>211</v>
      </c>
      <c r="D1359" s="81" t="s">
        <v>2645</v>
      </c>
      <c r="E1359" s="81" t="s">
        <v>2646</v>
      </c>
    </row>
    <row r="1360" spans="1:5" ht="90" x14ac:dyDescent="0.2">
      <c r="A1360" s="79" t="s">
        <v>2647</v>
      </c>
      <c r="B1360" s="74" t="s">
        <v>2648</v>
      </c>
      <c r="C1360" s="80" t="s">
        <v>211</v>
      </c>
      <c r="D1360" s="81" t="s">
        <v>2649</v>
      </c>
      <c r="E1360" s="81" t="s">
        <v>2650</v>
      </c>
    </row>
    <row r="1361" spans="1:5" ht="78.75" x14ac:dyDescent="0.2">
      <c r="A1361" s="74" t="s">
        <v>2651</v>
      </c>
      <c r="B1361" s="75" t="s">
        <v>2652</v>
      </c>
      <c r="C1361" s="76" t="s">
        <v>211</v>
      </c>
      <c r="D1361" s="78" t="s">
        <v>2653</v>
      </c>
      <c r="E1361" s="78" t="s">
        <v>2654</v>
      </c>
    </row>
    <row r="1362" spans="1:5" ht="90" x14ac:dyDescent="0.2">
      <c r="A1362" s="79" t="s">
        <v>2655</v>
      </c>
      <c r="B1362" s="74" t="s">
        <v>2656</v>
      </c>
      <c r="C1362" s="80" t="s">
        <v>211</v>
      </c>
      <c r="D1362" s="81" t="s">
        <v>2657</v>
      </c>
      <c r="E1362" s="81" t="s">
        <v>2658</v>
      </c>
    </row>
    <row r="1363" spans="1:5" ht="90" x14ac:dyDescent="0.2">
      <c r="A1363" s="79" t="s">
        <v>2659</v>
      </c>
      <c r="B1363" s="74" t="s">
        <v>2660</v>
      </c>
      <c r="C1363" s="80" t="s">
        <v>211</v>
      </c>
      <c r="D1363" s="81" t="s">
        <v>2661</v>
      </c>
      <c r="E1363" s="81" t="s">
        <v>2663</v>
      </c>
    </row>
    <row r="1364" spans="1:5" ht="78.75" x14ac:dyDescent="0.2">
      <c r="A1364" s="74" t="s">
        <v>2664</v>
      </c>
      <c r="B1364" s="75" t="s">
        <v>2665</v>
      </c>
      <c r="C1364" s="76" t="s">
        <v>211</v>
      </c>
      <c r="D1364" s="78" t="s">
        <v>2666</v>
      </c>
      <c r="E1364" s="78" t="s">
        <v>2667</v>
      </c>
    </row>
    <row r="1365" spans="1:5" ht="90" x14ac:dyDescent="0.2">
      <c r="A1365" s="74" t="s">
        <v>2668</v>
      </c>
      <c r="B1365" s="75" t="s">
        <v>2669</v>
      </c>
      <c r="C1365" s="76" t="s">
        <v>211</v>
      </c>
      <c r="D1365" s="78" t="s">
        <v>2670</v>
      </c>
      <c r="E1365" s="78" t="s">
        <v>2671</v>
      </c>
    </row>
    <row r="1366" spans="1:5" ht="78.75" x14ac:dyDescent="0.2">
      <c r="A1366" s="74" t="s">
        <v>2672</v>
      </c>
      <c r="B1366" s="75" t="s">
        <v>2673</v>
      </c>
      <c r="C1366" s="76" t="s">
        <v>211</v>
      </c>
      <c r="D1366" s="78" t="s">
        <v>2674</v>
      </c>
      <c r="E1366" s="78" t="s">
        <v>2675</v>
      </c>
    </row>
    <row r="1367" spans="1:5" ht="78.75" x14ac:dyDescent="0.2">
      <c r="A1367" s="74" t="s">
        <v>2676</v>
      </c>
      <c r="B1367" s="75" t="s">
        <v>2677</v>
      </c>
      <c r="C1367" s="76" t="s">
        <v>211</v>
      </c>
      <c r="D1367" s="78" t="s">
        <v>2678</v>
      </c>
      <c r="E1367" s="78" t="s">
        <v>2679</v>
      </c>
    </row>
    <row r="1368" spans="1:5" ht="33.75" x14ac:dyDescent="0.2">
      <c r="A1368" s="59">
        <v>24.06</v>
      </c>
      <c r="B1368" s="73" t="s">
        <v>2680</v>
      </c>
      <c r="C1368" s="56"/>
      <c r="D1368" s="56"/>
      <c r="E1368" s="56"/>
    </row>
    <row r="1369" spans="1:5" ht="67.5" x14ac:dyDescent="0.2">
      <c r="A1369" s="74" t="s">
        <v>2681</v>
      </c>
      <c r="B1369" s="75" t="s">
        <v>2682</v>
      </c>
      <c r="C1369" s="76" t="s">
        <v>228</v>
      </c>
      <c r="D1369" s="78" t="s">
        <v>2683</v>
      </c>
      <c r="E1369" s="78" t="s">
        <v>2685</v>
      </c>
    </row>
    <row r="1370" spans="1:5" ht="22.5" x14ac:dyDescent="0.2">
      <c r="A1370" s="59">
        <v>24.07</v>
      </c>
      <c r="B1370" s="73" t="s">
        <v>2686</v>
      </c>
      <c r="C1370" s="56"/>
      <c r="D1370" s="56"/>
      <c r="E1370" s="56"/>
    </row>
    <row r="1371" spans="1:5" ht="56.25" x14ac:dyDescent="0.2">
      <c r="A1371" s="74" t="s">
        <v>2687</v>
      </c>
      <c r="B1371" s="75" t="s">
        <v>2688</v>
      </c>
      <c r="C1371" s="76" t="s">
        <v>211</v>
      </c>
      <c r="D1371" s="78" t="s">
        <v>2689</v>
      </c>
      <c r="E1371" s="78" t="s">
        <v>2690</v>
      </c>
    </row>
    <row r="1372" spans="1:5" ht="67.5" x14ac:dyDescent="0.2">
      <c r="A1372" s="74" t="s">
        <v>2691</v>
      </c>
      <c r="B1372" s="75" t="s">
        <v>2692</v>
      </c>
      <c r="C1372" s="76" t="s">
        <v>211</v>
      </c>
      <c r="D1372" s="78" t="s">
        <v>2693</v>
      </c>
      <c r="E1372" s="78" t="s">
        <v>2695</v>
      </c>
    </row>
    <row r="1373" spans="1:5" ht="45" x14ac:dyDescent="0.2">
      <c r="A1373" s="59">
        <v>24.08</v>
      </c>
      <c r="B1373" s="73" t="s">
        <v>2696</v>
      </c>
      <c r="C1373" s="56"/>
      <c r="D1373" s="56"/>
      <c r="E1373" s="56"/>
    </row>
    <row r="1374" spans="1:5" ht="78.75" x14ac:dyDescent="0.2">
      <c r="A1374" s="74" t="s">
        <v>2697</v>
      </c>
      <c r="B1374" s="75" t="s">
        <v>2698</v>
      </c>
      <c r="C1374" s="76" t="s">
        <v>228</v>
      </c>
      <c r="D1374" s="78" t="s">
        <v>2699</v>
      </c>
      <c r="E1374" s="78" t="s">
        <v>2700</v>
      </c>
    </row>
    <row r="1375" spans="1:5" ht="45" x14ac:dyDescent="0.2">
      <c r="A1375" s="74" t="s">
        <v>2701</v>
      </c>
      <c r="B1375" s="74" t="s">
        <v>2702</v>
      </c>
      <c r="C1375" s="76" t="s">
        <v>228</v>
      </c>
      <c r="D1375" s="78" t="s">
        <v>2703</v>
      </c>
      <c r="E1375" s="78" t="s">
        <v>2704</v>
      </c>
    </row>
    <row r="1376" spans="1:5" ht="67.5" x14ac:dyDescent="0.2">
      <c r="A1376" s="74" t="s">
        <v>2705</v>
      </c>
      <c r="B1376" s="75" t="s">
        <v>2706</v>
      </c>
      <c r="C1376" s="76" t="s">
        <v>228</v>
      </c>
      <c r="D1376" s="78" t="s">
        <v>2707</v>
      </c>
      <c r="E1376" s="78" t="s">
        <v>2708</v>
      </c>
    </row>
    <row r="1377" spans="1:5" ht="45" x14ac:dyDescent="0.2">
      <c r="A1377" s="59">
        <v>24.2</v>
      </c>
      <c r="B1377" s="73" t="s">
        <v>2709</v>
      </c>
      <c r="C1377" s="56"/>
      <c r="D1377" s="56"/>
      <c r="E1377" s="56"/>
    </row>
    <row r="1378" spans="1:5" ht="33.75" x14ac:dyDescent="0.2">
      <c r="A1378" s="74" t="s">
        <v>2710</v>
      </c>
      <c r="B1378" s="74" t="s">
        <v>2711</v>
      </c>
      <c r="C1378" s="76" t="s">
        <v>211</v>
      </c>
      <c r="D1378" s="82"/>
      <c r="E1378" s="78" t="s">
        <v>231</v>
      </c>
    </row>
    <row r="1379" spans="1:5" ht="22.5" x14ac:dyDescent="0.2">
      <c r="A1379" s="74" t="s">
        <v>2712</v>
      </c>
      <c r="B1379" s="74" t="s">
        <v>2713</v>
      </c>
      <c r="C1379" s="76" t="s">
        <v>228</v>
      </c>
      <c r="D1379" s="78" t="s">
        <v>2714</v>
      </c>
      <c r="E1379" s="78" t="s">
        <v>2716</v>
      </c>
    </row>
    <row r="1380" spans="1:5" ht="33.75" x14ac:dyDescent="0.2">
      <c r="A1380" s="74" t="s">
        <v>2717</v>
      </c>
      <c r="B1380" s="74" t="s">
        <v>2718</v>
      </c>
      <c r="C1380" s="76" t="s">
        <v>228</v>
      </c>
      <c r="D1380" s="82"/>
      <c r="E1380" s="78" t="s">
        <v>312</v>
      </c>
    </row>
    <row r="1381" spans="1:5" ht="33.75" x14ac:dyDescent="0.2">
      <c r="A1381" s="74" t="s">
        <v>2719</v>
      </c>
      <c r="B1381" s="74" t="s">
        <v>2720</v>
      </c>
      <c r="C1381" s="76" t="s">
        <v>228</v>
      </c>
      <c r="D1381" s="78" t="s">
        <v>2721</v>
      </c>
      <c r="E1381" s="78" t="s">
        <v>2723</v>
      </c>
    </row>
    <row r="1382" spans="1:5" ht="45" x14ac:dyDescent="0.2">
      <c r="A1382" s="74" t="s">
        <v>2724</v>
      </c>
      <c r="B1382" s="74" t="s">
        <v>2725</v>
      </c>
      <c r="C1382" s="76" t="s">
        <v>247</v>
      </c>
      <c r="D1382" s="78" t="s">
        <v>2726</v>
      </c>
      <c r="E1382" s="78" t="s">
        <v>2728</v>
      </c>
    </row>
    <row r="1383" spans="1:5" ht="33.75" x14ac:dyDescent="0.2">
      <c r="A1383" s="74" t="s">
        <v>2729</v>
      </c>
      <c r="B1383" s="74" t="s">
        <v>2730</v>
      </c>
      <c r="C1383" s="76" t="s">
        <v>228</v>
      </c>
      <c r="D1383" s="78" t="s">
        <v>2731</v>
      </c>
      <c r="E1383" s="78" t="s">
        <v>2732</v>
      </c>
    </row>
    <row r="1384" spans="1:5" ht="67.5" x14ac:dyDescent="0.2">
      <c r="A1384" s="74" t="s">
        <v>2733</v>
      </c>
      <c r="B1384" s="75" t="s">
        <v>2734</v>
      </c>
      <c r="C1384" s="76" t="s">
        <v>228</v>
      </c>
      <c r="D1384" s="78" t="s">
        <v>2735</v>
      </c>
      <c r="E1384" s="78" t="s">
        <v>2736</v>
      </c>
    </row>
    <row r="1385" spans="1:5" ht="33.75" x14ac:dyDescent="0.2">
      <c r="A1385" s="74" t="s">
        <v>2737</v>
      </c>
      <c r="B1385" s="74" t="s">
        <v>2738</v>
      </c>
      <c r="C1385" s="76" t="s">
        <v>211</v>
      </c>
      <c r="D1385" s="78" t="s">
        <v>2739</v>
      </c>
      <c r="E1385" s="78" t="s">
        <v>2740</v>
      </c>
    </row>
    <row r="1386" spans="1:5" ht="45" x14ac:dyDescent="0.2">
      <c r="A1386" s="74" t="s">
        <v>2741</v>
      </c>
      <c r="B1386" s="74" t="s">
        <v>2742</v>
      </c>
      <c r="C1386" s="76" t="s">
        <v>211</v>
      </c>
      <c r="D1386" s="78" t="s">
        <v>2743</v>
      </c>
      <c r="E1386" s="78" t="s">
        <v>2745</v>
      </c>
    </row>
    <row r="1387" spans="1:5" ht="45" x14ac:dyDescent="0.2">
      <c r="A1387" s="74" t="s">
        <v>2746</v>
      </c>
      <c r="B1387" s="74" t="s">
        <v>2747</v>
      </c>
      <c r="C1387" s="76" t="s">
        <v>211</v>
      </c>
      <c r="D1387" s="78" t="s">
        <v>2748</v>
      </c>
      <c r="E1387" s="78" t="s">
        <v>955</v>
      </c>
    </row>
    <row r="1388" spans="1:5" ht="67.5" x14ac:dyDescent="0.2">
      <c r="A1388" s="74" t="s">
        <v>2749</v>
      </c>
      <c r="B1388" s="75" t="s">
        <v>2750</v>
      </c>
      <c r="C1388" s="76" t="s">
        <v>211</v>
      </c>
      <c r="D1388" s="78" t="s">
        <v>2751</v>
      </c>
      <c r="E1388" s="78" t="s">
        <v>2753</v>
      </c>
    </row>
    <row r="1389" spans="1:5" ht="67.5" x14ac:dyDescent="0.2">
      <c r="A1389" s="74" t="s">
        <v>2754</v>
      </c>
      <c r="B1389" s="75" t="s">
        <v>2755</v>
      </c>
      <c r="C1389" s="76" t="s">
        <v>211</v>
      </c>
      <c r="D1389" s="78" t="s">
        <v>2756</v>
      </c>
      <c r="E1389" s="78" t="s">
        <v>2757</v>
      </c>
    </row>
    <row r="1390" spans="1:5" ht="45" x14ac:dyDescent="0.2">
      <c r="A1390" s="58">
        <v>25</v>
      </c>
      <c r="B1390" s="73" t="s">
        <v>2758</v>
      </c>
      <c r="C1390" s="56"/>
      <c r="D1390" s="56"/>
      <c r="E1390" s="56"/>
    </row>
    <row r="1391" spans="1:5" ht="22.5" x14ac:dyDescent="0.2">
      <c r="A1391" s="59">
        <v>25.01</v>
      </c>
      <c r="B1391" s="73" t="s">
        <v>2759</v>
      </c>
      <c r="C1391" s="56"/>
      <c r="D1391" s="56"/>
      <c r="E1391" s="56"/>
    </row>
    <row r="1392" spans="1:5" ht="33.75" x14ac:dyDescent="0.2">
      <c r="A1392" s="74" t="s">
        <v>2760</v>
      </c>
      <c r="B1392" s="74" t="s">
        <v>2761</v>
      </c>
      <c r="C1392" s="76" t="s">
        <v>211</v>
      </c>
      <c r="D1392" s="78" t="s">
        <v>2762</v>
      </c>
      <c r="E1392" s="78" t="s">
        <v>2763</v>
      </c>
    </row>
    <row r="1393" spans="1:5" ht="56.25" x14ac:dyDescent="0.2">
      <c r="A1393" s="74" t="s">
        <v>2764</v>
      </c>
      <c r="B1393" s="74" t="s">
        <v>2765</v>
      </c>
      <c r="C1393" s="76" t="s">
        <v>211</v>
      </c>
      <c r="D1393" s="78" t="s">
        <v>2766</v>
      </c>
      <c r="E1393" s="78" t="s">
        <v>2767</v>
      </c>
    </row>
    <row r="1394" spans="1:5" ht="45" x14ac:dyDescent="0.2">
      <c r="A1394" s="74" t="s">
        <v>2768</v>
      </c>
      <c r="B1394" s="74" t="s">
        <v>2769</v>
      </c>
      <c r="C1394" s="76" t="s">
        <v>211</v>
      </c>
      <c r="D1394" s="78" t="s">
        <v>2770</v>
      </c>
      <c r="E1394" s="78" t="s">
        <v>2771</v>
      </c>
    </row>
    <row r="1395" spans="1:5" ht="45" x14ac:dyDescent="0.2">
      <c r="A1395" s="74" t="s">
        <v>2772</v>
      </c>
      <c r="B1395" s="74" t="s">
        <v>2773</v>
      </c>
      <c r="C1395" s="76" t="s">
        <v>211</v>
      </c>
      <c r="D1395" s="78" t="s">
        <v>2774</v>
      </c>
      <c r="E1395" s="78" t="s">
        <v>2775</v>
      </c>
    </row>
    <row r="1396" spans="1:5" ht="33.75" x14ac:dyDescent="0.2">
      <c r="A1396" s="74" t="s">
        <v>2776</v>
      </c>
      <c r="B1396" s="74" t="s">
        <v>2777</v>
      </c>
      <c r="C1396" s="76" t="s">
        <v>211</v>
      </c>
      <c r="D1396" s="78" t="s">
        <v>2778</v>
      </c>
      <c r="E1396" s="78" t="s">
        <v>2779</v>
      </c>
    </row>
    <row r="1397" spans="1:5" ht="45" x14ac:dyDescent="0.2">
      <c r="A1397" s="74" t="s">
        <v>2780</v>
      </c>
      <c r="B1397" s="74" t="s">
        <v>2781</v>
      </c>
      <c r="C1397" s="76" t="s">
        <v>211</v>
      </c>
      <c r="D1397" s="78" t="s">
        <v>2782</v>
      </c>
      <c r="E1397" s="78" t="s">
        <v>2783</v>
      </c>
    </row>
    <row r="1398" spans="1:5" ht="33.75" x14ac:dyDescent="0.2">
      <c r="A1398" s="74" t="s">
        <v>2784</v>
      </c>
      <c r="B1398" s="74" t="s">
        <v>2785</v>
      </c>
      <c r="C1398" s="76" t="s">
        <v>211</v>
      </c>
      <c r="D1398" s="78" t="s">
        <v>2786</v>
      </c>
      <c r="E1398" s="78" t="s">
        <v>2787</v>
      </c>
    </row>
    <row r="1399" spans="1:5" ht="56.25" x14ac:dyDescent="0.2">
      <c r="A1399" s="74" t="s">
        <v>2788</v>
      </c>
      <c r="B1399" s="74" t="s">
        <v>2789</v>
      </c>
      <c r="C1399" s="76" t="s">
        <v>211</v>
      </c>
      <c r="D1399" s="78" t="s">
        <v>2790</v>
      </c>
      <c r="E1399" s="78" t="s">
        <v>2791</v>
      </c>
    </row>
    <row r="1400" spans="1:5" ht="45" x14ac:dyDescent="0.2">
      <c r="A1400" s="74" t="s">
        <v>2792</v>
      </c>
      <c r="B1400" s="74" t="s">
        <v>2793</v>
      </c>
      <c r="C1400" s="76" t="s">
        <v>211</v>
      </c>
      <c r="D1400" s="78" t="s">
        <v>2794</v>
      </c>
      <c r="E1400" s="78" t="s">
        <v>2795</v>
      </c>
    </row>
    <row r="1401" spans="1:5" ht="45" x14ac:dyDescent="0.2">
      <c r="A1401" s="74" t="s">
        <v>2796</v>
      </c>
      <c r="B1401" s="74" t="s">
        <v>2797</v>
      </c>
      <c r="C1401" s="76" t="s">
        <v>211</v>
      </c>
      <c r="D1401" s="78" t="s">
        <v>2798</v>
      </c>
      <c r="E1401" s="78" t="s">
        <v>2799</v>
      </c>
    </row>
    <row r="1402" spans="1:5" ht="67.5" x14ac:dyDescent="0.2">
      <c r="A1402" s="74" t="s">
        <v>2800</v>
      </c>
      <c r="B1402" s="75" t="s">
        <v>2801</v>
      </c>
      <c r="C1402" s="76" t="s">
        <v>211</v>
      </c>
      <c r="D1402" s="78" t="s">
        <v>2802</v>
      </c>
      <c r="E1402" s="78" t="s">
        <v>2802</v>
      </c>
    </row>
    <row r="1403" spans="1:5" ht="33.75" x14ac:dyDescent="0.2">
      <c r="A1403" s="74" t="s">
        <v>2803</v>
      </c>
      <c r="B1403" s="74" t="s">
        <v>2804</v>
      </c>
      <c r="C1403" s="76" t="s">
        <v>211</v>
      </c>
      <c r="D1403" s="78" t="s">
        <v>2805</v>
      </c>
      <c r="E1403" s="78" t="s">
        <v>2807</v>
      </c>
    </row>
    <row r="1404" spans="1:5" ht="33.75" x14ac:dyDescent="0.2">
      <c r="A1404" s="74" t="s">
        <v>2808</v>
      </c>
      <c r="B1404" s="74" t="s">
        <v>2809</v>
      </c>
      <c r="C1404" s="76" t="s">
        <v>211</v>
      </c>
      <c r="D1404" s="78" t="s">
        <v>2810</v>
      </c>
      <c r="E1404" s="78" t="s">
        <v>2811</v>
      </c>
    </row>
    <row r="1405" spans="1:5" ht="45" x14ac:dyDescent="0.2">
      <c r="A1405" s="74" t="s">
        <v>2812</v>
      </c>
      <c r="B1405" s="74" t="s">
        <v>2813</v>
      </c>
      <c r="C1405" s="76" t="s">
        <v>211</v>
      </c>
      <c r="D1405" s="78" t="s">
        <v>2814</v>
      </c>
      <c r="E1405" s="78" t="s">
        <v>2815</v>
      </c>
    </row>
    <row r="1406" spans="1:5" ht="33.75" x14ac:dyDescent="0.2">
      <c r="A1406" s="74" t="s">
        <v>2816</v>
      </c>
      <c r="B1406" s="74" t="s">
        <v>2817</v>
      </c>
      <c r="C1406" s="76" t="s">
        <v>211</v>
      </c>
      <c r="D1406" s="78" t="s">
        <v>2818</v>
      </c>
      <c r="E1406" s="78" t="s">
        <v>2819</v>
      </c>
    </row>
    <row r="1407" spans="1:5" ht="33.75" x14ac:dyDescent="0.2">
      <c r="A1407" s="74" t="s">
        <v>2820</v>
      </c>
      <c r="B1407" s="74" t="s">
        <v>2821</v>
      </c>
      <c r="C1407" s="76" t="s">
        <v>211</v>
      </c>
      <c r="D1407" s="78" t="s">
        <v>2822</v>
      </c>
      <c r="E1407" s="78" t="s">
        <v>2823</v>
      </c>
    </row>
    <row r="1408" spans="1:5" ht="33.75" x14ac:dyDescent="0.2">
      <c r="A1408" s="74" t="s">
        <v>2824</v>
      </c>
      <c r="B1408" s="74" t="s">
        <v>2825</v>
      </c>
      <c r="C1408" s="76" t="s">
        <v>211</v>
      </c>
      <c r="D1408" s="78" t="s">
        <v>2826</v>
      </c>
      <c r="E1408" s="78" t="s">
        <v>2827</v>
      </c>
    </row>
    <row r="1409" spans="1:5" ht="33.75" x14ac:dyDescent="0.2">
      <c r="A1409" s="74" t="s">
        <v>2828</v>
      </c>
      <c r="B1409" s="74" t="s">
        <v>2829</v>
      </c>
      <c r="C1409" s="76" t="s">
        <v>211</v>
      </c>
      <c r="D1409" s="78" t="s">
        <v>2830</v>
      </c>
      <c r="E1409" s="78" t="s">
        <v>2832</v>
      </c>
    </row>
    <row r="1410" spans="1:5" ht="33.75" x14ac:dyDescent="0.2">
      <c r="A1410" s="74" t="s">
        <v>2833</v>
      </c>
      <c r="B1410" s="74" t="s">
        <v>2834</v>
      </c>
      <c r="C1410" s="76" t="s">
        <v>211</v>
      </c>
      <c r="D1410" s="78" t="s">
        <v>2835</v>
      </c>
      <c r="E1410" s="78" t="s">
        <v>2836</v>
      </c>
    </row>
    <row r="1411" spans="1:5" ht="45" x14ac:dyDescent="0.2">
      <c r="A1411" s="74" t="s">
        <v>2837</v>
      </c>
      <c r="B1411" s="74" t="s">
        <v>2838</v>
      </c>
      <c r="C1411" s="76" t="s">
        <v>211</v>
      </c>
      <c r="D1411" s="78" t="s">
        <v>2839</v>
      </c>
      <c r="E1411" s="78" t="s">
        <v>2840</v>
      </c>
    </row>
    <row r="1412" spans="1:5" ht="22.5" x14ac:dyDescent="0.2">
      <c r="A1412" s="74" t="s">
        <v>2841</v>
      </c>
      <c r="B1412" s="74" t="s">
        <v>2842</v>
      </c>
      <c r="C1412" s="76" t="s">
        <v>211</v>
      </c>
      <c r="D1412" s="78" t="s">
        <v>2843</v>
      </c>
      <c r="E1412" s="78" t="s">
        <v>2843</v>
      </c>
    </row>
    <row r="1413" spans="1:5" ht="56.25" x14ac:dyDescent="0.2">
      <c r="A1413" s="74" t="s">
        <v>2844</v>
      </c>
      <c r="B1413" s="74" t="s">
        <v>2845</v>
      </c>
      <c r="C1413" s="76" t="s">
        <v>211</v>
      </c>
      <c r="D1413" s="78" t="s">
        <v>2428</v>
      </c>
      <c r="E1413" s="78" t="s">
        <v>2428</v>
      </c>
    </row>
    <row r="1414" spans="1:5" ht="78.75" x14ac:dyDescent="0.2">
      <c r="A1414" s="74" t="s">
        <v>2846</v>
      </c>
      <c r="B1414" s="75" t="s">
        <v>2847</v>
      </c>
      <c r="C1414" s="76" t="s">
        <v>211</v>
      </c>
      <c r="D1414" s="78" t="s">
        <v>2848</v>
      </c>
      <c r="E1414" s="78" t="s">
        <v>2848</v>
      </c>
    </row>
    <row r="1415" spans="1:5" ht="78.75" x14ac:dyDescent="0.2">
      <c r="A1415" s="74" t="s">
        <v>2849</v>
      </c>
      <c r="B1415" s="75" t="s">
        <v>2850</v>
      </c>
      <c r="C1415" s="76" t="s">
        <v>211</v>
      </c>
      <c r="D1415" s="78" t="s">
        <v>2851</v>
      </c>
      <c r="E1415" s="78" t="s">
        <v>2851</v>
      </c>
    </row>
    <row r="1416" spans="1:5" ht="45" x14ac:dyDescent="0.2">
      <c r="A1416" s="74" t="s">
        <v>2852</v>
      </c>
      <c r="B1416" s="74" t="s">
        <v>2853</v>
      </c>
      <c r="C1416" s="76" t="s">
        <v>211</v>
      </c>
      <c r="D1416" s="78" t="s">
        <v>2854</v>
      </c>
      <c r="E1416" s="78" t="s">
        <v>2855</v>
      </c>
    </row>
    <row r="1417" spans="1:5" ht="56.25" x14ac:dyDescent="0.2">
      <c r="A1417" s="74" t="s">
        <v>2856</v>
      </c>
      <c r="B1417" s="74" t="s">
        <v>2857</v>
      </c>
      <c r="C1417" s="83" t="s">
        <v>211</v>
      </c>
      <c r="D1417" s="78" t="s">
        <v>2858</v>
      </c>
      <c r="E1417" s="78" t="s">
        <v>2859</v>
      </c>
    </row>
    <row r="1418" spans="1:5" ht="56.25" x14ac:dyDescent="0.2">
      <c r="A1418" s="74" t="s">
        <v>2860</v>
      </c>
      <c r="B1418" s="74" t="s">
        <v>2861</v>
      </c>
      <c r="C1418" s="83" t="s">
        <v>211</v>
      </c>
      <c r="D1418" s="78" t="s">
        <v>2862</v>
      </c>
      <c r="E1418" s="78" t="s">
        <v>2863</v>
      </c>
    </row>
    <row r="1419" spans="1:5" ht="56.25" x14ac:dyDescent="0.2">
      <c r="A1419" s="74" t="s">
        <v>2864</v>
      </c>
      <c r="B1419" s="74" t="s">
        <v>2865</v>
      </c>
      <c r="C1419" s="83" t="s">
        <v>211</v>
      </c>
      <c r="D1419" s="78" t="s">
        <v>2866</v>
      </c>
      <c r="E1419" s="78" t="s">
        <v>2867</v>
      </c>
    </row>
    <row r="1420" spans="1:5" x14ac:dyDescent="0.2">
      <c r="A1420" s="59">
        <v>25.02</v>
      </c>
      <c r="B1420" s="73" t="s">
        <v>2868</v>
      </c>
      <c r="C1420" s="56"/>
      <c r="D1420" s="56"/>
      <c r="E1420" s="56"/>
    </row>
    <row r="1421" spans="1:5" ht="45" x14ac:dyDescent="0.2">
      <c r="A1421" s="74" t="s">
        <v>2869</v>
      </c>
      <c r="B1421" s="74" t="s">
        <v>2870</v>
      </c>
      <c r="C1421" s="83" t="s">
        <v>211</v>
      </c>
      <c r="D1421" s="78" t="s">
        <v>2871</v>
      </c>
      <c r="E1421" s="78" t="s">
        <v>2872</v>
      </c>
    </row>
    <row r="1422" spans="1:5" ht="33.75" x14ac:dyDescent="0.2">
      <c r="A1422" s="74" t="s">
        <v>2873</v>
      </c>
      <c r="B1422" s="74" t="s">
        <v>2874</v>
      </c>
      <c r="C1422" s="83" t="s">
        <v>211</v>
      </c>
      <c r="D1422" s="78" t="s">
        <v>2875</v>
      </c>
      <c r="E1422" s="78" t="s">
        <v>2876</v>
      </c>
    </row>
    <row r="1423" spans="1:5" ht="33.75" x14ac:dyDescent="0.2">
      <c r="A1423" s="74" t="s">
        <v>2877</v>
      </c>
      <c r="B1423" s="74" t="s">
        <v>2878</v>
      </c>
      <c r="C1423" s="83" t="s">
        <v>211</v>
      </c>
      <c r="D1423" s="78" t="s">
        <v>2879</v>
      </c>
      <c r="E1423" s="78" t="s">
        <v>2880</v>
      </c>
    </row>
    <row r="1424" spans="1:5" ht="45" x14ac:dyDescent="0.2">
      <c r="A1424" s="74" t="s">
        <v>2881</v>
      </c>
      <c r="B1424" s="74" t="s">
        <v>2882</v>
      </c>
      <c r="C1424" s="83" t="s">
        <v>211</v>
      </c>
      <c r="D1424" s="78" t="s">
        <v>2883</v>
      </c>
      <c r="E1424" s="78" t="s">
        <v>2884</v>
      </c>
    </row>
    <row r="1425" spans="1:5" ht="33.75" x14ac:dyDescent="0.2">
      <c r="A1425" s="74" t="s">
        <v>2885</v>
      </c>
      <c r="B1425" s="74" t="s">
        <v>2886</v>
      </c>
      <c r="C1425" s="83" t="s">
        <v>211</v>
      </c>
      <c r="D1425" s="78" t="s">
        <v>2887</v>
      </c>
      <c r="E1425" s="78" t="s">
        <v>2888</v>
      </c>
    </row>
    <row r="1426" spans="1:5" ht="33.75" x14ac:dyDescent="0.2">
      <c r="A1426" s="74" t="s">
        <v>2889</v>
      </c>
      <c r="B1426" s="74" t="s">
        <v>2890</v>
      </c>
      <c r="C1426" s="83" t="s">
        <v>211</v>
      </c>
      <c r="D1426" s="78" t="s">
        <v>2891</v>
      </c>
      <c r="E1426" s="78" t="s">
        <v>2892</v>
      </c>
    </row>
    <row r="1427" spans="1:5" ht="45" x14ac:dyDescent="0.2">
      <c r="A1427" s="74" t="s">
        <v>2893</v>
      </c>
      <c r="B1427" s="74" t="s">
        <v>2894</v>
      </c>
      <c r="C1427" s="83" t="s">
        <v>211</v>
      </c>
      <c r="D1427" s="78" t="s">
        <v>2895</v>
      </c>
      <c r="E1427" s="78" t="s">
        <v>2896</v>
      </c>
    </row>
    <row r="1428" spans="1:5" ht="33.75" x14ac:dyDescent="0.2">
      <c r="A1428" s="74" t="s">
        <v>2897</v>
      </c>
      <c r="B1428" s="74" t="s">
        <v>2898</v>
      </c>
      <c r="C1428" s="83" t="s">
        <v>211</v>
      </c>
      <c r="D1428" s="78" t="s">
        <v>2899</v>
      </c>
      <c r="E1428" s="78" t="s">
        <v>2900</v>
      </c>
    </row>
    <row r="1429" spans="1:5" ht="33.75" x14ac:dyDescent="0.2">
      <c r="A1429" s="74" t="s">
        <v>2901</v>
      </c>
      <c r="B1429" s="74" t="s">
        <v>2902</v>
      </c>
      <c r="C1429" s="83" t="s">
        <v>211</v>
      </c>
      <c r="D1429" s="78" t="s">
        <v>2903</v>
      </c>
      <c r="E1429" s="78" t="s">
        <v>2904</v>
      </c>
    </row>
    <row r="1430" spans="1:5" ht="45" x14ac:dyDescent="0.2">
      <c r="A1430" s="74" t="s">
        <v>2905</v>
      </c>
      <c r="B1430" s="74" t="s">
        <v>2906</v>
      </c>
      <c r="C1430" s="83" t="s">
        <v>211</v>
      </c>
      <c r="D1430" s="78" t="s">
        <v>2907</v>
      </c>
      <c r="E1430" s="78" t="s">
        <v>2908</v>
      </c>
    </row>
    <row r="1431" spans="1:5" ht="45" x14ac:dyDescent="0.2">
      <c r="A1431" s="74" t="s">
        <v>2909</v>
      </c>
      <c r="B1431" s="74" t="s">
        <v>2910</v>
      </c>
      <c r="C1431" s="83" t="s">
        <v>211</v>
      </c>
      <c r="D1431" s="78" t="s">
        <v>2911</v>
      </c>
      <c r="E1431" s="78" t="s">
        <v>2912</v>
      </c>
    </row>
    <row r="1432" spans="1:5" ht="45" x14ac:dyDescent="0.2">
      <c r="A1432" s="74" t="s">
        <v>2913</v>
      </c>
      <c r="B1432" s="74" t="s">
        <v>2914</v>
      </c>
      <c r="C1432" s="83" t="s">
        <v>211</v>
      </c>
      <c r="D1432" s="78" t="s">
        <v>2915</v>
      </c>
      <c r="E1432" s="78" t="s">
        <v>2916</v>
      </c>
    </row>
    <row r="1433" spans="1:5" ht="56.25" x14ac:dyDescent="0.2">
      <c r="A1433" s="74" t="s">
        <v>2917</v>
      </c>
      <c r="B1433" s="75" t="s">
        <v>2918</v>
      </c>
      <c r="C1433" s="83" t="s">
        <v>211</v>
      </c>
      <c r="D1433" s="78" t="s">
        <v>2919</v>
      </c>
      <c r="E1433" s="78" t="s">
        <v>2920</v>
      </c>
    </row>
    <row r="1434" spans="1:5" ht="67.5" x14ac:dyDescent="0.2">
      <c r="A1434" s="74" t="s">
        <v>2921</v>
      </c>
      <c r="B1434" s="75" t="s">
        <v>2922</v>
      </c>
      <c r="C1434" s="83" t="s">
        <v>211</v>
      </c>
      <c r="D1434" s="78" t="s">
        <v>2923</v>
      </c>
      <c r="E1434" s="78" t="s">
        <v>2924</v>
      </c>
    </row>
    <row r="1435" spans="1:5" ht="67.5" x14ac:dyDescent="0.2">
      <c r="A1435" s="74" t="s">
        <v>2925</v>
      </c>
      <c r="B1435" s="75" t="s">
        <v>2926</v>
      </c>
      <c r="C1435" s="83" t="s">
        <v>211</v>
      </c>
      <c r="D1435" s="78" t="s">
        <v>2927</v>
      </c>
      <c r="E1435" s="78" t="s">
        <v>2928</v>
      </c>
    </row>
    <row r="1436" spans="1:5" ht="45" x14ac:dyDescent="0.2">
      <c r="A1436" s="74" t="s">
        <v>2929</v>
      </c>
      <c r="B1436" s="74" t="s">
        <v>2930</v>
      </c>
      <c r="C1436" s="83" t="s">
        <v>211</v>
      </c>
      <c r="D1436" s="78" t="s">
        <v>2931</v>
      </c>
      <c r="E1436" s="78" t="s">
        <v>2932</v>
      </c>
    </row>
    <row r="1437" spans="1:5" ht="45" x14ac:dyDescent="0.2">
      <c r="A1437" s="59">
        <v>25.2</v>
      </c>
      <c r="B1437" s="73" t="s">
        <v>2933</v>
      </c>
      <c r="C1437" s="56"/>
      <c r="D1437" s="56"/>
      <c r="E1437" s="56"/>
    </row>
    <row r="1438" spans="1:5" ht="78.75" x14ac:dyDescent="0.2">
      <c r="A1438" s="74" t="s">
        <v>2934</v>
      </c>
      <c r="B1438" s="75" t="s">
        <v>2935</v>
      </c>
      <c r="C1438" s="83" t="s">
        <v>211</v>
      </c>
      <c r="D1438" s="78" t="s">
        <v>2936</v>
      </c>
      <c r="E1438" s="78" t="s">
        <v>2936</v>
      </c>
    </row>
    <row r="1439" spans="1:5" ht="22.5" x14ac:dyDescent="0.2">
      <c r="A1439" s="58">
        <v>26</v>
      </c>
      <c r="B1439" s="73" t="s">
        <v>2937</v>
      </c>
      <c r="C1439" s="56"/>
      <c r="D1439" s="56"/>
      <c r="E1439" s="56"/>
    </row>
    <row r="1440" spans="1:5" ht="22.5" x14ac:dyDescent="0.2">
      <c r="A1440" s="59">
        <v>26.01</v>
      </c>
      <c r="B1440" s="73" t="s">
        <v>2938</v>
      </c>
      <c r="C1440" s="56"/>
      <c r="D1440" s="56"/>
      <c r="E1440" s="56"/>
    </row>
    <row r="1441" spans="1:5" ht="33.75" x14ac:dyDescent="0.2">
      <c r="A1441" s="74" t="s">
        <v>2939</v>
      </c>
      <c r="B1441" s="74" t="s">
        <v>2940</v>
      </c>
      <c r="C1441" s="83" t="s">
        <v>211</v>
      </c>
      <c r="D1441" s="78" t="s">
        <v>2941</v>
      </c>
      <c r="E1441" s="78" t="s">
        <v>2943</v>
      </c>
    </row>
    <row r="1442" spans="1:5" ht="33.75" x14ac:dyDescent="0.2">
      <c r="A1442" s="74" t="s">
        <v>2944</v>
      </c>
      <c r="B1442" s="74" t="s">
        <v>2945</v>
      </c>
      <c r="C1442" s="83" t="s">
        <v>211</v>
      </c>
      <c r="D1442" s="78" t="s">
        <v>2946</v>
      </c>
      <c r="E1442" s="78" t="s">
        <v>2745</v>
      </c>
    </row>
    <row r="1443" spans="1:5" ht="33.75" x14ac:dyDescent="0.2">
      <c r="A1443" s="74" t="s">
        <v>2947</v>
      </c>
      <c r="B1443" s="74" t="s">
        <v>2948</v>
      </c>
      <c r="C1443" s="83" t="s">
        <v>211</v>
      </c>
      <c r="D1443" s="78" t="s">
        <v>2949</v>
      </c>
      <c r="E1443" s="78" t="s">
        <v>2950</v>
      </c>
    </row>
    <row r="1444" spans="1:5" ht="33.75" x14ac:dyDescent="0.2">
      <c r="A1444" s="74" t="s">
        <v>2951</v>
      </c>
      <c r="B1444" s="74" t="s">
        <v>2952</v>
      </c>
      <c r="C1444" s="83" t="s">
        <v>211</v>
      </c>
      <c r="D1444" s="78" t="s">
        <v>2953</v>
      </c>
      <c r="E1444" s="78" t="s">
        <v>2954</v>
      </c>
    </row>
    <row r="1445" spans="1:5" ht="22.5" x14ac:dyDescent="0.2">
      <c r="A1445" s="74" t="s">
        <v>2955</v>
      </c>
      <c r="B1445" s="74" t="s">
        <v>2956</v>
      </c>
      <c r="C1445" s="83" t="s">
        <v>211</v>
      </c>
      <c r="D1445" s="78" t="s">
        <v>2957</v>
      </c>
      <c r="E1445" s="78" t="s">
        <v>2958</v>
      </c>
    </row>
    <row r="1446" spans="1:5" ht="22.5" x14ac:dyDescent="0.2">
      <c r="A1446" s="74" t="s">
        <v>2959</v>
      </c>
      <c r="B1446" s="74" t="s">
        <v>2960</v>
      </c>
      <c r="C1446" s="83" t="s">
        <v>211</v>
      </c>
      <c r="D1446" s="78" t="s">
        <v>2961</v>
      </c>
      <c r="E1446" s="78" t="s">
        <v>2962</v>
      </c>
    </row>
    <row r="1447" spans="1:5" ht="22.5" x14ac:dyDescent="0.2">
      <c r="A1447" s="74" t="s">
        <v>2963</v>
      </c>
      <c r="B1447" s="74" t="s">
        <v>2964</v>
      </c>
      <c r="C1447" s="83" t="s">
        <v>211</v>
      </c>
      <c r="D1447" s="78" t="s">
        <v>2965</v>
      </c>
      <c r="E1447" s="78" t="s">
        <v>2966</v>
      </c>
    </row>
    <row r="1448" spans="1:5" ht="22.5" x14ac:dyDescent="0.2">
      <c r="A1448" s="74" t="s">
        <v>2967</v>
      </c>
      <c r="B1448" s="74" t="s">
        <v>2968</v>
      </c>
      <c r="C1448" s="83" t="s">
        <v>211</v>
      </c>
      <c r="D1448" s="78" t="s">
        <v>2969</v>
      </c>
      <c r="E1448" s="78" t="s">
        <v>2970</v>
      </c>
    </row>
    <row r="1449" spans="1:5" ht="22.5" x14ac:dyDescent="0.2">
      <c r="A1449" s="74" t="s">
        <v>2971</v>
      </c>
      <c r="B1449" s="74" t="s">
        <v>2972</v>
      </c>
      <c r="C1449" s="83" t="s">
        <v>211</v>
      </c>
      <c r="D1449" s="78" t="s">
        <v>2973</v>
      </c>
      <c r="E1449" s="78" t="s">
        <v>2974</v>
      </c>
    </row>
    <row r="1450" spans="1:5" ht="22.5" x14ac:dyDescent="0.2">
      <c r="A1450" s="74" t="s">
        <v>2975</v>
      </c>
      <c r="B1450" s="74" t="s">
        <v>2976</v>
      </c>
      <c r="C1450" s="83" t="s">
        <v>211</v>
      </c>
      <c r="D1450" s="78" t="s">
        <v>2977</v>
      </c>
      <c r="E1450" s="78" t="s">
        <v>2978</v>
      </c>
    </row>
    <row r="1451" spans="1:5" ht="22.5" x14ac:dyDescent="0.2">
      <c r="A1451" s="74" t="s">
        <v>2979</v>
      </c>
      <c r="B1451" s="74" t="s">
        <v>2980</v>
      </c>
      <c r="C1451" s="83" t="s">
        <v>211</v>
      </c>
      <c r="D1451" s="78" t="s">
        <v>2981</v>
      </c>
      <c r="E1451" s="78" t="s">
        <v>2982</v>
      </c>
    </row>
    <row r="1452" spans="1:5" ht="22.5" x14ac:dyDescent="0.2">
      <c r="A1452" s="74" t="s">
        <v>2983</v>
      </c>
      <c r="B1452" s="74" t="s">
        <v>2984</v>
      </c>
      <c r="C1452" s="83" t="s">
        <v>211</v>
      </c>
      <c r="D1452" s="78" t="s">
        <v>2985</v>
      </c>
      <c r="E1452" s="78" t="s">
        <v>2986</v>
      </c>
    </row>
    <row r="1453" spans="1:5" ht="56.25" x14ac:dyDescent="0.2">
      <c r="A1453" s="74" t="s">
        <v>2987</v>
      </c>
      <c r="B1453" s="74" t="s">
        <v>2988</v>
      </c>
      <c r="C1453" s="83" t="s">
        <v>211</v>
      </c>
      <c r="D1453" s="78" t="s">
        <v>2989</v>
      </c>
      <c r="E1453" s="78" t="s">
        <v>2989</v>
      </c>
    </row>
    <row r="1454" spans="1:5" ht="67.5" x14ac:dyDescent="0.2">
      <c r="A1454" s="74" t="s">
        <v>2990</v>
      </c>
      <c r="B1454" s="75" t="s">
        <v>2991</v>
      </c>
      <c r="C1454" s="83" t="s">
        <v>211</v>
      </c>
      <c r="D1454" s="78" t="s">
        <v>2992</v>
      </c>
      <c r="E1454" s="78" t="s">
        <v>2992</v>
      </c>
    </row>
    <row r="1455" spans="1:5" ht="33.75" x14ac:dyDescent="0.2">
      <c r="A1455" s="74" t="s">
        <v>2993</v>
      </c>
      <c r="B1455" s="74" t="s">
        <v>2994</v>
      </c>
      <c r="C1455" s="83" t="s">
        <v>211</v>
      </c>
      <c r="D1455" s="78" t="s">
        <v>2995</v>
      </c>
      <c r="E1455" s="78" t="s">
        <v>2996</v>
      </c>
    </row>
    <row r="1456" spans="1:5" x14ac:dyDescent="0.2">
      <c r="A1456" s="59">
        <v>26.02</v>
      </c>
      <c r="B1456" s="73" t="s">
        <v>2997</v>
      </c>
      <c r="C1456" s="56"/>
      <c r="D1456" s="56"/>
      <c r="E1456" s="56"/>
    </row>
    <row r="1457" spans="1:5" ht="22.5" x14ac:dyDescent="0.2">
      <c r="A1457" s="74" t="s">
        <v>2998</v>
      </c>
      <c r="B1457" s="74" t="s">
        <v>2999</v>
      </c>
      <c r="C1457" s="83" t="s">
        <v>211</v>
      </c>
      <c r="D1457" s="78" t="s">
        <v>3000</v>
      </c>
      <c r="E1457" s="78" t="s">
        <v>3000</v>
      </c>
    </row>
    <row r="1458" spans="1:5" ht="22.5" x14ac:dyDescent="0.2">
      <c r="A1458" s="74" t="s">
        <v>3001</v>
      </c>
      <c r="B1458" s="74" t="s">
        <v>3002</v>
      </c>
      <c r="C1458" s="83" t="s">
        <v>211</v>
      </c>
      <c r="D1458" s="78" t="s">
        <v>3003</v>
      </c>
      <c r="E1458" s="78" t="s">
        <v>3003</v>
      </c>
    </row>
    <row r="1459" spans="1:5" ht="22.5" x14ac:dyDescent="0.2">
      <c r="A1459" s="74" t="s">
        <v>3004</v>
      </c>
      <c r="B1459" s="74" t="s">
        <v>3005</v>
      </c>
      <c r="C1459" s="83" t="s">
        <v>211</v>
      </c>
      <c r="D1459" s="78" t="s">
        <v>3006</v>
      </c>
      <c r="E1459" s="78" t="s">
        <v>3006</v>
      </c>
    </row>
    <row r="1460" spans="1:5" ht="33.75" x14ac:dyDescent="0.2">
      <c r="A1460" s="74" t="s">
        <v>3007</v>
      </c>
      <c r="B1460" s="74" t="s">
        <v>3008</v>
      </c>
      <c r="C1460" s="83" t="s">
        <v>211</v>
      </c>
      <c r="D1460" s="78" t="s">
        <v>3009</v>
      </c>
      <c r="E1460" s="78" t="s">
        <v>3009</v>
      </c>
    </row>
    <row r="1461" spans="1:5" ht="21" x14ac:dyDescent="0.2">
      <c r="A1461" s="69" t="s">
        <v>204</v>
      </c>
      <c r="B1461" s="70" t="s">
        <v>205</v>
      </c>
      <c r="C1461" s="70" t="s">
        <v>206</v>
      </c>
      <c r="D1461" s="71" t="s">
        <v>207</v>
      </c>
      <c r="E1461" s="69" t="s">
        <v>209</v>
      </c>
    </row>
    <row r="1462" spans="1:5" ht="33.75" x14ac:dyDescent="0.2">
      <c r="A1462" s="74" t="s">
        <v>3010</v>
      </c>
      <c r="B1462" s="74" t="s">
        <v>3011</v>
      </c>
      <c r="C1462" s="76" t="s">
        <v>211</v>
      </c>
      <c r="D1462" s="78" t="s">
        <v>3012</v>
      </c>
      <c r="E1462" s="78" t="s">
        <v>3012</v>
      </c>
    </row>
    <row r="1463" spans="1:5" ht="33.75" x14ac:dyDescent="0.2">
      <c r="A1463" s="74" t="s">
        <v>3013</v>
      </c>
      <c r="B1463" s="74" t="s">
        <v>3014</v>
      </c>
      <c r="C1463" s="76" t="s">
        <v>211</v>
      </c>
      <c r="D1463" s="78" t="s">
        <v>3015</v>
      </c>
      <c r="E1463" s="78" t="s">
        <v>3015</v>
      </c>
    </row>
    <row r="1464" spans="1:5" ht="33.75" x14ac:dyDescent="0.2">
      <c r="A1464" s="74" t="s">
        <v>3016</v>
      </c>
      <c r="B1464" s="74" t="s">
        <v>3017</v>
      </c>
      <c r="C1464" s="76" t="s">
        <v>211</v>
      </c>
      <c r="D1464" s="78" t="s">
        <v>3018</v>
      </c>
      <c r="E1464" s="78" t="s">
        <v>3018</v>
      </c>
    </row>
    <row r="1465" spans="1:5" ht="33.75" x14ac:dyDescent="0.2">
      <c r="A1465" s="74" t="s">
        <v>3019</v>
      </c>
      <c r="B1465" s="74" t="s">
        <v>3020</v>
      </c>
      <c r="C1465" s="76" t="s">
        <v>211</v>
      </c>
      <c r="D1465" s="78" t="s">
        <v>3021</v>
      </c>
      <c r="E1465" s="78" t="s">
        <v>3021</v>
      </c>
    </row>
    <row r="1466" spans="1:5" x14ac:dyDescent="0.2">
      <c r="A1466" s="59">
        <v>26.03</v>
      </c>
      <c r="B1466" s="73" t="s">
        <v>3022</v>
      </c>
      <c r="C1466" s="56"/>
      <c r="D1466" s="56"/>
      <c r="E1466" s="56"/>
    </row>
    <row r="1467" spans="1:5" ht="33.75" x14ac:dyDescent="0.2">
      <c r="A1467" s="74" t="s">
        <v>3023</v>
      </c>
      <c r="B1467" s="74" t="s">
        <v>3024</v>
      </c>
      <c r="C1467" s="76" t="s">
        <v>211</v>
      </c>
      <c r="D1467" s="78" t="s">
        <v>3025</v>
      </c>
      <c r="E1467" s="78" t="s">
        <v>3025</v>
      </c>
    </row>
    <row r="1468" spans="1:5" ht="33.75" x14ac:dyDescent="0.2">
      <c r="A1468" s="74" t="s">
        <v>3026</v>
      </c>
      <c r="B1468" s="74" t="s">
        <v>3027</v>
      </c>
      <c r="C1468" s="76" t="s">
        <v>211</v>
      </c>
      <c r="D1468" s="78" t="s">
        <v>3028</v>
      </c>
      <c r="E1468" s="78" t="s">
        <v>3028</v>
      </c>
    </row>
    <row r="1469" spans="1:5" ht="33.75" x14ac:dyDescent="0.2">
      <c r="A1469" s="74" t="s">
        <v>3029</v>
      </c>
      <c r="B1469" s="74" t="s">
        <v>3030</v>
      </c>
      <c r="C1469" s="76" t="s">
        <v>211</v>
      </c>
      <c r="D1469" s="78" t="s">
        <v>3031</v>
      </c>
      <c r="E1469" s="78" t="s">
        <v>3031</v>
      </c>
    </row>
    <row r="1470" spans="1:5" ht="33.75" x14ac:dyDescent="0.2">
      <c r="A1470" s="74" t="s">
        <v>3032</v>
      </c>
      <c r="B1470" s="74" t="s">
        <v>3033</v>
      </c>
      <c r="C1470" s="76" t="s">
        <v>211</v>
      </c>
      <c r="D1470" s="78" t="s">
        <v>3034</v>
      </c>
      <c r="E1470" s="78" t="s">
        <v>3034</v>
      </c>
    </row>
    <row r="1471" spans="1:5" x14ac:dyDescent="0.2">
      <c r="A1471" s="59">
        <v>26.04</v>
      </c>
      <c r="B1471" s="73" t="s">
        <v>3035</v>
      </c>
      <c r="C1471" s="56"/>
      <c r="D1471" s="56"/>
      <c r="E1471" s="56"/>
    </row>
    <row r="1472" spans="1:5" ht="33.75" x14ac:dyDescent="0.2">
      <c r="A1472" s="74" t="s">
        <v>3036</v>
      </c>
      <c r="B1472" s="74" t="s">
        <v>3037</v>
      </c>
      <c r="C1472" s="76" t="s">
        <v>211</v>
      </c>
      <c r="D1472" s="78" t="s">
        <v>3038</v>
      </c>
      <c r="E1472" s="78" t="s">
        <v>3038</v>
      </c>
    </row>
    <row r="1473" spans="1:5" ht="33.75" x14ac:dyDescent="0.2">
      <c r="A1473" s="74" t="s">
        <v>3039</v>
      </c>
      <c r="B1473" s="74" t="s">
        <v>3040</v>
      </c>
      <c r="C1473" s="76" t="s">
        <v>211</v>
      </c>
      <c r="D1473" s="78" t="s">
        <v>3041</v>
      </c>
      <c r="E1473" s="78" t="s">
        <v>3042</v>
      </c>
    </row>
    <row r="1474" spans="1:5" ht="45" x14ac:dyDescent="0.2">
      <c r="A1474" s="59">
        <v>26.2</v>
      </c>
      <c r="B1474" s="73" t="s">
        <v>3043</v>
      </c>
      <c r="C1474" s="56"/>
      <c r="D1474" s="56"/>
      <c r="E1474" s="56"/>
    </row>
    <row r="1475" spans="1:5" x14ac:dyDescent="0.2">
      <c r="A1475" s="74" t="s">
        <v>3044</v>
      </c>
      <c r="B1475" s="74" t="s">
        <v>3045</v>
      </c>
      <c r="C1475" s="76" t="s">
        <v>228</v>
      </c>
      <c r="D1475" s="78" t="s">
        <v>3046</v>
      </c>
      <c r="E1475" s="78" t="s">
        <v>3048</v>
      </c>
    </row>
    <row r="1476" spans="1:5" ht="56.25" x14ac:dyDescent="0.2">
      <c r="A1476" s="74" t="s">
        <v>3049</v>
      </c>
      <c r="B1476" s="74" t="s">
        <v>3050</v>
      </c>
      <c r="C1476" s="76" t="s">
        <v>211</v>
      </c>
      <c r="D1476" s="78" t="s">
        <v>3051</v>
      </c>
      <c r="E1476" s="78" t="s">
        <v>3053</v>
      </c>
    </row>
    <row r="1477" spans="1:5" ht="33.75" x14ac:dyDescent="0.2">
      <c r="A1477" s="58">
        <v>27</v>
      </c>
      <c r="B1477" s="73" t="s">
        <v>3054</v>
      </c>
      <c r="C1477" s="56"/>
      <c r="D1477" s="56"/>
      <c r="E1477" s="56"/>
    </row>
    <row r="1478" spans="1:5" x14ac:dyDescent="0.2">
      <c r="A1478" s="59">
        <v>27.02</v>
      </c>
      <c r="B1478" s="73" t="s">
        <v>3055</v>
      </c>
      <c r="C1478" s="56"/>
      <c r="D1478" s="56"/>
      <c r="E1478" s="56"/>
    </row>
    <row r="1479" spans="1:5" ht="45" x14ac:dyDescent="0.2">
      <c r="A1479" s="74" t="s">
        <v>3056</v>
      </c>
      <c r="B1479" s="74" t="s">
        <v>3057</v>
      </c>
      <c r="C1479" s="76" t="s">
        <v>211</v>
      </c>
      <c r="D1479" s="78" t="s">
        <v>3058</v>
      </c>
      <c r="E1479" s="78" t="s">
        <v>3060</v>
      </c>
    </row>
    <row r="1480" spans="1:5" ht="45" x14ac:dyDescent="0.2">
      <c r="A1480" s="74" t="s">
        <v>3061</v>
      </c>
      <c r="B1480" s="74" t="s">
        <v>3062</v>
      </c>
      <c r="C1480" s="76" t="s">
        <v>211</v>
      </c>
      <c r="D1480" s="78" t="s">
        <v>3063</v>
      </c>
      <c r="E1480" s="78" t="s">
        <v>3064</v>
      </c>
    </row>
    <row r="1481" spans="1:5" ht="56.25" x14ac:dyDescent="0.2">
      <c r="A1481" s="74" t="s">
        <v>3065</v>
      </c>
      <c r="B1481" s="74" t="s">
        <v>3066</v>
      </c>
      <c r="C1481" s="76" t="s">
        <v>211</v>
      </c>
      <c r="D1481" s="78" t="s">
        <v>3067</v>
      </c>
      <c r="E1481" s="78" t="s">
        <v>3068</v>
      </c>
    </row>
    <row r="1482" spans="1:5" ht="33.75" x14ac:dyDescent="0.2">
      <c r="A1482" s="74" t="s">
        <v>3069</v>
      </c>
      <c r="B1482" s="74" t="s">
        <v>3070</v>
      </c>
      <c r="C1482" s="76" t="s">
        <v>211</v>
      </c>
      <c r="D1482" s="78" t="s">
        <v>3071</v>
      </c>
      <c r="E1482" s="78" t="s">
        <v>3072</v>
      </c>
    </row>
    <row r="1483" spans="1:5" ht="22.5" x14ac:dyDescent="0.2">
      <c r="A1483" s="59">
        <v>27.03</v>
      </c>
      <c r="B1483" s="73" t="s">
        <v>3073</v>
      </c>
      <c r="C1483" s="56"/>
      <c r="D1483" s="56"/>
      <c r="E1483" s="56"/>
    </row>
    <row r="1484" spans="1:5" ht="33.75" x14ac:dyDescent="0.2">
      <c r="A1484" s="74" t="s">
        <v>3074</v>
      </c>
      <c r="B1484" s="74" t="s">
        <v>3075</v>
      </c>
      <c r="C1484" s="76" t="s">
        <v>211</v>
      </c>
      <c r="D1484" s="78" t="s">
        <v>3076</v>
      </c>
      <c r="E1484" s="78" t="s">
        <v>3077</v>
      </c>
    </row>
    <row r="1485" spans="1:5" x14ac:dyDescent="0.2">
      <c r="A1485" s="59">
        <v>27.04</v>
      </c>
      <c r="B1485" s="73" t="s">
        <v>3078</v>
      </c>
      <c r="C1485" s="56"/>
      <c r="D1485" s="56"/>
      <c r="E1485" s="56"/>
    </row>
    <row r="1486" spans="1:5" ht="33.75" x14ac:dyDescent="0.2">
      <c r="A1486" s="74" t="s">
        <v>3079</v>
      </c>
      <c r="B1486" s="74" t="s">
        <v>3080</v>
      </c>
      <c r="C1486" s="76" t="s">
        <v>211</v>
      </c>
      <c r="D1486" s="78" t="s">
        <v>3081</v>
      </c>
      <c r="E1486" s="78" t="s">
        <v>3083</v>
      </c>
    </row>
    <row r="1487" spans="1:5" ht="78.75" x14ac:dyDescent="0.2">
      <c r="A1487" s="74" t="s">
        <v>3084</v>
      </c>
      <c r="B1487" s="75" t="s">
        <v>3085</v>
      </c>
      <c r="C1487" s="76" t="s">
        <v>228</v>
      </c>
      <c r="D1487" s="78" t="s">
        <v>3086</v>
      </c>
      <c r="E1487" s="78" t="s">
        <v>3088</v>
      </c>
    </row>
    <row r="1488" spans="1:5" ht="67.5" x14ac:dyDescent="0.2">
      <c r="A1488" s="74" t="s">
        <v>3089</v>
      </c>
      <c r="B1488" s="75" t="s">
        <v>3090</v>
      </c>
      <c r="C1488" s="76" t="s">
        <v>228</v>
      </c>
      <c r="D1488" s="78" t="s">
        <v>3091</v>
      </c>
      <c r="E1488" s="78" t="s">
        <v>3092</v>
      </c>
    </row>
    <row r="1489" spans="1:5" ht="78.75" x14ac:dyDescent="0.2">
      <c r="A1489" s="74" t="s">
        <v>3093</v>
      </c>
      <c r="B1489" s="75" t="s">
        <v>3094</v>
      </c>
      <c r="C1489" s="76" t="s">
        <v>228</v>
      </c>
      <c r="D1489" s="78" t="s">
        <v>3095</v>
      </c>
      <c r="E1489" s="78" t="s">
        <v>3096</v>
      </c>
    </row>
    <row r="1490" spans="1:5" ht="33.75" x14ac:dyDescent="0.2">
      <c r="A1490" s="74" t="s">
        <v>3097</v>
      </c>
      <c r="B1490" s="74" t="s">
        <v>3098</v>
      </c>
      <c r="C1490" s="76" t="s">
        <v>228</v>
      </c>
      <c r="D1490" s="78" t="s">
        <v>3099</v>
      </c>
      <c r="E1490" s="78" t="s">
        <v>3100</v>
      </c>
    </row>
    <row r="1491" spans="1:5" ht="67.5" x14ac:dyDescent="0.2">
      <c r="A1491" s="74" t="s">
        <v>3101</v>
      </c>
      <c r="B1491" s="75" t="s">
        <v>3102</v>
      </c>
      <c r="C1491" s="76" t="s">
        <v>228</v>
      </c>
      <c r="D1491" s="78" t="s">
        <v>3103</v>
      </c>
      <c r="E1491" s="78" t="s">
        <v>3105</v>
      </c>
    </row>
    <row r="1492" spans="1:5" ht="67.5" x14ac:dyDescent="0.2">
      <c r="A1492" s="74" t="s">
        <v>3106</v>
      </c>
      <c r="B1492" s="75" t="s">
        <v>3107</v>
      </c>
      <c r="C1492" s="76" t="s">
        <v>228</v>
      </c>
      <c r="D1492" s="78" t="s">
        <v>3108</v>
      </c>
      <c r="E1492" s="78" t="s">
        <v>3110</v>
      </c>
    </row>
    <row r="1493" spans="1:5" ht="33.75" x14ac:dyDescent="0.2">
      <c r="A1493" s="58">
        <v>28</v>
      </c>
      <c r="B1493" s="73" t="s">
        <v>3111</v>
      </c>
      <c r="C1493" s="56"/>
      <c r="D1493" s="56"/>
      <c r="E1493" s="56"/>
    </row>
    <row r="1494" spans="1:5" ht="22.5" x14ac:dyDescent="0.2">
      <c r="A1494" s="59">
        <v>28.01</v>
      </c>
      <c r="B1494" s="73" t="s">
        <v>3112</v>
      </c>
      <c r="C1494" s="56"/>
      <c r="D1494" s="56"/>
      <c r="E1494" s="56"/>
    </row>
    <row r="1495" spans="1:5" ht="56.25" x14ac:dyDescent="0.2">
      <c r="A1495" s="74" t="s">
        <v>3113</v>
      </c>
      <c r="B1495" s="75" t="s">
        <v>3114</v>
      </c>
      <c r="C1495" s="76" t="s">
        <v>247</v>
      </c>
      <c r="D1495" s="78" t="s">
        <v>3115</v>
      </c>
      <c r="E1495" s="78" t="s">
        <v>3116</v>
      </c>
    </row>
    <row r="1496" spans="1:5" ht="56.25" x14ac:dyDescent="0.2">
      <c r="A1496" s="74" t="s">
        <v>3117</v>
      </c>
      <c r="B1496" s="75" t="s">
        <v>3118</v>
      </c>
      <c r="C1496" s="76" t="s">
        <v>247</v>
      </c>
      <c r="D1496" s="78" t="s">
        <v>3119</v>
      </c>
      <c r="E1496" s="78" t="s">
        <v>3120</v>
      </c>
    </row>
    <row r="1497" spans="1:5" ht="56.25" x14ac:dyDescent="0.2">
      <c r="A1497" s="74" t="s">
        <v>3121</v>
      </c>
      <c r="B1497" s="75" t="s">
        <v>3122</v>
      </c>
      <c r="C1497" s="76" t="s">
        <v>247</v>
      </c>
      <c r="D1497" s="78" t="s">
        <v>3123</v>
      </c>
      <c r="E1497" s="78" t="s">
        <v>3124</v>
      </c>
    </row>
    <row r="1498" spans="1:5" ht="56.25" x14ac:dyDescent="0.2">
      <c r="A1498" s="74" t="s">
        <v>3125</v>
      </c>
      <c r="B1498" s="75" t="s">
        <v>3126</v>
      </c>
      <c r="C1498" s="76" t="s">
        <v>247</v>
      </c>
      <c r="D1498" s="78" t="s">
        <v>3127</v>
      </c>
      <c r="E1498" s="78" t="s">
        <v>3128</v>
      </c>
    </row>
    <row r="1499" spans="1:5" ht="45" x14ac:dyDescent="0.2">
      <c r="A1499" s="74" t="s">
        <v>3129</v>
      </c>
      <c r="B1499" s="74" t="s">
        <v>3130</v>
      </c>
      <c r="C1499" s="76" t="s">
        <v>247</v>
      </c>
      <c r="D1499" s="78" t="s">
        <v>3131</v>
      </c>
      <c r="E1499" s="78" t="s">
        <v>3132</v>
      </c>
    </row>
    <row r="1500" spans="1:5" ht="45" x14ac:dyDescent="0.2">
      <c r="A1500" s="74" t="s">
        <v>3133</v>
      </c>
      <c r="B1500" s="74" t="s">
        <v>3134</v>
      </c>
      <c r="C1500" s="76" t="s">
        <v>247</v>
      </c>
      <c r="D1500" s="78" t="s">
        <v>3135</v>
      </c>
      <c r="E1500" s="78" t="s">
        <v>3135</v>
      </c>
    </row>
    <row r="1501" spans="1:5" ht="33.75" x14ac:dyDescent="0.2">
      <c r="A1501" s="74" t="s">
        <v>3136</v>
      </c>
      <c r="B1501" s="74" t="s">
        <v>3137</v>
      </c>
      <c r="C1501" s="76" t="s">
        <v>247</v>
      </c>
      <c r="D1501" s="78" t="s">
        <v>3138</v>
      </c>
      <c r="E1501" s="78" t="s">
        <v>3138</v>
      </c>
    </row>
    <row r="1502" spans="1:5" ht="45" x14ac:dyDescent="0.2">
      <c r="A1502" s="74" t="s">
        <v>3139</v>
      </c>
      <c r="B1502" s="74" t="s">
        <v>3140</v>
      </c>
      <c r="C1502" s="76" t="s">
        <v>210</v>
      </c>
      <c r="D1502" s="78" t="s">
        <v>3141</v>
      </c>
      <c r="E1502" s="78" t="s">
        <v>3142</v>
      </c>
    </row>
    <row r="1503" spans="1:5" ht="45" x14ac:dyDescent="0.2">
      <c r="A1503" s="74" t="s">
        <v>3143</v>
      </c>
      <c r="B1503" s="74" t="s">
        <v>3144</v>
      </c>
      <c r="C1503" s="76" t="s">
        <v>247</v>
      </c>
      <c r="D1503" s="78" t="s">
        <v>3145</v>
      </c>
      <c r="E1503" s="78" t="s">
        <v>3146</v>
      </c>
    </row>
    <row r="1504" spans="1:5" ht="45" x14ac:dyDescent="0.2">
      <c r="A1504" s="74" t="s">
        <v>3147</v>
      </c>
      <c r="B1504" s="74" t="s">
        <v>3148</v>
      </c>
      <c r="C1504" s="76" t="s">
        <v>210</v>
      </c>
      <c r="D1504" s="78" t="s">
        <v>3149</v>
      </c>
      <c r="E1504" s="78" t="s">
        <v>3151</v>
      </c>
    </row>
    <row r="1505" spans="1:5" ht="45" x14ac:dyDescent="0.2">
      <c r="A1505" s="74" t="s">
        <v>3152</v>
      </c>
      <c r="B1505" s="74" t="s">
        <v>3153</v>
      </c>
      <c r="C1505" s="76" t="s">
        <v>210</v>
      </c>
      <c r="D1505" s="78" t="s">
        <v>3154</v>
      </c>
      <c r="E1505" s="78" t="s">
        <v>3155</v>
      </c>
    </row>
    <row r="1506" spans="1:5" ht="45" x14ac:dyDescent="0.2">
      <c r="A1506" s="74" t="s">
        <v>3156</v>
      </c>
      <c r="B1506" s="74" t="s">
        <v>3157</v>
      </c>
      <c r="C1506" s="76" t="s">
        <v>210</v>
      </c>
      <c r="D1506" s="78" t="s">
        <v>3158</v>
      </c>
      <c r="E1506" s="78" t="s">
        <v>3159</v>
      </c>
    </row>
    <row r="1507" spans="1:5" ht="45" x14ac:dyDescent="0.2">
      <c r="A1507" s="74" t="s">
        <v>3160</v>
      </c>
      <c r="B1507" s="74" t="s">
        <v>3161</v>
      </c>
      <c r="C1507" s="76" t="s">
        <v>210</v>
      </c>
      <c r="D1507" s="78" t="s">
        <v>3162</v>
      </c>
      <c r="E1507" s="78" t="s">
        <v>3164</v>
      </c>
    </row>
    <row r="1508" spans="1:5" ht="22.5" x14ac:dyDescent="0.2">
      <c r="A1508" s="74" t="s">
        <v>3165</v>
      </c>
      <c r="B1508" s="74" t="s">
        <v>3166</v>
      </c>
      <c r="C1508" s="76" t="s">
        <v>210</v>
      </c>
      <c r="D1508" s="78" t="s">
        <v>3167</v>
      </c>
      <c r="E1508" s="78" t="s">
        <v>3168</v>
      </c>
    </row>
    <row r="1509" spans="1:5" ht="56.25" x14ac:dyDescent="0.2">
      <c r="A1509" s="74" t="s">
        <v>3169</v>
      </c>
      <c r="B1509" s="75" t="s">
        <v>3170</v>
      </c>
      <c r="C1509" s="76" t="s">
        <v>247</v>
      </c>
      <c r="D1509" s="78" t="s">
        <v>3171</v>
      </c>
      <c r="E1509" s="78" t="s">
        <v>3173</v>
      </c>
    </row>
    <row r="1510" spans="1:5" ht="67.5" x14ac:dyDescent="0.2">
      <c r="A1510" s="74" t="s">
        <v>3174</v>
      </c>
      <c r="B1510" s="75" t="s">
        <v>3175</v>
      </c>
      <c r="C1510" s="76" t="s">
        <v>247</v>
      </c>
      <c r="D1510" s="78" t="s">
        <v>3176</v>
      </c>
      <c r="E1510" s="78" t="s">
        <v>3177</v>
      </c>
    </row>
    <row r="1511" spans="1:5" ht="67.5" x14ac:dyDescent="0.2">
      <c r="A1511" s="74" t="s">
        <v>3178</v>
      </c>
      <c r="B1511" s="75" t="s">
        <v>3179</v>
      </c>
      <c r="C1511" s="76" t="s">
        <v>247</v>
      </c>
      <c r="D1511" s="78" t="s">
        <v>3180</v>
      </c>
      <c r="E1511" s="78" t="s">
        <v>3181</v>
      </c>
    </row>
    <row r="1512" spans="1:5" ht="56.25" x14ac:dyDescent="0.2">
      <c r="A1512" s="74" t="s">
        <v>3182</v>
      </c>
      <c r="B1512" s="75" t="s">
        <v>3183</v>
      </c>
      <c r="C1512" s="76" t="s">
        <v>210</v>
      </c>
      <c r="D1512" s="78" t="s">
        <v>3184</v>
      </c>
      <c r="E1512" s="78" t="s">
        <v>3185</v>
      </c>
    </row>
    <row r="1513" spans="1:5" ht="56.25" x14ac:dyDescent="0.2">
      <c r="A1513" s="74" t="s">
        <v>3186</v>
      </c>
      <c r="B1513" s="75" t="s">
        <v>3187</v>
      </c>
      <c r="C1513" s="76" t="s">
        <v>210</v>
      </c>
      <c r="D1513" s="78" t="s">
        <v>3188</v>
      </c>
      <c r="E1513" s="78" t="s">
        <v>3189</v>
      </c>
    </row>
    <row r="1514" spans="1:5" ht="67.5" x14ac:dyDescent="0.2">
      <c r="A1514" s="74" t="s">
        <v>3190</v>
      </c>
      <c r="B1514" s="75" t="s">
        <v>3191</v>
      </c>
      <c r="C1514" s="76" t="s">
        <v>210</v>
      </c>
      <c r="D1514" s="78" t="s">
        <v>3192</v>
      </c>
      <c r="E1514" s="78" t="s">
        <v>3193</v>
      </c>
    </row>
    <row r="1515" spans="1:5" x14ac:dyDescent="0.2">
      <c r="A1515" s="59">
        <v>28.05</v>
      </c>
      <c r="B1515" s="73" t="s">
        <v>3194</v>
      </c>
      <c r="C1515" s="56"/>
      <c r="D1515" s="56"/>
      <c r="E1515" s="56"/>
    </row>
    <row r="1516" spans="1:5" ht="33.75" x14ac:dyDescent="0.2">
      <c r="A1516" s="74" t="s">
        <v>3195</v>
      </c>
      <c r="B1516" s="74" t="s">
        <v>3196</v>
      </c>
      <c r="C1516" s="76" t="s">
        <v>210</v>
      </c>
      <c r="D1516" s="78" t="s">
        <v>3197</v>
      </c>
      <c r="E1516" s="78" t="s">
        <v>3197</v>
      </c>
    </row>
    <row r="1517" spans="1:5" ht="33.75" x14ac:dyDescent="0.2">
      <c r="A1517" s="74" t="s">
        <v>3198</v>
      </c>
      <c r="B1517" s="74" t="s">
        <v>3199</v>
      </c>
      <c r="C1517" s="76" t="s">
        <v>210</v>
      </c>
      <c r="D1517" s="78" t="s">
        <v>3200</v>
      </c>
      <c r="E1517" s="78" t="s">
        <v>3200</v>
      </c>
    </row>
    <row r="1518" spans="1:5" ht="33.75" x14ac:dyDescent="0.2">
      <c r="A1518" s="74" t="s">
        <v>3201</v>
      </c>
      <c r="B1518" s="74" t="s">
        <v>3202</v>
      </c>
      <c r="C1518" s="76" t="s">
        <v>210</v>
      </c>
      <c r="D1518" s="78" t="s">
        <v>3203</v>
      </c>
      <c r="E1518" s="78" t="s">
        <v>3203</v>
      </c>
    </row>
    <row r="1519" spans="1:5" ht="56.25" x14ac:dyDescent="0.2">
      <c r="A1519" s="74" t="s">
        <v>3204</v>
      </c>
      <c r="B1519" s="75" t="s">
        <v>3205</v>
      </c>
      <c r="C1519" s="76" t="s">
        <v>210</v>
      </c>
      <c r="D1519" s="78" t="s">
        <v>3206</v>
      </c>
      <c r="E1519" s="78" t="s">
        <v>3206</v>
      </c>
    </row>
    <row r="1520" spans="1:5" ht="33.75" x14ac:dyDescent="0.2">
      <c r="A1520" s="74" t="s">
        <v>3207</v>
      </c>
      <c r="B1520" s="74" t="s">
        <v>3208</v>
      </c>
      <c r="C1520" s="76" t="s">
        <v>210</v>
      </c>
      <c r="D1520" s="78" t="s">
        <v>3209</v>
      </c>
      <c r="E1520" s="78" t="s">
        <v>3209</v>
      </c>
    </row>
    <row r="1521" spans="1:5" ht="45" x14ac:dyDescent="0.2">
      <c r="A1521" s="59">
        <v>28.2</v>
      </c>
      <c r="B1521" s="73" t="s">
        <v>3210</v>
      </c>
      <c r="C1521" s="56"/>
      <c r="D1521" s="56"/>
      <c r="E1521" s="56"/>
    </row>
    <row r="1522" spans="1:5" ht="33.75" x14ac:dyDescent="0.2">
      <c r="A1522" s="74" t="s">
        <v>3211</v>
      </c>
      <c r="B1522" s="74" t="s">
        <v>3212</v>
      </c>
      <c r="C1522" s="76" t="s">
        <v>210</v>
      </c>
      <c r="D1522" s="82"/>
      <c r="E1522" s="78" t="s">
        <v>409</v>
      </c>
    </row>
    <row r="1523" spans="1:5" ht="33.75" x14ac:dyDescent="0.2">
      <c r="A1523" s="74" t="s">
        <v>3213</v>
      </c>
      <c r="B1523" s="74" t="s">
        <v>3214</v>
      </c>
      <c r="C1523" s="76" t="s">
        <v>210</v>
      </c>
      <c r="D1523" s="78" t="s">
        <v>3215</v>
      </c>
      <c r="E1523" s="78" t="s">
        <v>3216</v>
      </c>
    </row>
    <row r="1524" spans="1:5" ht="33.75" x14ac:dyDescent="0.2">
      <c r="A1524" s="74" t="s">
        <v>3217</v>
      </c>
      <c r="B1524" s="74" t="s">
        <v>3218</v>
      </c>
      <c r="C1524" s="76" t="s">
        <v>210</v>
      </c>
      <c r="D1524" s="82"/>
      <c r="E1524" s="78" t="s">
        <v>3219</v>
      </c>
    </row>
    <row r="1525" spans="1:5" ht="45" x14ac:dyDescent="0.2">
      <c r="A1525" s="74" t="s">
        <v>3220</v>
      </c>
      <c r="B1525" s="74" t="s">
        <v>3221</v>
      </c>
      <c r="C1525" s="76" t="s">
        <v>247</v>
      </c>
      <c r="D1525" s="78" t="s">
        <v>3222</v>
      </c>
      <c r="E1525" s="78" t="s">
        <v>3224</v>
      </c>
    </row>
    <row r="1526" spans="1:5" ht="22.5" x14ac:dyDescent="0.2">
      <c r="A1526" s="74" t="s">
        <v>3225</v>
      </c>
      <c r="B1526" s="74" t="s">
        <v>3226</v>
      </c>
      <c r="C1526" s="76" t="s">
        <v>210</v>
      </c>
      <c r="D1526" s="82"/>
      <c r="E1526" s="78" t="s">
        <v>336</v>
      </c>
    </row>
    <row r="1527" spans="1:5" ht="22.5" x14ac:dyDescent="0.2">
      <c r="A1527" s="74" t="s">
        <v>3227</v>
      </c>
      <c r="B1527" s="74" t="s">
        <v>3228</v>
      </c>
      <c r="C1527" s="76" t="s">
        <v>247</v>
      </c>
      <c r="D1527" s="78" t="s">
        <v>3229</v>
      </c>
      <c r="E1527" s="78" t="s">
        <v>3230</v>
      </c>
    </row>
    <row r="1528" spans="1:5" ht="45" x14ac:dyDescent="0.2">
      <c r="A1528" s="74" t="s">
        <v>3231</v>
      </c>
      <c r="B1528" s="74" t="s">
        <v>3232</v>
      </c>
      <c r="C1528" s="76" t="s">
        <v>210</v>
      </c>
      <c r="D1528" s="78" t="s">
        <v>3233</v>
      </c>
      <c r="E1528" s="78" t="s">
        <v>3234</v>
      </c>
    </row>
    <row r="1529" spans="1:5" ht="56.25" x14ac:dyDescent="0.2">
      <c r="A1529" s="74" t="s">
        <v>3235</v>
      </c>
      <c r="B1529" s="74" t="s">
        <v>3236</v>
      </c>
      <c r="C1529" s="76" t="s">
        <v>247</v>
      </c>
      <c r="D1529" s="78" t="s">
        <v>3237</v>
      </c>
      <c r="E1529" s="78" t="s">
        <v>3238</v>
      </c>
    </row>
    <row r="1530" spans="1:5" ht="45" x14ac:dyDescent="0.2">
      <c r="A1530" s="74" t="s">
        <v>3239</v>
      </c>
      <c r="B1530" s="74" t="s">
        <v>3240</v>
      </c>
      <c r="C1530" s="76" t="s">
        <v>210</v>
      </c>
      <c r="D1530" s="78" t="s">
        <v>3241</v>
      </c>
      <c r="E1530" s="78" t="s">
        <v>3242</v>
      </c>
    </row>
    <row r="1531" spans="1:5" ht="56.25" x14ac:dyDescent="0.2">
      <c r="A1531" s="74" t="s">
        <v>3243</v>
      </c>
      <c r="B1531" s="74" t="s">
        <v>3244</v>
      </c>
      <c r="C1531" s="76" t="s">
        <v>210</v>
      </c>
      <c r="D1531" s="78" t="s">
        <v>3245</v>
      </c>
      <c r="E1531" s="78" t="s">
        <v>3246</v>
      </c>
    </row>
    <row r="1532" spans="1:5" ht="33.75" x14ac:dyDescent="0.2">
      <c r="A1532" s="74" t="s">
        <v>3247</v>
      </c>
      <c r="B1532" s="74" t="s">
        <v>3248</v>
      </c>
      <c r="C1532" s="76" t="s">
        <v>210</v>
      </c>
      <c r="D1532" s="78" t="s">
        <v>3249</v>
      </c>
      <c r="E1532" s="78" t="s">
        <v>3251</v>
      </c>
    </row>
    <row r="1533" spans="1:5" ht="33.75" x14ac:dyDescent="0.2">
      <c r="A1533" s="74" t="s">
        <v>3252</v>
      </c>
      <c r="B1533" s="74" t="s">
        <v>3253</v>
      </c>
      <c r="C1533" s="76" t="s">
        <v>210</v>
      </c>
      <c r="D1533" s="78" t="s">
        <v>3254</v>
      </c>
      <c r="E1533" s="78" t="s">
        <v>3255</v>
      </c>
    </row>
    <row r="1534" spans="1:5" ht="33.75" x14ac:dyDescent="0.2">
      <c r="A1534" s="74" t="s">
        <v>3256</v>
      </c>
      <c r="B1534" s="74" t="s">
        <v>3257</v>
      </c>
      <c r="C1534" s="76" t="s">
        <v>210</v>
      </c>
      <c r="D1534" s="78" t="s">
        <v>3258</v>
      </c>
      <c r="E1534" s="78" t="s">
        <v>3259</v>
      </c>
    </row>
    <row r="1535" spans="1:5" ht="45" x14ac:dyDescent="0.2">
      <c r="A1535" s="74" t="s">
        <v>3260</v>
      </c>
      <c r="B1535" s="74" t="s">
        <v>3261</v>
      </c>
      <c r="C1535" s="76" t="s">
        <v>247</v>
      </c>
      <c r="D1535" s="78" t="s">
        <v>3262</v>
      </c>
      <c r="E1535" s="78" t="s">
        <v>3263</v>
      </c>
    </row>
    <row r="1536" spans="1:5" ht="45" x14ac:dyDescent="0.2">
      <c r="A1536" s="74" t="s">
        <v>3264</v>
      </c>
      <c r="B1536" s="74" t="s">
        <v>3265</v>
      </c>
      <c r="C1536" s="76" t="s">
        <v>210</v>
      </c>
      <c r="D1536" s="78" t="s">
        <v>3266</v>
      </c>
      <c r="E1536" s="78" t="s">
        <v>3267</v>
      </c>
    </row>
    <row r="1537" spans="1:5" ht="56.25" x14ac:dyDescent="0.2">
      <c r="A1537" s="74" t="s">
        <v>3268</v>
      </c>
      <c r="B1537" s="75" t="s">
        <v>3269</v>
      </c>
      <c r="C1537" s="76" t="s">
        <v>210</v>
      </c>
      <c r="D1537" s="78" t="s">
        <v>3270</v>
      </c>
      <c r="E1537" s="78" t="s">
        <v>3271</v>
      </c>
    </row>
    <row r="1538" spans="1:5" ht="33.75" x14ac:dyDescent="0.2">
      <c r="A1538" s="74" t="s">
        <v>3272</v>
      </c>
      <c r="B1538" s="74" t="s">
        <v>3273</v>
      </c>
      <c r="C1538" s="76" t="s">
        <v>247</v>
      </c>
      <c r="D1538" s="78" t="s">
        <v>3274</v>
      </c>
      <c r="E1538" s="78" t="s">
        <v>3276</v>
      </c>
    </row>
    <row r="1539" spans="1:5" ht="45" x14ac:dyDescent="0.2">
      <c r="A1539" s="74" t="s">
        <v>3277</v>
      </c>
      <c r="B1539" s="74" t="s">
        <v>3278</v>
      </c>
      <c r="C1539" s="76" t="s">
        <v>210</v>
      </c>
      <c r="D1539" s="78" t="s">
        <v>3279</v>
      </c>
      <c r="E1539" s="78" t="s">
        <v>3280</v>
      </c>
    </row>
    <row r="1540" spans="1:5" ht="45" x14ac:dyDescent="0.2">
      <c r="A1540" s="74" t="s">
        <v>3281</v>
      </c>
      <c r="B1540" s="74" t="s">
        <v>3282</v>
      </c>
      <c r="C1540" s="76" t="s">
        <v>210</v>
      </c>
      <c r="D1540" s="78" t="s">
        <v>3283</v>
      </c>
      <c r="E1540" s="78" t="s">
        <v>3284</v>
      </c>
    </row>
    <row r="1541" spans="1:5" ht="45" x14ac:dyDescent="0.2">
      <c r="A1541" s="74" t="s">
        <v>3285</v>
      </c>
      <c r="B1541" s="74" t="s">
        <v>3286</v>
      </c>
      <c r="C1541" s="76" t="s">
        <v>210</v>
      </c>
      <c r="D1541" s="78" t="s">
        <v>3287</v>
      </c>
      <c r="E1541" s="78" t="s">
        <v>3288</v>
      </c>
    </row>
    <row r="1542" spans="1:5" ht="45" x14ac:dyDescent="0.2">
      <c r="A1542" s="74" t="s">
        <v>3289</v>
      </c>
      <c r="B1542" s="74" t="s">
        <v>3290</v>
      </c>
      <c r="C1542" s="76" t="s">
        <v>210</v>
      </c>
      <c r="D1542" s="78" t="s">
        <v>3291</v>
      </c>
      <c r="E1542" s="78" t="s">
        <v>3292</v>
      </c>
    </row>
    <row r="1543" spans="1:5" ht="56.25" x14ac:dyDescent="0.2">
      <c r="A1543" s="74" t="s">
        <v>3293</v>
      </c>
      <c r="B1543" s="75" t="s">
        <v>3294</v>
      </c>
      <c r="C1543" s="76" t="s">
        <v>210</v>
      </c>
      <c r="D1543" s="78" t="s">
        <v>3295</v>
      </c>
      <c r="E1543" s="78" t="s">
        <v>3297</v>
      </c>
    </row>
    <row r="1544" spans="1:5" ht="33.75" x14ac:dyDescent="0.2">
      <c r="A1544" s="74" t="s">
        <v>3298</v>
      </c>
      <c r="B1544" s="74" t="s">
        <v>3299</v>
      </c>
      <c r="C1544" s="76" t="s">
        <v>210</v>
      </c>
      <c r="D1544" s="78" t="s">
        <v>443</v>
      </c>
      <c r="E1544" s="78" t="s">
        <v>3301</v>
      </c>
    </row>
    <row r="1545" spans="1:5" ht="33.75" x14ac:dyDescent="0.2">
      <c r="A1545" s="74" t="s">
        <v>3302</v>
      </c>
      <c r="B1545" s="74" t="s">
        <v>3303</v>
      </c>
      <c r="C1545" s="76" t="s">
        <v>210</v>
      </c>
      <c r="D1545" s="78" t="s">
        <v>3304</v>
      </c>
      <c r="E1545" s="78" t="s">
        <v>3305</v>
      </c>
    </row>
    <row r="1546" spans="1:5" ht="45" x14ac:dyDescent="0.2">
      <c r="A1546" s="74" t="s">
        <v>3306</v>
      </c>
      <c r="B1546" s="74" t="s">
        <v>3307</v>
      </c>
      <c r="C1546" s="76" t="s">
        <v>210</v>
      </c>
      <c r="D1546" s="78" t="s">
        <v>3308</v>
      </c>
      <c r="E1546" s="78" t="s">
        <v>3308</v>
      </c>
    </row>
    <row r="1547" spans="1:5" ht="67.5" x14ac:dyDescent="0.2">
      <c r="A1547" s="74" t="s">
        <v>3309</v>
      </c>
      <c r="B1547" s="75" t="s">
        <v>3310</v>
      </c>
      <c r="C1547" s="76" t="s">
        <v>210</v>
      </c>
      <c r="D1547" s="78" t="s">
        <v>3311</v>
      </c>
      <c r="E1547" s="78" t="s">
        <v>3311</v>
      </c>
    </row>
    <row r="1548" spans="1:5" ht="56.25" x14ac:dyDescent="0.2">
      <c r="A1548" s="74" t="s">
        <v>3312</v>
      </c>
      <c r="B1548" s="75" t="s">
        <v>3313</v>
      </c>
      <c r="C1548" s="76" t="s">
        <v>247</v>
      </c>
      <c r="D1548" s="78" t="s">
        <v>3314</v>
      </c>
      <c r="E1548" s="78" t="s">
        <v>3315</v>
      </c>
    </row>
    <row r="1549" spans="1:5" ht="56.25" x14ac:dyDescent="0.2">
      <c r="A1549" s="74" t="s">
        <v>3316</v>
      </c>
      <c r="B1549" s="75" t="s">
        <v>3317</v>
      </c>
      <c r="C1549" s="76" t="s">
        <v>247</v>
      </c>
      <c r="D1549" s="78" t="s">
        <v>3318</v>
      </c>
      <c r="E1549" s="78" t="s">
        <v>3320</v>
      </c>
    </row>
    <row r="1550" spans="1:5" ht="112.5" x14ac:dyDescent="0.2">
      <c r="A1550" s="79" t="s">
        <v>3321</v>
      </c>
      <c r="B1550" s="75" t="s">
        <v>3322</v>
      </c>
      <c r="C1550" s="80" t="s">
        <v>247</v>
      </c>
      <c r="D1550" s="81" t="s">
        <v>3323</v>
      </c>
      <c r="E1550" s="81" t="s">
        <v>3324</v>
      </c>
    </row>
    <row r="1551" spans="1:5" ht="112.5" x14ac:dyDescent="0.2">
      <c r="A1551" s="79" t="s">
        <v>3325</v>
      </c>
      <c r="B1551" s="75" t="s">
        <v>3326</v>
      </c>
      <c r="C1551" s="80" t="s">
        <v>247</v>
      </c>
      <c r="D1551" s="81" t="s">
        <v>3327</v>
      </c>
      <c r="E1551" s="81" t="s">
        <v>3328</v>
      </c>
    </row>
    <row r="1552" spans="1:5" ht="33.75" x14ac:dyDescent="0.2">
      <c r="A1552" s="74" t="s">
        <v>3329</v>
      </c>
      <c r="B1552" s="74" t="s">
        <v>3330</v>
      </c>
      <c r="C1552" s="76" t="s">
        <v>228</v>
      </c>
      <c r="D1552" s="78" t="s">
        <v>3331</v>
      </c>
      <c r="E1552" s="78" t="s">
        <v>3332</v>
      </c>
    </row>
    <row r="1553" spans="1:5" x14ac:dyDescent="0.2">
      <c r="A1553" s="58">
        <v>29</v>
      </c>
      <c r="B1553" s="73" t="s">
        <v>3333</v>
      </c>
      <c r="C1553" s="56"/>
      <c r="D1553" s="56"/>
      <c r="E1553" s="56"/>
    </row>
    <row r="1554" spans="1:5" x14ac:dyDescent="0.2">
      <c r="A1554" s="59">
        <v>29.01</v>
      </c>
      <c r="B1554" s="73" t="s">
        <v>3334</v>
      </c>
      <c r="C1554" s="56"/>
      <c r="D1554" s="56"/>
      <c r="E1554" s="56"/>
    </row>
    <row r="1555" spans="1:5" ht="33.75" x14ac:dyDescent="0.2">
      <c r="A1555" s="74" t="s">
        <v>3335</v>
      </c>
      <c r="B1555" s="74" t="s">
        <v>3336</v>
      </c>
      <c r="C1555" s="76" t="s">
        <v>228</v>
      </c>
      <c r="D1555" s="78" t="s">
        <v>288</v>
      </c>
      <c r="E1555" s="78" t="s">
        <v>3338</v>
      </c>
    </row>
    <row r="1556" spans="1:5" ht="22.5" x14ac:dyDescent="0.2">
      <c r="A1556" s="74" t="s">
        <v>3339</v>
      </c>
      <c r="B1556" s="74" t="s">
        <v>3340</v>
      </c>
      <c r="C1556" s="76" t="s">
        <v>307</v>
      </c>
      <c r="D1556" s="78" t="s">
        <v>3341</v>
      </c>
      <c r="E1556" s="78" t="s">
        <v>3343</v>
      </c>
    </row>
    <row r="1557" spans="1:5" ht="22.5" x14ac:dyDescent="0.2">
      <c r="A1557" s="74" t="s">
        <v>3344</v>
      </c>
      <c r="B1557" s="74" t="s">
        <v>3345</v>
      </c>
      <c r="C1557" s="76" t="s">
        <v>228</v>
      </c>
      <c r="D1557" s="78" t="s">
        <v>3346</v>
      </c>
      <c r="E1557" s="78" t="s">
        <v>3347</v>
      </c>
    </row>
    <row r="1558" spans="1:5" ht="22.5" x14ac:dyDescent="0.2">
      <c r="A1558" s="74" t="s">
        <v>3348</v>
      </c>
      <c r="B1558" s="74" t="s">
        <v>3349</v>
      </c>
      <c r="C1558" s="76" t="s">
        <v>307</v>
      </c>
      <c r="D1558" s="78" t="s">
        <v>3350</v>
      </c>
      <c r="E1558" s="78" t="s">
        <v>3351</v>
      </c>
    </row>
    <row r="1559" spans="1:5" ht="22.5" x14ac:dyDescent="0.2">
      <c r="A1559" s="74" t="s">
        <v>3352</v>
      </c>
      <c r="B1559" s="74" t="s">
        <v>3353</v>
      </c>
      <c r="C1559" s="76" t="s">
        <v>307</v>
      </c>
      <c r="D1559" s="78" t="s">
        <v>3354</v>
      </c>
      <c r="E1559" s="78" t="s">
        <v>3355</v>
      </c>
    </row>
    <row r="1560" spans="1:5" x14ac:dyDescent="0.2">
      <c r="A1560" s="59">
        <v>29.03</v>
      </c>
      <c r="B1560" s="73" t="s">
        <v>3356</v>
      </c>
      <c r="C1560" s="56"/>
      <c r="D1560" s="56"/>
      <c r="E1560" s="56"/>
    </row>
    <row r="1561" spans="1:5" ht="56.25" x14ac:dyDescent="0.2">
      <c r="A1561" s="74" t="s">
        <v>3357</v>
      </c>
      <c r="B1561" s="74" t="s">
        <v>3358</v>
      </c>
      <c r="C1561" s="76" t="s">
        <v>228</v>
      </c>
      <c r="D1561" s="78" t="s">
        <v>3359</v>
      </c>
      <c r="E1561" s="78" t="s">
        <v>3360</v>
      </c>
    </row>
    <row r="1562" spans="1:5" ht="56.25" x14ac:dyDescent="0.2">
      <c r="A1562" s="74" t="s">
        <v>3361</v>
      </c>
      <c r="B1562" s="74" t="s">
        <v>3362</v>
      </c>
      <c r="C1562" s="76" t="s">
        <v>228</v>
      </c>
      <c r="D1562" s="78" t="s">
        <v>3363</v>
      </c>
      <c r="E1562" s="78" t="s">
        <v>3364</v>
      </c>
    </row>
    <row r="1563" spans="1:5" ht="45" x14ac:dyDescent="0.2">
      <c r="A1563" s="74" t="s">
        <v>3365</v>
      </c>
      <c r="B1563" s="74" t="s">
        <v>3366</v>
      </c>
      <c r="C1563" s="76" t="s">
        <v>228</v>
      </c>
      <c r="D1563" s="78" t="s">
        <v>331</v>
      </c>
      <c r="E1563" s="78" t="s">
        <v>3367</v>
      </c>
    </row>
    <row r="1564" spans="1:5" ht="56.25" x14ac:dyDescent="0.2">
      <c r="A1564" s="74" t="s">
        <v>3368</v>
      </c>
      <c r="B1564" s="74" t="s">
        <v>3369</v>
      </c>
      <c r="C1564" s="76" t="s">
        <v>228</v>
      </c>
      <c r="D1564" s="78" t="s">
        <v>3370</v>
      </c>
      <c r="E1564" s="78" t="s">
        <v>3371</v>
      </c>
    </row>
    <row r="1565" spans="1:5" ht="45" x14ac:dyDescent="0.2">
      <c r="A1565" s="59">
        <v>29.2</v>
      </c>
      <c r="B1565" s="73" t="s">
        <v>3372</v>
      </c>
      <c r="C1565" s="56"/>
      <c r="D1565" s="56"/>
      <c r="E1565" s="56"/>
    </row>
    <row r="1566" spans="1:5" ht="33.75" x14ac:dyDescent="0.2">
      <c r="A1566" s="74" t="s">
        <v>3373</v>
      </c>
      <c r="B1566" s="74" t="s">
        <v>3374</v>
      </c>
      <c r="C1566" s="76" t="s">
        <v>307</v>
      </c>
      <c r="D1566" s="78" t="s">
        <v>3375</v>
      </c>
      <c r="E1566" s="78" t="s">
        <v>3376</v>
      </c>
    </row>
    <row r="1567" spans="1:5" x14ac:dyDescent="0.2">
      <c r="A1567" s="58">
        <v>30</v>
      </c>
      <c r="B1567" s="73" t="s">
        <v>3377</v>
      </c>
      <c r="C1567" s="56"/>
      <c r="D1567" s="56"/>
      <c r="E1567" s="56"/>
    </row>
    <row r="1568" spans="1:5" x14ac:dyDescent="0.2">
      <c r="A1568" s="59">
        <v>30.01</v>
      </c>
      <c r="B1568" s="73" t="s">
        <v>3378</v>
      </c>
      <c r="C1568" s="56"/>
      <c r="D1568" s="56"/>
      <c r="E1568" s="56"/>
    </row>
    <row r="1569" spans="1:5" ht="78.75" x14ac:dyDescent="0.2">
      <c r="A1569" s="74" t="s">
        <v>3379</v>
      </c>
      <c r="B1569" s="75" t="s">
        <v>3380</v>
      </c>
      <c r="C1569" s="76" t="s">
        <v>228</v>
      </c>
      <c r="D1569" s="78" t="s">
        <v>3381</v>
      </c>
      <c r="E1569" s="78" t="s">
        <v>3382</v>
      </c>
    </row>
    <row r="1570" spans="1:5" ht="78.75" x14ac:dyDescent="0.2">
      <c r="A1570" s="74" t="s">
        <v>3383</v>
      </c>
      <c r="B1570" s="75" t="s">
        <v>3384</v>
      </c>
      <c r="C1570" s="76" t="s">
        <v>210</v>
      </c>
      <c r="D1570" s="78" t="s">
        <v>3385</v>
      </c>
      <c r="E1570" s="78" t="s">
        <v>3386</v>
      </c>
    </row>
    <row r="1571" spans="1:5" ht="78.75" x14ac:dyDescent="0.2">
      <c r="A1571" s="74" t="s">
        <v>3387</v>
      </c>
      <c r="B1571" s="75" t="s">
        <v>3388</v>
      </c>
      <c r="C1571" s="76" t="s">
        <v>210</v>
      </c>
      <c r="D1571" s="78" t="s">
        <v>3389</v>
      </c>
      <c r="E1571" s="78" t="s">
        <v>3390</v>
      </c>
    </row>
    <row r="1572" spans="1:5" ht="90" x14ac:dyDescent="0.2">
      <c r="A1572" s="74" t="s">
        <v>3391</v>
      </c>
      <c r="B1572" s="75" t="s">
        <v>3392</v>
      </c>
      <c r="C1572" s="76" t="s">
        <v>210</v>
      </c>
      <c r="D1572" s="78" t="s">
        <v>3393</v>
      </c>
      <c r="E1572" s="78" t="s">
        <v>3394</v>
      </c>
    </row>
    <row r="1573" spans="1:5" ht="112.5" x14ac:dyDescent="0.2">
      <c r="A1573" s="79" t="s">
        <v>3395</v>
      </c>
      <c r="B1573" s="74" t="s">
        <v>3396</v>
      </c>
      <c r="C1573" s="80" t="s">
        <v>210</v>
      </c>
      <c r="D1573" s="81" t="s">
        <v>3397</v>
      </c>
      <c r="E1573" s="81" t="s">
        <v>3398</v>
      </c>
    </row>
    <row r="1574" spans="1:5" ht="101.25" x14ac:dyDescent="0.2">
      <c r="A1574" s="79" t="s">
        <v>3399</v>
      </c>
      <c r="B1574" s="74" t="s">
        <v>3400</v>
      </c>
      <c r="C1574" s="80" t="s">
        <v>210</v>
      </c>
      <c r="D1574" s="81" t="s">
        <v>3401</v>
      </c>
      <c r="E1574" s="81" t="s">
        <v>3402</v>
      </c>
    </row>
    <row r="1575" spans="1:5" ht="101.25" x14ac:dyDescent="0.2">
      <c r="A1575" s="79" t="s">
        <v>3403</v>
      </c>
      <c r="B1575" s="75" t="s">
        <v>3404</v>
      </c>
      <c r="C1575" s="80" t="s">
        <v>210</v>
      </c>
      <c r="D1575" s="81" t="s">
        <v>3405</v>
      </c>
      <c r="E1575" s="81" t="s">
        <v>3406</v>
      </c>
    </row>
    <row r="1576" spans="1:5" ht="90" x14ac:dyDescent="0.2">
      <c r="A1576" s="74" t="s">
        <v>3407</v>
      </c>
      <c r="B1576" s="75" t="s">
        <v>3408</v>
      </c>
      <c r="C1576" s="76" t="s">
        <v>210</v>
      </c>
      <c r="D1576" s="78" t="s">
        <v>3409</v>
      </c>
      <c r="E1576" s="78" t="s">
        <v>3410</v>
      </c>
    </row>
    <row r="1577" spans="1:5" ht="78.75" x14ac:dyDescent="0.2">
      <c r="A1577" s="74" t="s">
        <v>3411</v>
      </c>
      <c r="B1577" s="75" t="s">
        <v>3412</v>
      </c>
      <c r="C1577" s="76" t="s">
        <v>210</v>
      </c>
      <c r="D1577" s="78" t="s">
        <v>3413</v>
      </c>
      <c r="E1577" s="78" t="s">
        <v>3414</v>
      </c>
    </row>
    <row r="1578" spans="1:5" ht="101.25" x14ac:dyDescent="0.2">
      <c r="A1578" s="74" t="s">
        <v>3415</v>
      </c>
      <c r="B1578" s="75" t="s">
        <v>3416</v>
      </c>
      <c r="C1578" s="76" t="s">
        <v>210</v>
      </c>
      <c r="D1578" s="78" t="s">
        <v>3417</v>
      </c>
      <c r="E1578" s="78" t="s">
        <v>3418</v>
      </c>
    </row>
    <row r="1579" spans="1:5" ht="22.5" x14ac:dyDescent="0.2">
      <c r="A1579" s="59">
        <v>30.03</v>
      </c>
      <c r="B1579" s="73" t="s">
        <v>3419</v>
      </c>
      <c r="C1579" s="56"/>
      <c r="D1579" s="56"/>
      <c r="E1579" s="56"/>
    </row>
    <row r="1580" spans="1:5" ht="101.25" x14ac:dyDescent="0.2">
      <c r="A1580" s="79" t="s">
        <v>3420</v>
      </c>
      <c r="B1580" s="74" t="s">
        <v>3421</v>
      </c>
      <c r="C1580" s="80" t="s">
        <v>210</v>
      </c>
      <c r="D1580" s="81" t="s">
        <v>3422</v>
      </c>
      <c r="E1580" s="81" t="s">
        <v>3423</v>
      </c>
    </row>
    <row r="1581" spans="1:5" ht="101.25" x14ac:dyDescent="0.2">
      <c r="A1581" s="79" t="s">
        <v>3424</v>
      </c>
      <c r="B1581" s="74" t="s">
        <v>3425</v>
      </c>
      <c r="C1581" s="80" t="s">
        <v>210</v>
      </c>
      <c r="D1581" s="81" t="s">
        <v>3426</v>
      </c>
      <c r="E1581" s="81" t="s">
        <v>3427</v>
      </c>
    </row>
    <row r="1582" spans="1:5" x14ac:dyDescent="0.2">
      <c r="A1582" s="59">
        <v>30.04</v>
      </c>
      <c r="B1582" s="73" t="s">
        <v>3428</v>
      </c>
      <c r="C1582" s="56"/>
      <c r="D1582" s="56"/>
      <c r="E1582" s="56"/>
    </row>
    <row r="1583" spans="1:5" ht="90" x14ac:dyDescent="0.2">
      <c r="A1583" s="79" t="s">
        <v>3429</v>
      </c>
      <c r="B1583" s="74" t="s">
        <v>3430</v>
      </c>
      <c r="C1583" s="80" t="s">
        <v>211</v>
      </c>
      <c r="D1583" s="81" t="s">
        <v>3431</v>
      </c>
      <c r="E1583" s="81" t="s">
        <v>3433</v>
      </c>
    </row>
    <row r="1584" spans="1:5" ht="67.5" x14ac:dyDescent="0.2">
      <c r="A1584" s="74" t="s">
        <v>3434</v>
      </c>
      <c r="B1584" s="75" t="s">
        <v>3435</v>
      </c>
      <c r="C1584" s="76" t="s">
        <v>211</v>
      </c>
      <c r="D1584" s="78" t="s">
        <v>3436</v>
      </c>
      <c r="E1584" s="78" t="s">
        <v>3437</v>
      </c>
    </row>
    <row r="1585" spans="1:5" ht="67.5" x14ac:dyDescent="0.2">
      <c r="A1585" s="74" t="s">
        <v>3438</v>
      </c>
      <c r="B1585" s="75" t="s">
        <v>3439</v>
      </c>
      <c r="C1585" s="76" t="s">
        <v>211</v>
      </c>
      <c r="D1585" s="78" t="s">
        <v>3440</v>
      </c>
      <c r="E1585" s="78" t="s">
        <v>3441</v>
      </c>
    </row>
    <row r="1586" spans="1:5" ht="90" x14ac:dyDescent="0.2">
      <c r="A1586" s="74" t="s">
        <v>3442</v>
      </c>
      <c r="B1586" s="75" t="s">
        <v>3443</v>
      </c>
      <c r="C1586" s="76" t="s">
        <v>210</v>
      </c>
      <c r="D1586" s="78" t="s">
        <v>3444</v>
      </c>
      <c r="E1586" s="78" t="s">
        <v>3445</v>
      </c>
    </row>
    <row r="1587" spans="1:5" ht="56.25" x14ac:dyDescent="0.2">
      <c r="A1587" s="74" t="s">
        <v>3446</v>
      </c>
      <c r="B1587" s="75" t="s">
        <v>3447</v>
      </c>
      <c r="C1587" s="76" t="s">
        <v>228</v>
      </c>
      <c r="D1587" s="78" t="s">
        <v>3448</v>
      </c>
      <c r="E1587" s="78" t="s">
        <v>3448</v>
      </c>
    </row>
    <row r="1588" spans="1:5" ht="90" x14ac:dyDescent="0.2">
      <c r="A1588" s="74" t="s">
        <v>3449</v>
      </c>
      <c r="B1588" s="75" t="s">
        <v>3450</v>
      </c>
      <c r="C1588" s="76" t="s">
        <v>211</v>
      </c>
      <c r="D1588" s="78" t="s">
        <v>277</v>
      </c>
      <c r="E1588" s="78" t="s">
        <v>3451</v>
      </c>
    </row>
    <row r="1589" spans="1:5" ht="56.25" x14ac:dyDescent="0.2">
      <c r="A1589" s="74" t="s">
        <v>3452</v>
      </c>
      <c r="B1589" s="75" t="s">
        <v>3453</v>
      </c>
      <c r="C1589" s="76" t="s">
        <v>210</v>
      </c>
      <c r="D1589" s="78" t="s">
        <v>212</v>
      </c>
      <c r="E1589" s="78" t="s">
        <v>3455</v>
      </c>
    </row>
    <row r="1590" spans="1:5" ht="78.75" x14ac:dyDescent="0.2">
      <c r="A1590" s="74" t="s">
        <v>3456</v>
      </c>
      <c r="B1590" s="75" t="s">
        <v>3457</v>
      </c>
      <c r="C1590" s="76" t="s">
        <v>211</v>
      </c>
      <c r="D1590" s="78" t="s">
        <v>3458</v>
      </c>
      <c r="E1590" s="78" t="s">
        <v>3459</v>
      </c>
    </row>
    <row r="1591" spans="1:5" ht="22.5" x14ac:dyDescent="0.2">
      <c r="A1591" s="59">
        <v>30.06</v>
      </c>
      <c r="B1591" s="73" t="s">
        <v>3460</v>
      </c>
      <c r="C1591" s="56"/>
      <c r="D1591" s="56"/>
      <c r="E1591" s="56"/>
    </row>
    <row r="1592" spans="1:5" ht="56.25" x14ac:dyDescent="0.2">
      <c r="A1592" s="74" t="s">
        <v>3461</v>
      </c>
      <c r="B1592" s="74" t="s">
        <v>3462</v>
      </c>
      <c r="C1592" s="76" t="s">
        <v>210</v>
      </c>
      <c r="D1592" s="78" t="s">
        <v>1117</v>
      </c>
      <c r="E1592" s="78" t="s">
        <v>355</v>
      </c>
    </row>
    <row r="1593" spans="1:5" ht="56.25" x14ac:dyDescent="0.2">
      <c r="A1593" s="74" t="s">
        <v>3463</v>
      </c>
      <c r="B1593" s="74" t="s">
        <v>3464</v>
      </c>
      <c r="C1593" s="76" t="s">
        <v>210</v>
      </c>
      <c r="D1593" s="78" t="s">
        <v>3465</v>
      </c>
      <c r="E1593" s="78" t="s">
        <v>3466</v>
      </c>
    </row>
    <row r="1594" spans="1:5" ht="45" x14ac:dyDescent="0.2">
      <c r="A1594" s="74" t="s">
        <v>3467</v>
      </c>
      <c r="B1594" s="74" t="s">
        <v>3468</v>
      </c>
      <c r="C1594" s="76" t="s">
        <v>210</v>
      </c>
      <c r="D1594" s="78" t="s">
        <v>3469</v>
      </c>
      <c r="E1594" s="78" t="s">
        <v>3470</v>
      </c>
    </row>
    <row r="1595" spans="1:5" ht="67.5" x14ac:dyDescent="0.2">
      <c r="A1595" s="74" t="s">
        <v>3471</v>
      </c>
      <c r="B1595" s="75" t="s">
        <v>3472</v>
      </c>
      <c r="C1595" s="76" t="s">
        <v>228</v>
      </c>
      <c r="D1595" s="78" t="s">
        <v>444</v>
      </c>
      <c r="E1595" s="78" t="s">
        <v>3473</v>
      </c>
    </row>
    <row r="1596" spans="1:5" ht="78.75" x14ac:dyDescent="0.2">
      <c r="A1596" s="74" t="s">
        <v>3474</v>
      </c>
      <c r="B1596" s="75" t="s">
        <v>3475</v>
      </c>
      <c r="C1596" s="76" t="s">
        <v>247</v>
      </c>
      <c r="D1596" s="78" t="s">
        <v>3476</v>
      </c>
      <c r="E1596" s="78" t="s">
        <v>3477</v>
      </c>
    </row>
    <row r="1597" spans="1:5" ht="101.25" x14ac:dyDescent="0.2">
      <c r="A1597" s="79" t="s">
        <v>3478</v>
      </c>
      <c r="B1597" s="74" t="s">
        <v>3479</v>
      </c>
      <c r="C1597" s="80" t="s">
        <v>247</v>
      </c>
      <c r="D1597" s="81" t="s">
        <v>3480</v>
      </c>
      <c r="E1597" s="81" t="s">
        <v>3481</v>
      </c>
    </row>
    <row r="1598" spans="1:5" ht="67.5" x14ac:dyDescent="0.2">
      <c r="A1598" s="74" t="s">
        <v>3482</v>
      </c>
      <c r="B1598" s="75" t="s">
        <v>3483</v>
      </c>
      <c r="C1598" s="76" t="s">
        <v>210</v>
      </c>
      <c r="D1598" s="78" t="s">
        <v>3484</v>
      </c>
      <c r="E1598" s="78" t="s">
        <v>3485</v>
      </c>
    </row>
    <row r="1599" spans="1:5" ht="78.75" x14ac:dyDescent="0.2">
      <c r="A1599" s="74" t="s">
        <v>3486</v>
      </c>
      <c r="B1599" s="75" t="s">
        <v>3487</v>
      </c>
      <c r="C1599" s="76" t="s">
        <v>210</v>
      </c>
      <c r="D1599" s="78" t="s">
        <v>439</v>
      </c>
      <c r="E1599" s="78" t="s">
        <v>3488</v>
      </c>
    </row>
    <row r="1600" spans="1:5" ht="45" x14ac:dyDescent="0.2">
      <c r="A1600" s="74" t="s">
        <v>3489</v>
      </c>
      <c r="B1600" s="74" t="s">
        <v>3490</v>
      </c>
      <c r="C1600" s="76" t="s">
        <v>210</v>
      </c>
      <c r="D1600" s="78" t="s">
        <v>3491</v>
      </c>
      <c r="E1600" s="78" t="s">
        <v>3493</v>
      </c>
    </row>
    <row r="1601" spans="1:5" ht="67.5" x14ac:dyDescent="0.2">
      <c r="A1601" s="74" t="s">
        <v>3494</v>
      </c>
      <c r="B1601" s="75" t="s">
        <v>3495</v>
      </c>
      <c r="C1601" s="76" t="s">
        <v>210</v>
      </c>
      <c r="D1601" s="78" t="s">
        <v>3496</v>
      </c>
      <c r="E1601" s="78" t="s">
        <v>3498</v>
      </c>
    </row>
    <row r="1602" spans="1:5" ht="78.75" x14ac:dyDescent="0.2">
      <c r="A1602" s="74" t="s">
        <v>3499</v>
      </c>
      <c r="B1602" s="75" t="s">
        <v>3500</v>
      </c>
      <c r="C1602" s="76" t="s">
        <v>210</v>
      </c>
      <c r="D1602" s="78" t="s">
        <v>3501</v>
      </c>
      <c r="E1602" s="78" t="s">
        <v>3502</v>
      </c>
    </row>
    <row r="1603" spans="1:5" ht="78.75" x14ac:dyDescent="0.2">
      <c r="A1603" s="74" t="s">
        <v>3503</v>
      </c>
      <c r="B1603" s="75" t="s">
        <v>3504</v>
      </c>
      <c r="C1603" s="76" t="s">
        <v>210</v>
      </c>
      <c r="D1603" s="78" t="s">
        <v>3505</v>
      </c>
      <c r="E1603" s="78" t="s">
        <v>3506</v>
      </c>
    </row>
    <row r="1604" spans="1:5" ht="22.5" x14ac:dyDescent="0.2">
      <c r="A1604" s="59">
        <v>30.08</v>
      </c>
      <c r="B1604" s="73" t="s">
        <v>3507</v>
      </c>
      <c r="C1604" s="56"/>
      <c r="D1604" s="56"/>
      <c r="E1604" s="56"/>
    </row>
    <row r="1605" spans="1:5" ht="67.5" x14ac:dyDescent="0.2">
      <c r="A1605" s="74" t="s">
        <v>3508</v>
      </c>
      <c r="B1605" s="75" t="s">
        <v>3509</v>
      </c>
      <c r="C1605" s="76" t="s">
        <v>210</v>
      </c>
      <c r="D1605" s="78" t="s">
        <v>3510</v>
      </c>
      <c r="E1605" s="78" t="s">
        <v>3511</v>
      </c>
    </row>
    <row r="1606" spans="1:5" ht="67.5" x14ac:dyDescent="0.2">
      <c r="A1606" s="74" t="s">
        <v>3512</v>
      </c>
      <c r="B1606" s="75" t="s">
        <v>3513</v>
      </c>
      <c r="C1606" s="76" t="s">
        <v>210</v>
      </c>
      <c r="D1606" s="78" t="s">
        <v>3514</v>
      </c>
      <c r="E1606" s="78" t="s">
        <v>3515</v>
      </c>
    </row>
    <row r="1607" spans="1:5" ht="67.5" x14ac:dyDescent="0.2">
      <c r="A1607" s="74" t="s">
        <v>3516</v>
      </c>
      <c r="B1607" s="75" t="s">
        <v>3517</v>
      </c>
      <c r="C1607" s="76" t="s">
        <v>210</v>
      </c>
      <c r="D1607" s="78" t="s">
        <v>3518</v>
      </c>
      <c r="E1607" s="78" t="s">
        <v>3520</v>
      </c>
    </row>
    <row r="1608" spans="1:5" ht="67.5" x14ac:dyDescent="0.2">
      <c r="A1608" s="74" t="s">
        <v>3521</v>
      </c>
      <c r="B1608" s="75" t="s">
        <v>3522</v>
      </c>
      <c r="C1608" s="76" t="s">
        <v>210</v>
      </c>
      <c r="D1608" s="78" t="s">
        <v>3523</v>
      </c>
      <c r="E1608" s="78" t="s">
        <v>3525</v>
      </c>
    </row>
    <row r="1609" spans="1:5" ht="22.5" x14ac:dyDescent="0.2">
      <c r="A1609" s="59">
        <v>30.14</v>
      </c>
      <c r="B1609" s="73" t="s">
        <v>3526</v>
      </c>
      <c r="C1609" s="56"/>
      <c r="D1609" s="56"/>
      <c r="E1609" s="56"/>
    </row>
    <row r="1610" spans="1:5" ht="90" x14ac:dyDescent="0.2">
      <c r="A1610" s="79" t="s">
        <v>3527</v>
      </c>
      <c r="B1610" s="74" t="s">
        <v>3528</v>
      </c>
      <c r="C1610" s="80" t="s">
        <v>247</v>
      </c>
      <c r="D1610" s="81" t="s">
        <v>3529</v>
      </c>
      <c r="E1610" s="81" t="s">
        <v>3529</v>
      </c>
    </row>
    <row r="1611" spans="1:5" ht="90" x14ac:dyDescent="0.2">
      <c r="A1611" s="79" t="s">
        <v>3530</v>
      </c>
      <c r="B1611" s="74" t="s">
        <v>3531</v>
      </c>
      <c r="C1611" s="80" t="s">
        <v>247</v>
      </c>
      <c r="D1611" s="81" t="s">
        <v>3532</v>
      </c>
      <c r="E1611" s="81" t="s">
        <v>3532</v>
      </c>
    </row>
    <row r="1612" spans="1:5" ht="78.75" x14ac:dyDescent="0.2">
      <c r="A1612" s="74" t="s">
        <v>3533</v>
      </c>
      <c r="B1612" s="75" t="s">
        <v>3534</v>
      </c>
      <c r="C1612" s="76" t="s">
        <v>247</v>
      </c>
      <c r="D1612" s="78" t="s">
        <v>3535</v>
      </c>
      <c r="E1612" s="78" t="s">
        <v>3535</v>
      </c>
    </row>
    <row r="1613" spans="1:5" ht="90" x14ac:dyDescent="0.2">
      <c r="A1613" s="79" t="s">
        <v>3536</v>
      </c>
      <c r="B1613" s="74" t="s">
        <v>3537</v>
      </c>
      <c r="C1613" s="80" t="s">
        <v>247</v>
      </c>
      <c r="D1613" s="81" t="s">
        <v>3538</v>
      </c>
      <c r="E1613" s="81" t="s">
        <v>3538</v>
      </c>
    </row>
    <row r="1614" spans="1:5" ht="33.75" x14ac:dyDescent="0.2">
      <c r="A1614" s="58">
        <v>32</v>
      </c>
      <c r="B1614" s="73" t="s">
        <v>3539</v>
      </c>
      <c r="C1614" s="56"/>
      <c r="D1614" s="56"/>
      <c r="E1614" s="56"/>
    </row>
    <row r="1615" spans="1:5" ht="22.5" x14ac:dyDescent="0.2">
      <c r="A1615" s="59">
        <v>32.06</v>
      </c>
      <c r="B1615" s="73" t="s">
        <v>3540</v>
      </c>
      <c r="C1615" s="56"/>
      <c r="D1615" s="56"/>
      <c r="E1615" s="56"/>
    </row>
    <row r="1616" spans="1:5" ht="33.75" x14ac:dyDescent="0.2">
      <c r="A1616" s="74" t="s">
        <v>3541</v>
      </c>
      <c r="B1616" s="74" t="s">
        <v>3542</v>
      </c>
      <c r="C1616" s="76" t="s">
        <v>211</v>
      </c>
      <c r="D1616" s="78" t="s">
        <v>3543</v>
      </c>
      <c r="E1616" s="78" t="s">
        <v>3544</v>
      </c>
    </row>
    <row r="1617" spans="1:5" ht="33.75" x14ac:dyDescent="0.2">
      <c r="A1617" s="74" t="s">
        <v>3545</v>
      </c>
      <c r="B1617" s="74" t="s">
        <v>3546</v>
      </c>
      <c r="C1617" s="76" t="s">
        <v>211</v>
      </c>
      <c r="D1617" s="78" t="s">
        <v>3547</v>
      </c>
      <c r="E1617" s="78" t="s">
        <v>3548</v>
      </c>
    </row>
    <row r="1618" spans="1:5" x14ac:dyDescent="0.2">
      <c r="A1618" s="74" t="s">
        <v>3549</v>
      </c>
      <c r="B1618" s="74" t="s">
        <v>3550</v>
      </c>
      <c r="C1618" s="76" t="s">
        <v>235</v>
      </c>
      <c r="D1618" s="78" t="s">
        <v>3551</v>
      </c>
      <c r="E1618" s="78" t="s">
        <v>3553</v>
      </c>
    </row>
    <row r="1619" spans="1:5" ht="78.75" x14ac:dyDescent="0.2">
      <c r="A1619" s="74" t="s">
        <v>3554</v>
      </c>
      <c r="B1619" s="75" t="s">
        <v>3555</v>
      </c>
      <c r="C1619" s="76" t="s">
        <v>211</v>
      </c>
      <c r="D1619" s="78" t="s">
        <v>3556</v>
      </c>
      <c r="E1619" s="78" t="s">
        <v>3558</v>
      </c>
    </row>
    <row r="1620" spans="1:5" ht="90" x14ac:dyDescent="0.2">
      <c r="A1620" s="79" t="s">
        <v>3559</v>
      </c>
      <c r="B1620" s="74" t="s">
        <v>3560</v>
      </c>
      <c r="C1620" s="80" t="s">
        <v>211</v>
      </c>
      <c r="D1620" s="81" t="s">
        <v>3561</v>
      </c>
      <c r="E1620" s="81" t="s">
        <v>3563</v>
      </c>
    </row>
    <row r="1621" spans="1:5" ht="45" x14ac:dyDescent="0.2">
      <c r="A1621" s="74" t="s">
        <v>3564</v>
      </c>
      <c r="B1621" s="74" t="s">
        <v>3565</v>
      </c>
      <c r="C1621" s="76" t="s">
        <v>211</v>
      </c>
      <c r="D1621" s="78" t="s">
        <v>3566</v>
      </c>
      <c r="E1621" s="78" t="s">
        <v>3566</v>
      </c>
    </row>
    <row r="1622" spans="1:5" ht="90" x14ac:dyDescent="0.2">
      <c r="A1622" s="74" t="s">
        <v>3567</v>
      </c>
      <c r="B1622" s="75" t="s">
        <v>3568</v>
      </c>
      <c r="C1622" s="76" t="s">
        <v>211</v>
      </c>
      <c r="D1622" s="78" t="s">
        <v>3569</v>
      </c>
      <c r="E1622" s="78" t="s">
        <v>3569</v>
      </c>
    </row>
    <row r="1623" spans="1:5" ht="67.5" x14ac:dyDescent="0.2">
      <c r="A1623" s="74" t="s">
        <v>3570</v>
      </c>
      <c r="B1623" s="75" t="s">
        <v>3571</v>
      </c>
      <c r="C1623" s="76" t="s">
        <v>211</v>
      </c>
      <c r="D1623" s="78" t="s">
        <v>3572</v>
      </c>
      <c r="E1623" s="78" t="s">
        <v>3573</v>
      </c>
    </row>
    <row r="1624" spans="1:5" ht="101.25" x14ac:dyDescent="0.2">
      <c r="A1624" s="79" t="s">
        <v>3574</v>
      </c>
      <c r="B1624" s="74" t="s">
        <v>3575</v>
      </c>
      <c r="C1624" s="80" t="s">
        <v>211</v>
      </c>
      <c r="D1624" s="81" t="s">
        <v>3576</v>
      </c>
      <c r="E1624" s="81" t="s">
        <v>3576</v>
      </c>
    </row>
    <row r="1625" spans="1:5" x14ac:dyDescent="0.2">
      <c r="A1625" s="59">
        <v>32.07</v>
      </c>
      <c r="B1625" s="73" t="s">
        <v>3577</v>
      </c>
      <c r="C1625" s="56"/>
      <c r="D1625" s="56"/>
      <c r="E1625" s="56"/>
    </row>
    <row r="1626" spans="1:5" ht="22.5" x14ac:dyDescent="0.2">
      <c r="A1626" s="74" t="s">
        <v>3578</v>
      </c>
      <c r="B1626" s="74" t="s">
        <v>3579</v>
      </c>
      <c r="C1626" s="76" t="s">
        <v>228</v>
      </c>
      <c r="D1626" s="78" t="s">
        <v>379</v>
      </c>
      <c r="E1626" s="78" t="s">
        <v>3580</v>
      </c>
    </row>
    <row r="1627" spans="1:5" ht="22.5" x14ac:dyDescent="0.2">
      <c r="A1627" s="74" t="s">
        <v>3581</v>
      </c>
      <c r="B1627" s="74" t="s">
        <v>3582</v>
      </c>
      <c r="C1627" s="76" t="s">
        <v>228</v>
      </c>
      <c r="D1627" s="78" t="s">
        <v>3583</v>
      </c>
      <c r="E1627" s="78" t="s">
        <v>3584</v>
      </c>
    </row>
    <row r="1628" spans="1:5" ht="90" x14ac:dyDescent="0.2">
      <c r="A1628" s="74" t="s">
        <v>3585</v>
      </c>
      <c r="B1628" s="75" t="s">
        <v>3586</v>
      </c>
      <c r="C1628" s="76" t="s">
        <v>228</v>
      </c>
      <c r="D1628" s="78" t="s">
        <v>1699</v>
      </c>
      <c r="E1628" s="78" t="s">
        <v>3588</v>
      </c>
    </row>
    <row r="1629" spans="1:5" ht="33.75" x14ac:dyDescent="0.2">
      <c r="A1629" s="74" t="s">
        <v>3589</v>
      </c>
      <c r="B1629" s="74" t="s">
        <v>3590</v>
      </c>
      <c r="C1629" s="76" t="s">
        <v>3591</v>
      </c>
      <c r="D1629" s="78" t="s">
        <v>225</v>
      </c>
      <c r="E1629" s="78" t="s">
        <v>223</v>
      </c>
    </row>
    <row r="1630" spans="1:5" ht="33.75" x14ac:dyDescent="0.2">
      <c r="A1630" s="74" t="s">
        <v>3593</v>
      </c>
      <c r="B1630" s="74" t="s">
        <v>3594</v>
      </c>
      <c r="C1630" s="76" t="s">
        <v>228</v>
      </c>
      <c r="D1630" s="78" t="s">
        <v>3595</v>
      </c>
      <c r="E1630" s="78" t="s">
        <v>3596</v>
      </c>
    </row>
    <row r="1631" spans="1:5" ht="33.75" x14ac:dyDescent="0.2">
      <c r="A1631" s="74" t="s">
        <v>3597</v>
      </c>
      <c r="B1631" s="74" t="s">
        <v>3598</v>
      </c>
      <c r="C1631" s="76" t="s">
        <v>3591</v>
      </c>
      <c r="D1631" s="78" t="s">
        <v>3599</v>
      </c>
      <c r="E1631" s="78" t="s">
        <v>220</v>
      </c>
    </row>
    <row r="1632" spans="1:5" ht="101.25" x14ac:dyDescent="0.2">
      <c r="A1632" s="74" t="s">
        <v>3600</v>
      </c>
      <c r="B1632" s="75" t="s">
        <v>3601</v>
      </c>
      <c r="C1632" s="76" t="s">
        <v>228</v>
      </c>
      <c r="D1632" s="78" t="s">
        <v>3602</v>
      </c>
      <c r="E1632" s="78" t="s">
        <v>3603</v>
      </c>
    </row>
    <row r="1633" spans="1:5" ht="112.5" x14ac:dyDescent="0.2">
      <c r="A1633" s="79" t="s">
        <v>3604</v>
      </c>
      <c r="B1633" s="74" t="s">
        <v>3605</v>
      </c>
      <c r="C1633" s="80" t="s">
        <v>228</v>
      </c>
      <c r="D1633" s="81" t="s">
        <v>3606</v>
      </c>
      <c r="E1633" s="81" t="s">
        <v>3607</v>
      </c>
    </row>
    <row r="1634" spans="1:5" ht="123.75" x14ac:dyDescent="0.2">
      <c r="A1634" s="79" t="s">
        <v>3608</v>
      </c>
      <c r="B1634" s="75" t="s">
        <v>3609</v>
      </c>
      <c r="C1634" s="80" t="s">
        <v>228</v>
      </c>
      <c r="D1634" s="81" t="s">
        <v>3610</v>
      </c>
      <c r="E1634" s="81" t="s">
        <v>3611</v>
      </c>
    </row>
    <row r="1635" spans="1:5" ht="123.75" x14ac:dyDescent="0.2">
      <c r="A1635" s="79" t="s">
        <v>3612</v>
      </c>
      <c r="B1635" s="75" t="s">
        <v>3613</v>
      </c>
      <c r="C1635" s="80" t="s">
        <v>228</v>
      </c>
      <c r="D1635" s="81" t="s">
        <v>3614</v>
      </c>
      <c r="E1635" s="81" t="s">
        <v>3615</v>
      </c>
    </row>
    <row r="1636" spans="1:5" ht="22.5" x14ac:dyDescent="0.2">
      <c r="A1636" s="59">
        <v>32.08</v>
      </c>
      <c r="B1636" s="73" t="s">
        <v>3616</v>
      </c>
      <c r="C1636" s="56"/>
      <c r="D1636" s="56"/>
      <c r="E1636" s="56"/>
    </row>
    <row r="1637" spans="1:5" ht="67.5" x14ac:dyDescent="0.2">
      <c r="A1637" s="74" t="s">
        <v>3617</v>
      </c>
      <c r="B1637" s="75" t="s">
        <v>3618</v>
      </c>
      <c r="C1637" s="76" t="s">
        <v>211</v>
      </c>
      <c r="D1637" s="78" t="s">
        <v>3619</v>
      </c>
      <c r="E1637" s="78" t="s">
        <v>3620</v>
      </c>
    </row>
    <row r="1638" spans="1:5" ht="67.5" x14ac:dyDescent="0.2">
      <c r="A1638" s="74" t="s">
        <v>3621</v>
      </c>
      <c r="B1638" s="75" t="s">
        <v>3622</v>
      </c>
      <c r="C1638" s="76" t="s">
        <v>211</v>
      </c>
      <c r="D1638" s="78" t="s">
        <v>3623</v>
      </c>
      <c r="E1638" s="78" t="s">
        <v>3624</v>
      </c>
    </row>
    <row r="1639" spans="1:5" ht="45" x14ac:dyDescent="0.2">
      <c r="A1639" s="74" t="s">
        <v>3625</v>
      </c>
      <c r="B1639" s="74" t="s">
        <v>3626</v>
      </c>
      <c r="C1639" s="76" t="s">
        <v>228</v>
      </c>
      <c r="D1639" s="78" t="s">
        <v>3524</v>
      </c>
      <c r="E1639" s="78" t="s">
        <v>3628</v>
      </c>
    </row>
    <row r="1640" spans="1:5" ht="45" x14ac:dyDescent="0.2">
      <c r="A1640" s="74" t="s">
        <v>3629</v>
      </c>
      <c r="B1640" s="74" t="s">
        <v>3630</v>
      </c>
      <c r="C1640" s="76" t="s">
        <v>228</v>
      </c>
      <c r="D1640" s="78" t="s">
        <v>3631</v>
      </c>
      <c r="E1640" s="78" t="s">
        <v>3632</v>
      </c>
    </row>
    <row r="1641" spans="1:5" ht="90" x14ac:dyDescent="0.2">
      <c r="A1641" s="74" t="s">
        <v>3633</v>
      </c>
      <c r="B1641" s="75" t="s">
        <v>3634</v>
      </c>
      <c r="C1641" s="76" t="s">
        <v>228</v>
      </c>
      <c r="D1641" s="78" t="s">
        <v>3635</v>
      </c>
      <c r="E1641" s="78" t="s">
        <v>3635</v>
      </c>
    </row>
    <row r="1642" spans="1:5" ht="90" x14ac:dyDescent="0.2">
      <c r="A1642" s="74" t="s">
        <v>3636</v>
      </c>
      <c r="B1642" s="75" t="s">
        <v>3637</v>
      </c>
      <c r="C1642" s="76" t="s">
        <v>228</v>
      </c>
      <c r="D1642" s="78" t="s">
        <v>3638</v>
      </c>
      <c r="E1642" s="78" t="s">
        <v>3638</v>
      </c>
    </row>
    <row r="1643" spans="1:5" ht="90" x14ac:dyDescent="0.2">
      <c r="A1643" s="74" t="s">
        <v>3639</v>
      </c>
      <c r="B1643" s="75" t="s">
        <v>3640</v>
      </c>
      <c r="C1643" s="76" t="s">
        <v>228</v>
      </c>
      <c r="D1643" s="78" t="s">
        <v>3641</v>
      </c>
      <c r="E1643" s="78" t="s">
        <v>3642</v>
      </c>
    </row>
    <row r="1644" spans="1:5" ht="90" x14ac:dyDescent="0.2">
      <c r="A1644" s="74" t="s">
        <v>3643</v>
      </c>
      <c r="B1644" s="75" t="s">
        <v>3644</v>
      </c>
      <c r="C1644" s="76" t="s">
        <v>228</v>
      </c>
      <c r="D1644" s="78" t="s">
        <v>3645</v>
      </c>
      <c r="E1644" s="78" t="s">
        <v>3646</v>
      </c>
    </row>
    <row r="1645" spans="1:5" ht="33.75" x14ac:dyDescent="0.2">
      <c r="A1645" s="74" t="s">
        <v>3647</v>
      </c>
      <c r="B1645" s="74" t="s">
        <v>3648</v>
      </c>
      <c r="C1645" s="76" t="s">
        <v>228</v>
      </c>
      <c r="D1645" s="78" t="s">
        <v>3649</v>
      </c>
      <c r="E1645" s="78" t="s">
        <v>3649</v>
      </c>
    </row>
    <row r="1646" spans="1:5" x14ac:dyDescent="0.2">
      <c r="A1646" s="59">
        <v>32.090000000000003</v>
      </c>
      <c r="B1646" s="73" t="s">
        <v>3650</v>
      </c>
      <c r="C1646" s="56"/>
      <c r="D1646" s="56"/>
      <c r="E1646" s="56"/>
    </row>
    <row r="1647" spans="1:5" ht="22.5" x14ac:dyDescent="0.2">
      <c r="A1647" s="74" t="s">
        <v>3651</v>
      </c>
      <c r="B1647" s="74" t="s">
        <v>3652</v>
      </c>
      <c r="C1647" s="76" t="s">
        <v>307</v>
      </c>
      <c r="D1647" s="78" t="s">
        <v>3653</v>
      </c>
      <c r="E1647" s="78" t="s">
        <v>3654</v>
      </c>
    </row>
    <row r="1648" spans="1:5" ht="22.5" x14ac:dyDescent="0.2">
      <c r="A1648" s="74" t="s">
        <v>3655</v>
      </c>
      <c r="B1648" s="74" t="s">
        <v>3656</v>
      </c>
      <c r="C1648" s="76" t="s">
        <v>3657</v>
      </c>
      <c r="D1648" s="78" t="s">
        <v>3658</v>
      </c>
      <c r="E1648" s="78" t="s">
        <v>3659</v>
      </c>
    </row>
    <row r="1649" spans="1:5" ht="33.75" x14ac:dyDescent="0.2">
      <c r="A1649" s="59">
        <v>32.1</v>
      </c>
      <c r="B1649" s="73" t="s">
        <v>3660</v>
      </c>
      <c r="C1649" s="56"/>
      <c r="D1649" s="56"/>
      <c r="E1649" s="56"/>
    </row>
    <row r="1650" spans="1:5" ht="78.75" x14ac:dyDescent="0.2">
      <c r="A1650" s="74" t="s">
        <v>3661</v>
      </c>
      <c r="B1650" s="75" t="s">
        <v>3662</v>
      </c>
      <c r="C1650" s="76" t="s">
        <v>228</v>
      </c>
      <c r="D1650" s="78" t="s">
        <v>3047</v>
      </c>
      <c r="E1650" s="78" t="s">
        <v>3663</v>
      </c>
    </row>
    <row r="1651" spans="1:5" ht="78.75" x14ac:dyDescent="0.2">
      <c r="A1651" s="74" t="s">
        <v>3664</v>
      </c>
      <c r="B1651" s="75" t="s">
        <v>3665</v>
      </c>
      <c r="C1651" s="76" t="s">
        <v>228</v>
      </c>
      <c r="D1651" s="78" t="s">
        <v>3666</v>
      </c>
      <c r="E1651" s="78" t="s">
        <v>3668</v>
      </c>
    </row>
    <row r="1652" spans="1:5" ht="78.75" x14ac:dyDescent="0.2">
      <c r="A1652" s="74" t="s">
        <v>3669</v>
      </c>
      <c r="B1652" s="75" t="s">
        <v>3670</v>
      </c>
      <c r="C1652" s="76" t="s">
        <v>228</v>
      </c>
      <c r="D1652" s="78" t="s">
        <v>3671</v>
      </c>
      <c r="E1652" s="78" t="s">
        <v>3673</v>
      </c>
    </row>
    <row r="1653" spans="1:5" ht="78.75" x14ac:dyDescent="0.2">
      <c r="A1653" s="74" t="s">
        <v>3674</v>
      </c>
      <c r="B1653" s="75" t="s">
        <v>3675</v>
      </c>
      <c r="C1653" s="76" t="s">
        <v>228</v>
      </c>
      <c r="D1653" s="78" t="s">
        <v>3676</v>
      </c>
      <c r="E1653" s="78" t="s">
        <v>1895</v>
      </c>
    </row>
    <row r="1654" spans="1:5" ht="78.75" x14ac:dyDescent="0.2">
      <c r="A1654" s="74" t="s">
        <v>3678</v>
      </c>
      <c r="B1654" s="75" t="s">
        <v>3679</v>
      </c>
      <c r="C1654" s="76" t="s">
        <v>228</v>
      </c>
      <c r="D1654" s="78" t="s">
        <v>3680</v>
      </c>
      <c r="E1654" s="78" t="s">
        <v>3682</v>
      </c>
    </row>
    <row r="1655" spans="1:5" ht="67.5" x14ac:dyDescent="0.2">
      <c r="A1655" s="74" t="s">
        <v>3683</v>
      </c>
      <c r="B1655" s="75" t="s">
        <v>3684</v>
      </c>
      <c r="C1655" s="76" t="s">
        <v>228</v>
      </c>
      <c r="D1655" s="78" t="s">
        <v>3685</v>
      </c>
      <c r="E1655" s="78" t="s">
        <v>3686</v>
      </c>
    </row>
    <row r="1656" spans="1:5" ht="78.75" x14ac:dyDescent="0.2">
      <c r="A1656" s="74" t="s">
        <v>3687</v>
      </c>
      <c r="B1656" s="75" t="s">
        <v>3688</v>
      </c>
      <c r="C1656" s="76" t="s">
        <v>228</v>
      </c>
      <c r="D1656" s="78" t="s">
        <v>3689</v>
      </c>
      <c r="E1656" s="78" t="s">
        <v>3691</v>
      </c>
    </row>
    <row r="1657" spans="1:5" ht="78.75" x14ac:dyDescent="0.2">
      <c r="A1657" s="74" t="s">
        <v>3692</v>
      </c>
      <c r="B1657" s="75" t="s">
        <v>3693</v>
      </c>
      <c r="C1657" s="76" t="s">
        <v>228</v>
      </c>
      <c r="D1657" s="78" t="s">
        <v>3694</v>
      </c>
      <c r="E1657" s="78" t="s">
        <v>3695</v>
      </c>
    </row>
    <row r="1658" spans="1:5" ht="22.5" x14ac:dyDescent="0.2">
      <c r="A1658" s="59">
        <v>32.11</v>
      </c>
      <c r="B1658" s="73" t="s">
        <v>3696</v>
      </c>
      <c r="C1658" s="56"/>
      <c r="D1658" s="56"/>
      <c r="E1658" s="56"/>
    </row>
    <row r="1659" spans="1:5" ht="33.75" x14ac:dyDescent="0.2">
      <c r="A1659" s="74" t="s">
        <v>3697</v>
      </c>
      <c r="B1659" s="74" t="s">
        <v>3698</v>
      </c>
      <c r="C1659" s="76" t="s">
        <v>211</v>
      </c>
      <c r="D1659" s="78" t="s">
        <v>3699</v>
      </c>
      <c r="E1659" s="78" t="s">
        <v>3700</v>
      </c>
    </row>
    <row r="1660" spans="1:5" ht="78.75" x14ac:dyDescent="0.2">
      <c r="A1660" s="74" t="s">
        <v>3701</v>
      </c>
      <c r="B1660" s="75" t="s">
        <v>3702</v>
      </c>
      <c r="C1660" s="76" t="s">
        <v>228</v>
      </c>
      <c r="D1660" s="78" t="s">
        <v>3703</v>
      </c>
      <c r="E1660" s="78" t="s">
        <v>297</v>
      </c>
    </row>
    <row r="1661" spans="1:5" ht="78.75" x14ac:dyDescent="0.2">
      <c r="A1661" s="74" t="s">
        <v>3704</v>
      </c>
      <c r="B1661" s="75" t="s">
        <v>3705</v>
      </c>
      <c r="C1661" s="76" t="s">
        <v>228</v>
      </c>
      <c r="D1661" s="78" t="s">
        <v>250</v>
      </c>
      <c r="E1661" s="78" t="s">
        <v>3706</v>
      </c>
    </row>
    <row r="1662" spans="1:5" ht="78.75" x14ac:dyDescent="0.2">
      <c r="A1662" s="74" t="s">
        <v>3707</v>
      </c>
      <c r="B1662" s="75" t="s">
        <v>3708</v>
      </c>
      <c r="C1662" s="76" t="s">
        <v>228</v>
      </c>
      <c r="D1662" s="78" t="s">
        <v>3709</v>
      </c>
      <c r="E1662" s="78" t="s">
        <v>3710</v>
      </c>
    </row>
    <row r="1663" spans="1:5" ht="78.75" x14ac:dyDescent="0.2">
      <c r="A1663" s="74" t="s">
        <v>3711</v>
      </c>
      <c r="B1663" s="75" t="s">
        <v>3712</v>
      </c>
      <c r="C1663" s="76" t="s">
        <v>228</v>
      </c>
      <c r="D1663" s="78" t="s">
        <v>383</v>
      </c>
      <c r="E1663" s="78" t="s">
        <v>3713</v>
      </c>
    </row>
    <row r="1664" spans="1:5" ht="78.75" x14ac:dyDescent="0.2">
      <c r="A1664" s="74" t="s">
        <v>3714</v>
      </c>
      <c r="B1664" s="75" t="s">
        <v>3715</v>
      </c>
      <c r="C1664" s="76" t="s">
        <v>228</v>
      </c>
      <c r="D1664" s="78" t="s">
        <v>3716</v>
      </c>
      <c r="E1664" s="78" t="s">
        <v>3717</v>
      </c>
    </row>
    <row r="1665" spans="1:5" ht="78.75" x14ac:dyDescent="0.2">
      <c r="A1665" s="74" t="s">
        <v>3718</v>
      </c>
      <c r="B1665" s="75" t="s">
        <v>3719</v>
      </c>
      <c r="C1665" s="76" t="s">
        <v>228</v>
      </c>
      <c r="D1665" s="78" t="s">
        <v>3720</v>
      </c>
      <c r="E1665" s="78" t="s">
        <v>3721</v>
      </c>
    </row>
    <row r="1666" spans="1:5" ht="78.75" x14ac:dyDescent="0.2">
      <c r="A1666" s="74" t="s">
        <v>3722</v>
      </c>
      <c r="B1666" s="75" t="s">
        <v>3723</v>
      </c>
      <c r="C1666" s="76" t="s">
        <v>228</v>
      </c>
      <c r="D1666" s="78" t="s">
        <v>248</v>
      </c>
      <c r="E1666" s="78" t="s">
        <v>3724</v>
      </c>
    </row>
    <row r="1667" spans="1:5" ht="78.75" x14ac:dyDescent="0.2">
      <c r="A1667" s="74" t="s">
        <v>3725</v>
      </c>
      <c r="B1667" s="75" t="s">
        <v>3726</v>
      </c>
      <c r="C1667" s="76" t="s">
        <v>228</v>
      </c>
      <c r="D1667" s="78" t="s">
        <v>3727</v>
      </c>
      <c r="E1667" s="78" t="s">
        <v>3728</v>
      </c>
    </row>
    <row r="1668" spans="1:5" ht="90" x14ac:dyDescent="0.2">
      <c r="A1668" s="74" t="s">
        <v>3729</v>
      </c>
      <c r="B1668" s="75" t="s">
        <v>3730</v>
      </c>
      <c r="C1668" s="76" t="s">
        <v>228</v>
      </c>
      <c r="D1668" s="78" t="s">
        <v>337</v>
      </c>
      <c r="E1668" s="78" t="s">
        <v>3731</v>
      </c>
    </row>
    <row r="1669" spans="1:5" ht="78.75" x14ac:dyDescent="0.2">
      <c r="A1669" s="74" t="s">
        <v>3732</v>
      </c>
      <c r="B1669" s="75" t="s">
        <v>3733</v>
      </c>
      <c r="C1669" s="76" t="s">
        <v>228</v>
      </c>
      <c r="D1669" s="78" t="s">
        <v>3734</v>
      </c>
      <c r="E1669" s="78" t="s">
        <v>3735</v>
      </c>
    </row>
    <row r="1670" spans="1:5" ht="90" x14ac:dyDescent="0.2">
      <c r="A1670" s="74" t="s">
        <v>3736</v>
      </c>
      <c r="B1670" s="75" t="s">
        <v>3737</v>
      </c>
      <c r="C1670" s="76" t="s">
        <v>228</v>
      </c>
      <c r="D1670" s="78" t="s">
        <v>3738</v>
      </c>
      <c r="E1670" s="78" t="s">
        <v>3739</v>
      </c>
    </row>
    <row r="1671" spans="1:5" ht="90" x14ac:dyDescent="0.2">
      <c r="A1671" s="74" t="s">
        <v>3740</v>
      </c>
      <c r="B1671" s="75" t="s">
        <v>3741</v>
      </c>
      <c r="C1671" s="76" t="s">
        <v>228</v>
      </c>
      <c r="D1671" s="78" t="s">
        <v>3742</v>
      </c>
      <c r="E1671" s="78" t="s">
        <v>3743</v>
      </c>
    </row>
    <row r="1672" spans="1:5" ht="90" x14ac:dyDescent="0.2">
      <c r="A1672" s="74" t="s">
        <v>3744</v>
      </c>
      <c r="B1672" s="75" t="s">
        <v>3745</v>
      </c>
      <c r="C1672" s="76" t="s">
        <v>228</v>
      </c>
      <c r="D1672" s="78" t="s">
        <v>404</v>
      </c>
      <c r="E1672" s="78" t="s">
        <v>3746</v>
      </c>
    </row>
    <row r="1673" spans="1:5" ht="90" x14ac:dyDescent="0.2">
      <c r="A1673" s="74" t="s">
        <v>3747</v>
      </c>
      <c r="B1673" s="75" t="s">
        <v>3748</v>
      </c>
      <c r="C1673" s="76" t="s">
        <v>228</v>
      </c>
      <c r="D1673" s="78" t="s">
        <v>3749</v>
      </c>
      <c r="E1673" s="78" t="s">
        <v>3750</v>
      </c>
    </row>
    <row r="1674" spans="1:5" ht="78.75" x14ac:dyDescent="0.2">
      <c r="A1674" s="74" t="s">
        <v>3751</v>
      </c>
      <c r="B1674" s="75" t="s">
        <v>3752</v>
      </c>
      <c r="C1674" s="76" t="s">
        <v>228</v>
      </c>
      <c r="D1674" s="78" t="s">
        <v>3753</v>
      </c>
      <c r="E1674" s="78" t="s">
        <v>544</v>
      </c>
    </row>
    <row r="1675" spans="1:5" ht="78.75" x14ac:dyDescent="0.2">
      <c r="A1675" s="74" t="s">
        <v>3754</v>
      </c>
      <c r="B1675" s="75" t="s">
        <v>3755</v>
      </c>
      <c r="C1675" s="76" t="s">
        <v>228</v>
      </c>
      <c r="D1675" s="78" t="s">
        <v>3756</v>
      </c>
      <c r="E1675" s="78" t="s">
        <v>3757</v>
      </c>
    </row>
    <row r="1676" spans="1:5" ht="78.75" x14ac:dyDescent="0.2">
      <c r="A1676" s="74" t="s">
        <v>3758</v>
      </c>
      <c r="B1676" s="75" t="s">
        <v>3759</v>
      </c>
      <c r="C1676" s="76" t="s">
        <v>228</v>
      </c>
      <c r="D1676" s="78" t="s">
        <v>3760</v>
      </c>
      <c r="E1676" s="78" t="s">
        <v>3761</v>
      </c>
    </row>
    <row r="1677" spans="1:5" ht="90" x14ac:dyDescent="0.2">
      <c r="A1677" s="74" t="s">
        <v>3762</v>
      </c>
      <c r="B1677" s="75" t="s">
        <v>3763</v>
      </c>
      <c r="C1677" s="76" t="s">
        <v>228</v>
      </c>
      <c r="D1677" s="78" t="s">
        <v>3764</v>
      </c>
      <c r="E1677" s="78" t="s">
        <v>3765</v>
      </c>
    </row>
    <row r="1678" spans="1:5" ht="78.75" x14ac:dyDescent="0.2">
      <c r="A1678" s="74" t="s">
        <v>3766</v>
      </c>
      <c r="B1678" s="75" t="s">
        <v>3767</v>
      </c>
      <c r="C1678" s="76" t="s">
        <v>228</v>
      </c>
      <c r="D1678" s="78" t="s">
        <v>3768</v>
      </c>
      <c r="E1678" s="78" t="s">
        <v>3769</v>
      </c>
    </row>
    <row r="1679" spans="1:5" ht="78.75" x14ac:dyDescent="0.2">
      <c r="A1679" s="74" t="s">
        <v>3770</v>
      </c>
      <c r="B1679" s="75" t="s">
        <v>3771</v>
      </c>
      <c r="C1679" s="76" t="s">
        <v>228</v>
      </c>
      <c r="D1679" s="78" t="s">
        <v>3772</v>
      </c>
      <c r="E1679" s="78" t="s">
        <v>3773</v>
      </c>
    </row>
    <row r="1680" spans="1:5" ht="78.75" x14ac:dyDescent="0.2">
      <c r="A1680" s="74" t="s">
        <v>3774</v>
      </c>
      <c r="B1680" s="75" t="s">
        <v>3775</v>
      </c>
      <c r="C1680" s="76" t="s">
        <v>228</v>
      </c>
      <c r="D1680" s="78" t="s">
        <v>3776</v>
      </c>
      <c r="E1680" s="78" t="s">
        <v>3777</v>
      </c>
    </row>
    <row r="1681" spans="1:5" ht="78.75" x14ac:dyDescent="0.2">
      <c r="A1681" s="74" t="s">
        <v>3778</v>
      </c>
      <c r="B1681" s="75" t="s">
        <v>3779</v>
      </c>
      <c r="C1681" s="76" t="s">
        <v>211</v>
      </c>
      <c r="D1681" s="78" t="s">
        <v>3780</v>
      </c>
      <c r="E1681" s="78" t="s">
        <v>3782</v>
      </c>
    </row>
    <row r="1682" spans="1:5" ht="90" x14ac:dyDescent="0.2">
      <c r="A1682" s="74" t="s">
        <v>3783</v>
      </c>
      <c r="B1682" s="75" t="s">
        <v>3784</v>
      </c>
      <c r="C1682" s="76" t="s">
        <v>228</v>
      </c>
      <c r="D1682" s="78" t="s">
        <v>3785</v>
      </c>
      <c r="E1682" s="78" t="s">
        <v>3786</v>
      </c>
    </row>
    <row r="1683" spans="1:5" ht="90" x14ac:dyDescent="0.2">
      <c r="A1683" s="74" t="s">
        <v>3787</v>
      </c>
      <c r="B1683" s="75" t="s">
        <v>3788</v>
      </c>
      <c r="C1683" s="76" t="s">
        <v>228</v>
      </c>
      <c r="D1683" s="78" t="s">
        <v>1118</v>
      </c>
      <c r="E1683" s="78" t="s">
        <v>3789</v>
      </c>
    </row>
    <row r="1684" spans="1:5" ht="22.5" x14ac:dyDescent="0.2">
      <c r="A1684" s="59">
        <v>32.15</v>
      </c>
      <c r="B1684" s="73" t="s">
        <v>3790</v>
      </c>
      <c r="C1684" s="56"/>
      <c r="D1684" s="56"/>
      <c r="E1684" s="56"/>
    </row>
    <row r="1685" spans="1:5" ht="56.25" x14ac:dyDescent="0.2">
      <c r="A1685" s="74" t="s">
        <v>3791</v>
      </c>
      <c r="B1685" s="75" t="s">
        <v>3792</v>
      </c>
      <c r="C1685" s="76" t="s">
        <v>211</v>
      </c>
      <c r="D1685" s="78" t="s">
        <v>3793</v>
      </c>
      <c r="E1685" s="78" t="s">
        <v>3794</v>
      </c>
    </row>
    <row r="1686" spans="1:5" ht="56.25" x14ac:dyDescent="0.2">
      <c r="A1686" s="74" t="s">
        <v>3795</v>
      </c>
      <c r="B1686" s="75" t="s">
        <v>3796</v>
      </c>
      <c r="C1686" s="76" t="s">
        <v>211</v>
      </c>
      <c r="D1686" s="78" t="s">
        <v>3797</v>
      </c>
      <c r="E1686" s="78" t="s">
        <v>3798</v>
      </c>
    </row>
    <row r="1687" spans="1:5" ht="78.75" x14ac:dyDescent="0.2">
      <c r="A1687" s="74" t="s">
        <v>3799</v>
      </c>
      <c r="B1687" s="75" t="s">
        <v>3800</v>
      </c>
      <c r="C1687" s="76" t="s">
        <v>211</v>
      </c>
      <c r="D1687" s="78" t="s">
        <v>3801</v>
      </c>
      <c r="E1687" s="78" t="s">
        <v>3803</v>
      </c>
    </row>
    <row r="1688" spans="1:5" ht="90" x14ac:dyDescent="0.2">
      <c r="A1688" s="79" t="s">
        <v>3804</v>
      </c>
      <c r="B1688" s="74" t="s">
        <v>3805</v>
      </c>
      <c r="C1688" s="80" t="s">
        <v>211</v>
      </c>
      <c r="D1688" s="81" t="s">
        <v>3806</v>
      </c>
      <c r="E1688" s="81" t="s">
        <v>3807</v>
      </c>
    </row>
    <row r="1689" spans="1:5" ht="67.5" x14ac:dyDescent="0.2">
      <c r="A1689" s="74" t="s">
        <v>3808</v>
      </c>
      <c r="B1689" s="75" t="s">
        <v>3809</v>
      </c>
      <c r="C1689" s="76" t="s">
        <v>211</v>
      </c>
      <c r="D1689" s="78" t="s">
        <v>442</v>
      </c>
      <c r="E1689" s="78" t="s">
        <v>442</v>
      </c>
    </row>
    <row r="1690" spans="1:5" ht="33.75" x14ac:dyDescent="0.2">
      <c r="A1690" s="59">
        <v>32.159999999999997</v>
      </c>
      <c r="B1690" s="73" t="s">
        <v>3810</v>
      </c>
      <c r="C1690" s="56"/>
      <c r="D1690" s="56"/>
      <c r="E1690" s="56"/>
    </row>
    <row r="1691" spans="1:5" ht="67.5" x14ac:dyDescent="0.2">
      <c r="A1691" s="74" t="s">
        <v>3811</v>
      </c>
      <c r="B1691" s="75" t="s">
        <v>3812</v>
      </c>
      <c r="C1691" s="76" t="s">
        <v>211</v>
      </c>
      <c r="D1691" s="78" t="s">
        <v>3562</v>
      </c>
      <c r="E1691" s="78" t="s">
        <v>3813</v>
      </c>
    </row>
    <row r="1692" spans="1:5" ht="67.5" x14ac:dyDescent="0.2">
      <c r="A1692" s="74" t="s">
        <v>3814</v>
      </c>
      <c r="B1692" s="75" t="s">
        <v>3815</v>
      </c>
      <c r="C1692" s="76" t="s">
        <v>211</v>
      </c>
      <c r="D1692" s="78" t="s">
        <v>3816</v>
      </c>
      <c r="E1692" s="78" t="s">
        <v>3817</v>
      </c>
    </row>
    <row r="1693" spans="1:5" ht="67.5" x14ac:dyDescent="0.2">
      <c r="A1693" s="74" t="s">
        <v>3818</v>
      </c>
      <c r="B1693" s="75" t="s">
        <v>3819</v>
      </c>
      <c r="C1693" s="76" t="s">
        <v>211</v>
      </c>
      <c r="D1693" s="78" t="s">
        <v>3820</v>
      </c>
      <c r="E1693" s="78" t="s">
        <v>3821</v>
      </c>
    </row>
    <row r="1694" spans="1:5" ht="78.75" x14ac:dyDescent="0.2">
      <c r="A1694" s="74" t="s">
        <v>3822</v>
      </c>
      <c r="B1694" s="75" t="s">
        <v>3823</v>
      </c>
      <c r="C1694" s="76" t="s">
        <v>211</v>
      </c>
      <c r="D1694" s="78" t="s">
        <v>425</v>
      </c>
      <c r="E1694" s="78" t="s">
        <v>3824</v>
      </c>
    </row>
    <row r="1695" spans="1:5" ht="56.25" x14ac:dyDescent="0.2">
      <c r="A1695" s="74" t="s">
        <v>3825</v>
      </c>
      <c r="B1695" s="75" t="s">
        <v>3826</v>
      </c>
      <c r="C1695" s="76" t="s">
        <v>211</v>
      </c>
      <c r="D1695" s="78" t="s">
        <v>3827</v>
      </c>
      <c r="E1695" s="78" t="s">
        <v>3828</v>
      </c>
    </row>
    <row r="1696" spans="1:5" ht="67.5" x14ac:dyDescent="0.2">
      <c r="A1696" s="74" t="s">
        <v>3829</v>
      </c>
      <c r="B1696" s="75" t="s">
        <v>3830</v>
      </c>
      <c r="C1696" s="76" t="s">
        <v>211</v>
      </c>
      <c r="D1696" s="78" t="s">
        <v>3831</v>
      </c>
      <c r="E1696" s="78" t="s">
        <v>3832</v>
      </c>
    </row>
    <row r="1697" spans="1:5" ht="90" x14ac:dyDescent="0.2">
      <c r="A1697" s="79" t="s">
        <v>3833</v>
      </c>
      <c r="B1697" s="74" t="s">
        <v>3834</v>
      </c>
      <c r="C1697" s="80" t="s">
        <v>211</v>
      </c>
      <c r="D1697" s="81" t="s">
        <v>3835</v>
      </c>
      <c r="E1697" s="81" t="s">
        <v>3837</v>
      </c>
    </row>
    <row r="1698" spans="1:5" ht="22.5" x14ac:dyDescent="0.2">
      <c r="A1698" s="59">
        <v>32.17</v>
      </c>
      <c r="B1698" s="73" t="s">
        <v>3838</v>
      </c>
      <c r="C1698" s="56"/>
      <c r="D1698" s="56"/>
      <c r="E1698" s="56"/>
    </row>
    <row r="1699" spans="1:5" ht="45" x14ac:dyDescent="0.2">
      <c r="A1699" s="74" t="s">
        <v>3839</v>
      </c>
      <c r="B1699" s="74" t="s">
        <v>3840</v>
      </c>
      <c r="C1699" s="76" t="s">
        <v>235</v>
      </c>
      <c r="D1699" s="78" t="s">
        <v>3841</v>
      </c>
      <c r="E1699" s="78" t="s">
        <v>3843</v>
      </c>
    </row>
    <row r="1700" spans="1:5" ht="56.25" x14ac:dyDescent="0.2">
      <c r="A1700" s="74" t="s">
        <v>3844</v>
      </c>
      <c r="B1700" s="75" t="s">
        <v>3845</v>
      </c>
      <c r="C1700" s="76" t="s">
        <v>235</v>
      </c>
      <c r="D1700" s="78" t="s">
        <v>3846</v>
      </c>
      <c r="E1700" s="78" t="s">
        <v>3846</v>
      </c>
    </row>
    <row r="1701" spans="1:5" ht="56.25" x14ac:dyDescent="0.2">
      <c r="A1701" s="74" t="s">
        <v>3847</v>
      </c>
      <c r="B1701" s="75" t="s">
        <v>3848</v>
      </c>
      <c r="C1701" s="76" t="s">
        <v>211</v>
      </c>
      <c r="D1701" s="78" t="s">
        <v>3849</v>
      </c>
      <c r="E1701" s="78" t="s">
        <v>374</v>
      </c>
    </row>
    <row r="1702" spans="1:5" ht="90" x14ac:dyDescent="0.2">
      <c r="A1702" s="74" t="s">
        <v>3851</v>
      </c>
      <c r="B1702" s="75" t="s">
        <v>3852</v>
      </c>
      <c r="C1702" s="76" t="s">
        <v>211</v>
      </c>
      <c r="D1702" s="78" t="s">
        <v>3853</v>
      </c>
      <c r="E1702" s="78" t="s">
        <v>3855</v>
      </c>
    </row>
    <row r="1703" spans="1:5" ht="78.75" x14ac:dyDescent="0.2">
      <c r="A1703" s="74" t="s">
        <v>3856</v>
      </c>
      <c r="B1703" s="75" t="s">
        <v>3857</v>
      </c>
      <c r="C1703" s="76" t="s">
        <v>211</v>
      </c>
      <c r="D1703" s="78" t="s">
        <v>3858</v>
      </c>
      <c r="E1703" s="78" t="s">
        <v>3859</v>
      </c>
    </row>
    <row r="1704" spans="1:5" ht="45" x14ac:dyDescent="0.2">
      <c r="A1704" s="59">
        <v>32.200000000000003</v>
      </c>
      <c r="B1704" s="73" t="s">
        <v>3860</v>
      </c>
      <c r="C1704" s="56"/>
      <c r="D1704" s="56"/>
      <c r="E1704" s="56"/>
    </row>
    <row r="1705" spans="1:5" ht="22.5" x14ac:dyDescent="0.2">
      <c r="A1705" s="74" t="s">
        <v>3861</v>
      </c>
      <c r="B1705" s="74" t="s">
        <v>3862</v>
      </c>
      <c r="C1705" s="76" t="s">
        <v>235</v>
      </c>
      <c r="D1705" s="82"/>
      <c r="E1705" s="78" t="s">
        <v>279</v>
      </c>
    </row>
    <row r="1706" spans="1:5" ht="22.5" x14ac:dyDescent="0.2">
      <c r="A1706" s="74" t="s">
        <v>3863</v>
      </c>
      <c r="B1706" s="74" t="s">
        <v>3864</v>
      </c>
      <c r="C1706" s="76" t="s">
        <v>211</v>
      </c>
      <c r="D1706" s="78" t="s">
        <v>3865</v>
      </c>
      <c r="E1706" s="78" t="s">
        <v>3866</v>
      </c>
    </row>
    <row r="1707" spans="1:5" ht="56.25" x14ac:dyDescent="0.2">
      <c r="A1707" s="74" t="s">
        <v>3867</v>
      </c>
      <c r="B1707" s="75" t="s">
        <v>3868</v>
      </c>
      <c r="C1707" s="76" t="s">
        <v>211</v>
      </c>
      <c r="D1707" s="78" t="s">
        <v>1244</v>
      </c>
      <c r="E1707" s="78" t="s">
        <v>3869</v>
      </c>
    </row>
    <row r="1708" spans="1:5" ht="56.25" x14ac:dyDescent="0.2">
      <c r="A1708" s="74" t="s">
        <v>3870</v>
      </c>
      <c r="B1708" s="75" t="s">
        <v>3871</v>
      </c>
      <c r="C1708" s="76" t="s">
        <v>211</v>
      </c>
      <c r="D1708" s="78" t="s">
        <v>3872</v>
      </c>
      <c r="E1708" s="78" t="s">
        <v>3873</v>
      </c>
    </row>
    <row r="1709" spans="1:5" x14ac:dyDescent="0.2">
      <c r="A1709" s="58">
        <v>33</v>
      </c>
      <c r="B1709" s="73" t="s">
        <v>3874</v>
      </c>
      <c r="C1709" s="56"/>
      <c r="D1709" s="56"/>
      <c r="E1709" s="56"/>
    </row>
    <row r="1710" spans="1:5" x14ac:dyDescent="0.2">
      <c r="A1710" s="59">
        <v>33.01</v>
      </c>
      <c r="B1710" s="73" t="s">
        <v>3875</v>
      </c>
      <c r="C1710" s="56"/>
      <c r="D1710" s="56"/>
      <c r="E1710" s="56"/>
    </row>
    <row r="1711" spans="1:5" ht="45" x14ac:dyDescent="0.2">
      <c r="A1711" s="74" t="s">
        <v>3876</v>
      </c>
      <c r="B1711" s="74" t="s">
        <v>3877</v>
      </c>
      <c r="C1711" s="76" t="s">
        <v>211</v>
      </c>
      <c r="D1711" s="78" t="s">
        <v>371</v>
      </c>
      <c r="E1711" s="78" t="s">
        <v>3699</v>
      </c>
    </row>
    <row r="1712" spans="1:5" ht="33.75" x14ac:dyDescent="0.2">
      <c r="A1712" s="74" t="s">
        <v>3879</v>
      </c>
      <c r="B1712" s="74" t="s">
        <v>3880</v>
      </c>
      <c r="C1712" s="76" t="s">
        <v>211</v>
      </c>
      <c r="D1712" s="78" t="s">
        <v>3881</v>
      </c>
      <c r="E1712" s="78" t="s">
        <v>3882</v>
      </c>
    </row>
    <row r="1713" spans="1:5" ht="22.5" x14ac:dyDescent="0.2">
      <c r="A1713" s="74" t="s">
        <v>3883</v>
      </c>
      <c r="B1713" s="74" t="s">
        <v>3884</v>
      </c>
      <c r="C1713" s="76" t="s">
        <v>211</v>
      </c>
      <c r="D1713" s="78" t="s">
        <v>3885</v>
      </c>
      <c r="E1713" s="78" t="s">
        <v>3886</v>
      </c>
    </row>
    <row r="1714" spans="1:5" ht="33.75" x14ac:dyDescent="0.2">
      <c r="A1714" s="74" t="s">
        <v>3887</v>
      </c>
      <c r="B1714" s="74" t="s">
        <v>3888</v>
      </c>
      <c r="C1714" s="76" t="s">
        <v>228</v>
      </c>
      <c r="D1714" s="78" t="s">
        <v>3889</v>
      </c>
      <c r="E1714" s="78" t="s">
        <v>3890</v>
      </c>
    </row>
    <row r="1715" spans="1:5" ht="45" x14ac:dyDescent="0.2">
      <c r="A1715" s="74" t="s">
        <v>3891</v>
      </c>
      <c r="B1715" s="74" t="s">
        <v>3892</v>
      </c>
      <c r="C1715" s="76" t="s">
        <v>211</v>
      </c>
      <c r="D1715" s="78" t="s">
        <v>3893</v>
      </c>
      <c r="E1715" s="78" t="s">
        <v>3895</v>
      </c>
    </row>
    <row r="1716" spans="1:5" x14ac:dyDescent="0.2">
      <c r="A1716" s="59">
        <v>33.020000000000003</v>
      </c>
      <c r="B1716" s="73" t="s">
        <v>3896</v>
      </c>
      <c r="C1716" s="56"/>
      <c r="D1716" s="56"/>
      <c r="E1716" s="56"/>
    </row>
    <row r="1717" spans="1:5" ht="22.5" x14ac:dyDescent="0.2">
      <c r="A1717" s="74" t="s">
        <v>3897</v>
      </c>
      <c r="B1717" s="74" t="s">
        <v>3898</v>
      </c>
      <c r="C1717" s="76" t="s">
        <v>211</v>
      </c>
      <c r="D1717" s="78" t="s">
        <v>302</v>
      </c>
      <c r="E1717" s="78" t="s">
        <v>1388</v>
      </c>
    </row>
    <row r="1718" spans="1:5" ht="33.75" x14ac:dyDescent="0.2">
      <c r="A1718" s="74" t="s">
        <v>3900</v>
      </c>
      <c r="B1718" s="74" t="s">
        <v>3901</v>
      </c>
      <c r="C1718" s="76" t="s">
        <v>211</v>
      </c>
      <c r="D1718" s="78" t="s">
        <v>234</v>
      </c>
      <c r="E1718" s="78" t="s">
        <v>390</v>
      </c>
    </row>
    <row r="1719" spans="1:5" ht="45" x14ac:dyDescent="0.2">
      <c r="A1719" s="59">
        <v>33.03</v>
      </c>
      <c r="B1719" s="73" t="s">
        <v>3902</v>
      </c>
      <c r="C1719" s="56"/>
      <c r="D1719" s="56"/>
      <c r="E1719" s="56"/>
    </row>
    <row r="1720" spans="1:5" ht="22.5" x14ac:dyDescent="0.2">
      <c r="A1720" s="74" t="s">
        <v>3903</v>
      </c>
      <c r="B1720" s="74" t="s">
        <v>3904</v>
      </c>
      <c r="C1720" s="76" t="s">
        <v>211</v>
      </c>
      <c r="D1720" s="78" t="s">
        <v>3905</v>
      </c>
      <c r="E1720" s="78" t="s">
        <v>3907</v>
      </c>
    </row>
    <row r="1721" spans="1:5" ht="33.75" x14ac:dyDescent="0.2">
      <c r="A1721" s="74" t="s">
        <v>3908</v>
      </c>
      <c r="B1721" s="74" t="s">
        <v>3909</v>
      </c>
      <c r="C1721" s="76" t="s">
        <v>211</v>
      </c>
      <c r="D1721" s="78" t="s">
        <v>295</v>
      </c>
      <c r="E1721" s="78" t="s">
        <v>3911</v>
      </c>
    </row>
    <row r="1722" spans="1:5" ht="22.5" x14ac:dyDescent="0.2">
      <c r="A1722" s="74" t="s">
        <v>3912</v>
      </c>
      <c r="B1722" s="74" t="s">
        <v>3913</v>
      </c>
      <c r="C1722" s="76" t="s">
        <v>211</v>
      </c>
      <c r="D1722" s="78" t="s">
        <v>401</v>
      </c>
      <c r="E1722" s="78" t="s">
        <v>3915</v>
      </c>
    </row>
    <row r="1723" spans="1:5" x14ac:dyDescent="0.2">
      <c r="A1723" s="74" t="s">
        <v>3916</v>
      </c>
      <c r="B1723" s="74" t="s">
        <v>3917</v>
      </c>
      <c r="C1723" s="76" t="s">
        <v>211</v>
      </c>
      <c r="D1723" s="78" t="s">
        <v>3918</v>
      </c>
      <c r="E1723" s="78" t="s">
        <v>3920</v>
      </c>
    </row>
    <row r="1724" spans="1:5" ht="67.5" x14ac:dyDescent="0.2">
      <c r="A1724" s="74" t="s">
        <v>3921</v>
      </c>
      <c r="B1724" s="75" t="s">
        <v>3922</v>
      </c>
      <c r="C1724" s="76" t="s">
        <v>211</v>
      </c>
      <c r="D1724" s="78" t="s">
        <v>3923</v>
      </c>
      <c r="E1724" s="78" t="s">
        <v>3925</v>
      </c>
    </row>
    <row r="1725" spans="1:5" ht="78.75" x14ac:dyDescent="0.2">
      <c r="A1725" s="74" t="s">
        <v>3926</v>
      </c>
      <c r="B1725" s="75" t="s">
        <v>3927</v>
      </c>
      <c r="C1725" s="76" t="s">
        <v>211</v>
      </c>
      <c r="D1725" s="78" t="s">
        <v>3928</v>
      </c>
      <c r="E1725" s="78" t="s">
        <v>3929</v>
      </c>
    </row>
    <row r="1726" spans="1:5" ht="22.5" x14ac:dyDescent="0.2">
      <c r="A1726" s="74" t="s">
        <v>3930</v>
      </c>
      <c r="B1726" s="74" t="s">
        <v>3931</v>
      </c>
      <c r="C1726" s="76" t="s">
        <v>211</v>
      </c>
      <c r="D1726" s="78" t="s">
        <v>3932</v>
      </c>
      <c r="E1726" s="78" t="s">
        <v>3933</v>
      </c>
    </row>
    <row r="1727" spans="1:5" ht="33.75" x14ac:dyDescent="0.2">
      <c r="A1727" s="59">
        <v>33.049999999999997</v>
      </c>
      <c r="B1727" s="73" t="s">
        <v>3934</v>
      </c>
      <c r="C1727" s="56"/>
      <c r="D1727" s="56"/>
      <c r="E1727" s="56"/>
    </row>
    <row r="1728" spans="1:5" ht="22.5" x14ac:dyDescent="0.2">
      <c r="A1728" s="74" t="s">
        <v>3935</v>
      </c>
      <c r="B1728" s="74" t="s">
        <v>3936</v>
      </c>
      <c r="C1728" s="76" t="s">
        <v>211</v>
      </c>
      <c r="D1728" s="78" t="s">
        <v>3937</v>
      </c>
      <c r="E1728" s="78" t="s">
        <v>3938</v>
      </c>
    </row>
    <row r="1729" spans="1:5" ht="45" x14ac:dyDescent="0.2">
      <c r="A1729" s="74" t="s">
        <v>3939</v>
      </c>
      <c r="B1729" s="74" t="s">
        <v>3940</v>
      </c>
      <c r="C1729" s="76" t="s">
        <v>228</v>
      </c>
      <c r="D1729" s="78" t="s">
        <v>3941</v>
      </c>
      <c r="E1729" s="78" t="s">
        <v>3943</v>
      </c>
    </row>
    <row r="1730" spans="1:5" ht="22.5" x14ac:dyDescent="0.2">
      <c r="A1730" s="74" t="s">
        <v>3944</v>
      </c>
      <c r="B1730" s="74" t="s">
        <v>3945</v>
      </c>
      <c r="C1730" s="76" t="s">
        <v>211</v>
      </c>
      <c r="D1730" s="78" t="s">
        <v>3946</v>
      </c>
      <c r="E1730" s="78" t="s">
        <v>3948</v>
      </c>
    </row>
    <row r="1731" spans="1:5" ht="45" x14ac:dyDescent="0.2">
      <c r="A1731" s="74" t="s">
        <v>3949</v>
      </c>
      <c r="B1731" s="74" t="s">
        <v>3950</v>
      </c>
      <c r="C1731" s="76" t="s">
        <v>228</v>
      </c>
      <c r="D1731" s="78" t="s">
        <v>3951</v>
      </c>
      <c r="E1731" s="78" t="s">
        <v>3952</v>
      </c>
    </row>
    <row r="1732" spans="1:5" x14ac:dyDescent="0.2">
      <c r="A1732" s="59">
        <v>33.06</v>
      </c>
      <c r="B1732" s="73" t="s">
        <v>3953</v>
      </c>
      <c r="C1732" s="56"/>
      <c r="D1732" s="56"/>
      <c r="E1732" s="56"/>
    </row>
    <row r="1733" spans="1:5" ht="33.75" x14ac:dyDescent="0.2">
      <c r="A1733" s="74" t="s">
        <v>3954</v>
      </c>
      <c r="B1733" s="74" t="s">
        <v>3955</v>
      </c>
      <c r="C1733" s="76" t="s">
        <v>211</v>
      </c>
      <c r="D1733" s="78" t="s">
        <v>3956</v>
      </c>
      <c r="E1733" s="78" t="s">
        <v>3957</v>
      </c>
    </row>
    <row r="1734" spans="1:5" ht="33.75" x14ac:dyDescent="0.2">
      <c r="A1734" s="59">
        <v>33.07</v>
      </c>
      <c r="B1734" s="73" t="s">
        <v>3958</v>
      </c>
      <c r="C1734" s="56"/>
      <c r="D1734" s="56"/>
      <c r="E1734" s="56"/>
    </row>
    <row r="1735" spans="1:5" ht="33.75" x14ac:dyDescent="0.2">
      <c r="A1735" s="74" t="s">
        <v>3959</v>
      </c>
      <c r="B1735" s="74" t="s">
        <v>3960</v>
      </c>
      <c r="C1735" s="76" t="s">
        <v>211</v>
      </c>
      <c r="D1735" s="78" t="s">
        <v>3961</v>
      </c>
      <c r="E1735" s="78" t="s">
        <v>3963</v>
      </c>
    </row>
    <row r="1736" spans="1:5" ht="45" x14ac:dyDescent="0.2">
      <c r="A1736" s="74" t="s">
        <v>3964</v>
      </c>
      <c r="B1736" s="74" t="s">
        <v>3965</v>
      </c>
      <c r="C1736" s="76" t="s">
        <v>307</v>
      </c>
      <c r="D1736" s="78" t="s">
        <v>1370</v>
      </c>
      <c r="E1736" s="78" t="s">
        <v>1370</v>
      </c>
    </row>
    <row r="1737" spans="1:5" ht="45" x14ac:dyDescent="0.2">
      <c r="A1737" s="74" t="s">
        <v>3966</v>
      </c>
      <c r="B1737" s="74" t="s">
        <v>3967</v>
      </c>
      <c r="C1737" s="76" t="s">
        <v>307</v>
      </c>
      <c r="D1737" s="78" t="s">
        <v>3968</v>
      </c>
      <c r="E1737" s="78" t="s">
        <v>3968</v>
      </c>
    </row>
    <row r="1738" spans="1:5" ht="112.5" x14ac:dyDescent="0.2">
      <c r="A1738" s="79" t="s">
        <v>3969</v>
      </c>
      <c r="B1738" s="75" t="s">
        <v>3970</v>
      </c>
      <c r="C1738" s="80" t="s">
        <v>211</v>
      </c>
      <c r="D1738" s="81" t="s">
        <v>3971</v>
      </c>
      <c r="E1738" s="81" t="s">
        <v>3973</v>
      </c>
    </row>
    <row r="1739" spans="1:5" ht="112.5" x14ac:dyDescent="0.2">
      <c r="A1739" s="79" t="s">
        <v>3974</v>
      </c>
      <c r="B1739" s="75" t="s">
        <v>3975</v>
      </c>
      <c r="C1739" s="80" t="s">
        <v>211</v>
      </c>
      <c r="D1739" s="81" t="s">
        <v>3976</v>
      </c>
      <c r="E1739" s="81" t="s">
        <v>3978</v>
      </c>
    </row>
    <row r="1740" spans="1:5" ht="22.5" x14ac:dyDescent="0.2">
      <c r="A1740" s="59">
        <v>33.090000000000003</v>
      </c>
      <c r="B1740" s="73" t="s">
        <v>3979</v>
      </c>
      <c r="C1740" s="56"/>
      <c r="D1740" s="56"/>
      <c r="E1740" s="56"/>
    </row>
    <row r="1741" spans="1:5" ht="33.75" x14ac:dyDescent="0.2">
      <c r="A1741" s="74" t="s">
        <v>3980</v>
      </c>
      <c r="B1741" s="74" t="s">
        <v>3981</v>
      </c>
      <c r="C1741" s="76" t="s">
        <v>228</v>
      </c>
      <c r="D1741" s="78" t="s">
        <v>364</v>
      </c>
      <c r="E1741" s="78" t="s">
        <v>406</v>
      </c>
    </row>
    <row r="1742" spans="1:5" ht="33.75" x14ac:dyDescent="0.2">
      <c r="A1742" s="74" t="s">
        <v>3983</v>
      </c>
      <c r="B1742" s="74" t="s">
        <v>3984</v>
      </c>
      <c r="C1742" s="76" t="s">
        <v>228</v>
      </c>
      <c r="D1742" s="78" t="s">
        <v>213</v>
      </c>
      <c r="E1742" s="78" t="s">
        <v>3986</v>
      </c>
    </row>
    <row r="1743" spans="1:5" ht="56.25" x14ac:dyDescent="0.2">
      <c r="A1743" s="59">
        <v>33.1</v>
      </c>
      <c r="B1743" s="73" t="s">
        <v>3987</v>
      </c>
      <c r="C1743" s="57"/>
      <c r="D1743" s="57"/>
      <c r="E1743" s="57"/>
    </row>
    <row r="1744" spans="1:5" ht="33.75" x14ac:dyDescent="0.2">
      <c r="A1744" s="74" t="s">
        <v>3988</v>
      </c>
      <c r="B1744" s="74" t="s">
        <v>3989</v>
      </c>
      <c r="C1744" s="76" t="s">
        <v>211</v>
      </c>
      <c r="D1744" s="78" t="s">
        <v>3990</v>
      </c>
      <c r="E1744" s="78" t="s">
        <v>3991</v>
      </c>
    </row>
    <row r="1745" spans="1:5" ht="33.75" x14ac:dyDescent="0.2">
      <c r="A1745" s="74" t="s">
        <v>3992</v>
      </c>
      <c r="B1745" s="74" t="s">
        <v>3993</v>
      </c>
      <c r="C1745" s="76" t="s">
        <v>211</v>
      </c>
      <c r="D1745" s="78" t="s">
        <v>375</v>
      </c>
      <c r="E1745" s="78" t="s">
        <v>3994</v>
      </c>
    </row>
    <row r="1746" spans="1:5" ht="45" x14ac:dyDescent="0.2">
      <c r="A1746" s="74" t="s">
        <v>3995</v>
      </c>
      <c r="B1746" s="74" t="s">
        <v>3996</v>
      </c>
      <c r="C1746" s="76" t="s">
        <v>211</v>
      </c>
      <c r="D1746" s="78" t="s">
        <v>3997</v>
      </c>
      <c r="E1746" s="78" t="s">
        <v>3998</v>
      </c>
    </row>
    <row r="1747" spans="1:5" ht="33.75" x14ac:dyDescent="0.2">
      <c r="A1747" s="74" t="s">
        <v>3999</v>
      </c>
      <c r="B1747" s="74" t="s">
        <v>4000</v>
      </c>
      <c r="C1747" s="76" t="s">
        <v>211</v>
      </c>
      <c r="D1747" s="78" t="s">
        <v>4001</v>
      </c>
      <c r="E1747" s="78" t="s">
        <v>4002</v>
      </c>
    </row>
    <row r="1748" spans="1:5" ht="33.75" x14ac:dyDescent="0.2">
      <c r="A1748" s="74" t="s">
        <v>4003</v>
      </c>
      <c r="B1748" s="74" t="s">
        <v>4004</v>
      </c>
      <c r="C1748" s="76" t="s">
        <v>211</v>
      </c>
      <c r="D1748" s="78" t="s">
        <v>1213</v>
      </c>
      <c r="E1748" s="78" t="s">
        <v>4005</v>
      </c>
    </row>
    <row r="1749" spans="1:5" ht="22.5" x14ac:dyDescent="0.2">
      <c r="A1749" s="74" t="s">
        <v>4006</v>
      </c>
      <c r="B1749" s="74" t="s">
        <v>4007</v>
      </c>
      <c r="C1749" s="76" t="s">
        <v>211</v>
      </c>
      <c r="D1749" s="78" t="s">
        <v>4008</v>
      </c>
      <c r="E1749" s="78" t="s">
        <v>4010</v>
      </c>
    </row>
    <row r="1750" spans="1:5" ht="33.75" x14ac:dyDescent="0.2">
      <c r="A1750" s="74" t="s">
        <v>4011</v>
      </c>
      <c r="B1750" s="74" t="s">
        <v>4012</v>
      </c>
      <c r="C1750" s="76" t="s">
        <v>211</v>
      </c>
      <c r="D1750" s="78" t="s">
        <v>4013</v>
      </c>
      <c r="E1750" s="78" t="s">
        <v>4014</v>
      </c>
    </row>
    <row r="1751" spans="1:5" ht="45" x14ac:dyDescent="0.2">
      <c r="A1751" s="74" t="s">
        <v>4015</v>
      </c>
      <c r="B1751" s="74" t="s">
        <v>4016</v>
      </c>
      <c r="C1751" s="76" t="s">
        <v>211</v>
      </c>
      <c r="D1751" s="78" t="s">
        <v>4017</v>
      </c>
      <c r="E1751" s="78" t="s">
        <v>4019</v>
      </c>
    </row>
    <row r="1752" spans="1:5" ht="123.75" x14ac:dyDescent="0.2">
      <c r="A1752" s="79" t="s">
        <v>4020</v>
      </c>
      <c r="B1752" s="75" t="s">
        <v>4021</v>
      </c>
      <c r="C1752" s="80" t="s">
        <v>211</v>
      </c>
      <c r="D1752" s="81" t="s">
        <v>4022</v>
      </c>
      <c r="E1752" s="81" t="s">
        <v>4022</v>
      </c>
    </row>
    <row r="1753" spans="1:5" ht="112.5" x14ac:dyDescent="0.2">
      <c r="A1753" s="79" t="s">
        <v>4023</v>
      </c>
      <c r="B1753" s="75" t="s">
        <v>4024</v>
      </c>
      <c r="C1753" s="80" t="s">
        <v>211</v>
      </c>
      <c r="D1753" s="81" t="s">
        <v>4025</v>
      </c>
      <c r="E1753" s="81" t="s">
        <v>4025</v>
      </c>
    </row>
    <row r="1754" spans="1:5" ht="33.75" x14ac:dyDescent="0.2">
      <c r="A1754" s="59">
        <v>33.11</v>
      </c>
      <c r="B1754" s="73" t="s">
        <v>4026</v>
      </c>
      <c r="C1754" s="56"/>
      <c r="D1754" s="56"/>
      <c r="E1754" s="56"/>
    </row>
    <row r="1755" spans="1:5" ht="45" x14ac:dyDescent="0.2">
      <c r="A1755" s="74" t="s">
        <v>4027</v>
      </c>
      <c r="B1755" s="74" t="s">
        <v>4028</v>
      </c>
      <c r="C1755" s="76" t="s">
        <v>211</v>
      </c>
      <c r="D1755" s="78" t="s">
        <v>4029</v>
      </c>
      <c r="E1755" s="78" t="s">
        <v>4030</v>
      </c>
    </row>
    <row r="1756" spans="1:5" ht="45" x14ac:dyDescent="0.2">
      <c r="A1756" s="59">
        <v>33.119999999999997</v>
      </c>
      <c r="B1756" s="73" t="s">
        <v>4031</v>
      </c>
      <c r="C1756" s="56"/>
      <c r="D1756" s="56"/>
      <c r="E1756" s="56"/>
    </row>
    <row r="1757" spans="1:5" ht="33.75" x14ac:dyDescent="0.2">
      <c r="A1757" s="74" t="s">
        <v>4032</v>
      </c>
      <c r="B1757" s="74" t="s">
        <v>4033</v>
      </c>
      <c r="C1757" s="76" t="s">
        <v>211</v>
      </c>
      <c r="D1757" s="78" t="s">
        <v>3465</v>
      </c>
      <c r="E1757" s="78" t="s">
        <v>4034</v>
      </c>
    </row>
    <row r="1758" spans="1:5" ht="22.5" x14ac:dyDescent="0.2">
      <c r="A1758" s="58">
        <v>34</v>
      </c>
      <c r="B1758" s="73" t="s">
        <v>4035</v>
      </c>
      <c r="C1758" s="56"/>
      <c r="D1758" s="56"/>
      <c r="E1758" s="56"/>
    </row>
    <row r="1759" spans="1:5" x14ac:dyDescent="0.2">
      <c r="A1759" s="59">
        <v>34.01</v>
      </c>
      <c r="B1759" s="73" t="s">
        <v>4036</v>
      </c>
      <c r="C1759" s="56"/>
      <c r="D1759" s="56"/>
      <c r="E1759" s="56"/>
    </row>
    <row r="1760" spans="1:5" ht="22.5" x14ac:dyDescent="0.2">
      <c r="A1760" s="74" t="s">
        <v>4037</v>
      </c>
      <c r="B1760" s="74" t="s">
        <v>4038</v>
      </c>
      <c r="C1760" s="76" t="s">
        <v>235</v>
      </c>
      <c r="D1760" s="78" t="s">
        <v>4039</v>
      </c>
      <c r="E1760" s="78" t="s">
        <v>4040</v>
      </c>
    </row>
    <row r="1761" spans="1:5" ht="56.25" x14ac:dyDescent="0.2">
      <c r="A1761" s="74" t="s">
        <v>4041</v>
      </c>
      <c r="B1761" s="74" t="s">
        <v>4042</v>
      </c>
      <c r="C1761" s="76" t="s">
        <v>211</v>
      </c>
      <c r="D1761" s="77"/>
      <c r="E1761" s="78" t="s">
        <v>250</v>
      </c>
    </row>
    <row r="1762" spans="1:5" x14ac:dyDescent="0.2">
      <c r="A1762" s="59">
        <v>34.020000000000003</v>
      </c>
      <c r="B1762" s="73" t="s">
        <v>4043</v>
      </c>
      <c r="C1762" s="56"/>
      <c r="D1762" s="56"/>
      <c r="E1762" s="56"/>
    </row>
    <row r="1763" spans="1:5" ht="45" x14ac:dyDescent="0.2">
      <c r="A1763" s="74" t="s">
        <v>4044</v>
      </c>
      <c r="B1763" s="74" t="s">
        <v>4045</v>
      </c>
      <c r="C1763" s="76" t="s">
        <v>211</v>
      </c>
      <c r="D1763" s="78" t="s">
        <v>337</v>
      </c>
      <c r="E1763" s="78" t="s">
        <v>261</v>
      </c>
    </row>
    <row r="1764" spans="1:5" ht="33.75" x14ac:dyDescent="0.2">
      <c r="A1764" s="74" t="s">
        <v>4047</v>
      </c>
      <c r="B1764" s="74" t="s">
        <v>4048</v>
      </c>
      <c r="C1764" s="76" t="s">
        <v>211</v>
      </c>
      <c r="D1764" s="78" t="s">
        <v>361</v>
      </c>
      <c r="E1764" s="78" t="s">
        <v>1201</v>
      </c>
    </row>
    <row r="1765" spans="1:5" ht="45" x14ac:dyDescent="0.2">
      <c r="A1765" s="74" t="s">
        <v>4050</v>
      </c>
      <c r="B1765" s="74" t="s">
        <v>4051</v>
      </c>
      <c r="C1765" s="76" t="s">
        <v>211</v>
      </c>
      <c r="D1765" s="78" t="s">
        <v>4052</v>
      </c>
      <c r="E1765" s="78" t="s">
        <v>528</v>
      </c>
    </row>
    <row r="1766" spans="1:5" ht="45" x14ac:dyDescent="0.2">
      <c r="A1766" s="74" t="s">
        <v>4053</v>
      </c>
      <c r="B1766" s="74" t="s">
        <v>4054</v>
      </c>
      <c r="C1766" s="76" t="s">
        <v>211</v>
      </c>
      <c r="D1766" s="78" t="s">
        <v>3337</v>
      </c>
      <c r="E1766" s="78" t="s">
        <v>4055</v>
      </c>
    </row>
    <row r="1767" spans="1:5" ht="45" x14ac:dyDescent="0.2">
      <c r="A1767" s="74" t="s">
        <v>4056</v>
      </c>
      <c r="B1767" s="74" t="s">
        <v>4057</v>
      </c>
      <c r="C1767" s="76" t="s">
        <v>211</v>
      </c>
      <c r="D1767" s="78" t="s">
        <v>388</v>
      </c>
      <c r="E1767" s="78" t="s">
        <v>4058</v>
      </c>
    </row>
    <row r="1768" spans="1:5" ht="45" x14ac:dyDescent="0.2">
      <c r="A1768" s="74" t="s">
        <v>4059</v>
      </c>
      <c r="B1768" s="74" t="s">
        <v>4060</v>
      </c>
      <c r="C1768" s="76" t="s">
        <v>211</v>
      </c>
      <c r="D1768" s="78" t="s">
        <v>4061</v>
      </c>
      <c r="E1768" s="78" t="s">
        <v>374</v>
      </c>
    </row>
    <row r="1769" spans="1:5" ht="45" x14ac:dyDescent="0.2">
      <c r="A1769" s="74" t="s">
        <v>4062</v>
      </c>
      <c r="B1769" s="74" t="s">
        <v>4063</v>
      </c>
      <c r="C1769" s="76" t="s">
        <v>211</v>
      </c>
      <c r="D1769" s="78" t="s">
        <v>4064</v>
      </c>
      <c r="E1769" s="78" t="s">
        <v>3552</v>
      </c>
    </row>
    <row r="1770" spans="1:5" ht="33.75" x14ac:dyDescent="0.2">
      <c r="A1770" s="74" t="s">
        <v>4065</v>
      </c>
      <c r="B1770" s="74" t="s">
        <v>4066</v>
      </c>
      <c r="C1770" s="76" t="s">
        <v>211</v>
      </c>
      <c r="D1770" s="78" t="s">
        <v>296</v>
      </c>
      <c r="E1770" s="78" t="s">
        <v>296</v>
      </c>
    </row>
    <row r="1771" spans="1:5" ht="22.5" x14ac:dyDescent="0.2">
      <c r="A1771" s="59">
        <v>34.03</v>
      </c>
      <c r="B1771" s="73" t="s">
        <v>4067</v>
      </c>
      <c r="C1771" s="56"/>
      <c r="D1771" s="56"/>
      <c r="E1771" s="56"/>
    </row>
    <row r="1772" spans="1:5" ht="22.5" x14ac:dyDescent="0.2">
      <c r="A1772" s="74" t="s">
        <v>4068</v>
      </c>
      <c r="B1772" s="74" t="s">
        <v>4069</v>
      </c>
      <c r="C1772" s="76" t="s">
        <v>210</v>
      </c>
      <c r="D1772" s="78" t="s">
        <v>4070</v>
      </c>
      <c r="E1772" s="78" t="s">
        <v>4072</v>
      </c>
    </row>
    <row r="1773" spans="1:5" ht="22.5" x14ac:dyDescent="0.2">
      <c r="A1773" s="74" t="s">
        <v>4073</v>
      </c>
      <c r="B1773" s="74" t="s">
        <v>4074</v>
      </c>
      <c r="C1773" s="76" t="s">
        <v>210</v>
      </c>
      <c r="D1773" s="78" t="s">
        <v>4075</v>
      </c>
      <c r="E1773" s="78" t="s">
        <v>4076</v>
      </c>
    </row>
    <row r="1774" spans="1:5" ht="22.5" x14ac:dyDescent="0.2">
      <c r="A1774" s="74" t="s">
        <v>4077</v>
      </c>
      <c r="B1774" s="74" t="s">
        <v>4078</v>
      </c>
      <c r="C1774" s="76" t="s">
        <v>210</v>
      </c>
      <c r="D1774" s="78" t="s">
        <v>4079</v>
      </c>
      <c r="E1774" s="78" t="s">
        <v>4080</v>
      </c>
    </row>
    <row r="1775" spans="1:5" ht="22.5" x14ac:dyDescent="0.2">
      <c r="A1775" s="74" t="s">
        <v>4081</v>
      </c>
      <c r="B1775" s="74" t="s">
        <v>4082</v>
      </c>
      <c r="C1775" s="76" t="s">
        <v>210</v>
      </c>
      <c r="D1775" s="78" t="s">
        <v>4083</v>
      </c>
      <c r="E1775" s="78" t="s">
        <v>4084</v>
      </c>
    </row>
    <row r="1776" spans="1:5" x14ac:dyDescent="0.2">
      <c r="A1776" s="59">
        <v>34.04</v>
      </c>
      <c r="B1776" s="73" t="s">
        <v>4085</v>
      </c>
      <c r="C1776" s="56"/>
      <c r="D1776" s="56"/>
      <c r="E1776" s="56"/>
    </row>
    <row r="1777" spans="1:5" ht="33.75" x14ac:dyDescent="0.2">
      <c r="A1777" s="74" t="s">
        <v>4086</v>
      </c>
      <c r="B1777" s="74" t="s">
        <v>4087</v>
      </c>
      <c r="C1777" s="76" t="s">
        <v>210</v>
      </c>
      <c r="D1777" s="78" t="s">
        <v>4088</v>
      </c>
      <c r="E1777" s="78" t="s">
        <v>4089</v>
      </c>
    </row>
    <row r="1778" spans="1:5" ht="33.75" x14ac:dyDescent="0.2">
      <c r="A1778" s="74" t="s">
        <v>4090</v>
      </c>
      <c r="B1778" s="74" t="s">
        <v>4091</v>
      </c>
      <c r="C1778" s="76" t="s">
        <v>210</v>
      </c>
      <c r="D1778" s="78" t="s">
        <v>4092</v>
      </c>
      <c r="E1778" s="78" t="s">
        <v>4093</v>
      </c>
    </row>
    <row r="1779" spans="1:5" ht="33.75" x14ac:dyDescent="0.2">
      <c r="A1779" s="74" t="s">
        <v>4094</v>
      </c>
      <c r="B1779" s="74" t="s">
        <v>4095</v>
      </c>
      <c r="C1779" s="76" t="s">
        <v>210</v>
      </c>
      <c r="D1779" s="78" t="s">
        <v>4096</v>
      </c>
      <c r="E1779" s="78" t="s">
        <v>4097</v>
      </c>
    </row>
    <row r="1780" spans="1:5" ht="45" x14ac:dyDescent="0.2">
      <c r="A1780" s="74" t="s">
        <v>4098</v>
      </c>
      <c r="B1780" s="74" t="s">
        <v>4099</v>
      </c>
      <c r="C1780" s="76" t="s">
        <v>210</v>
      </c>
      <c r="D1780" s="78" t="s">
        <v>4100</v>
      </c>
      <c r="E1780" s="78" t="s">
        <v>4102</v>
      </c>
    </row>
    <row r="1781" spans="1:5" ht="33.75" x14ac:dyDescent="0.2">
      <c r="A1781" s="74" t="s">
        <v>4103</v>
      </c>
      <c r="B1781" s="74" t="s">
        <v>4104</v>
      </c>
      <c r="C1781" s="76" t="s">
        <v>210</v>
      </c>
      <c r="D1781" s="78" t="s">
        <v>4105</v>
      </c>
      <c r="E1781" s="78" t="s">
        <v>4106</v>
      </c>
    </row>
    <row r="1782" spans="1:5" ht="33.75" x14ac:dyDescent="0.2">
      <c r="A1782" s="74" t="s">
        <v>4107</v>
      </c>
      <c r="B1782" s="74" t="s">
        <v>4108</v>
      </c>
      <c r="C1782" s="76" t="s">
        <v>210</v>
      </c>
      <c r="D1782" s="78" t="s">
        <v>4109</v>
      </c>
      <c r="E1782" s="78" t="s">
        <v>4110</v>
      </c>
    </row>
    <row r="1783" spans="1:5" ht="33.75" x14ac:dyDescent="0.2">
      <c r="A1783" s="74" t="s">
        <v>4111</v>
      </c>
      <c r="B1783" s="74" t="s">
        <v>4112</v>
      </c>
      <c r="C1783" s="76" t="s">
        <v>210</v>
      </c>
      <c r="D1783" s="78" t="s">
        <v>4113</v>
      </c>
      <c r="E1783" s="78" t="s">
        <v>4114</v>
      </c>
    </row>
    <row r="1784" spans="1:5" ht="67.5" x14ac:dyDescent="0.2">
      <c r="A1784" s="74" t="s">
        <v>4115</v>
      </c>
      <c r="B1784" s="75" t="s">
        <v>4116</v>
      </c>
      <c r="C1784" s="76" t="s">
        <v>210</v>
      </c>
      <c r="D1784" s="78" t="s">
        <v>4117</v>
      </c>
      <c r="E1784" s="78" t="s">
        <v>4118</v>
      </c>
    </row>
    <row r="1785" spans="1:5" ht="22.5" x14ac:dyDescent="0.2">
      <c r="A1785" s="59">
        <v>34.049999999999997</v>
      </c>
      <c r="B1785" s="73" t="s">
        <v>4119</v>
      </c>
      <c r="C1785" s="56"/>
      <c r="D1785" s="56"/>
      <c r="E1785" s="56"/>
    </row>
    <row r="1786" spans="1:5" ht="45" x14ac:dyDescent="0.2">
      <c r="A1786" s="74" t="s">
        <v>4120</v>
      </c>
      <c r="B1786" s="74" t="s">
        <v>4121</v>
      </c>
      <c r="C1786" s="76" t="s">
        <v>228</v>
      </c>
      <c r="D1786" s="78" t="s">
        <v>4122</v>
      </c>
      <c r="E1786" s="78" t="s">
        <v>4123</v>
      </c>
    </row>
    <row r="1787" spans="1:5" ht="56.25" x14ac:dyDescent="0.2">
      <c r="A1787" s="74" t="s">
        <v>4124</v>
      </c>
      <c r="B1787" s="74" t="s">
        <v>4125</v>
      </c>
      <c r="C1787" s="76" t="s">
        <v>228</v>
      </c>
      <c r="D1787" s="78" t="s">
        <v>4126</v>
      </c>
      <c r="E1787" s="78" t="s">
        <v>4127</v>
      </c>
    </row>
    <row r="1788" spans="1:5" ht="67.5" x14ac:dyDescent="0.2">
      <c r="A1788" s="74" t="s">
        <v>4128</v>
      </c>
      <c r="B1788" s="75" t="s">
        <v>4129</v>
      </c>
      <c r="C1788" s="76" t="s">
        <v>228</v>
      </c>
      <c r="D1788" s="78" t="s">
        <v>4130</v>
      </c>
      <c r="E1788" s="78" t="s">
        <v>4131</v>
      </c>
    </row>
    <row r="1789" spans="1:5" ht="78.75" x14ac:dyDescent="0.2">
      <c r="A1789" s="74" t="s">
        <v>4132</v>
      </c>
      <c r="B1789" s="75" t="s">
        <v>4133</v>
      </c>
      <c r="C1789" s="76" t="s">
        <v>228</v>
      </c>
      <c r="D1789" s="78" t="s">
        <v>4134</v>
      </c>
      <c r="E1789" s="78" t="s">
        <v>4136</v>
      </c>
    </row>
    <row r="1790" spans="1:5" ht="67.5" x14ac:dyDescent="0.2">
      <c r="A1790" s="74" t="s">
        <v>4137</v>
      </c>
      <c r="B1790" s="75" t="s">
        <v>4138</v>
      </c>
      <c r="C1790" s="76" t="s">
        <v>211</v>
      </c>
      <c r="D1790" s="78" t="s">
        <v>4139</v>
      </c>
      <c r="E1790" s="78" t="s">
        <v>4139</v>
      </c>
    </row>
    <row r="1791" spans="1:5" ht="78.75" x14ac:dyDescent="0.2">
      <c r="A1791" s="74" t="s">
        <v>4140</v>
      </c>
      <c r="B1791" s="75" t="s">
        <v>4141</v>
      </c>
      <c r="C1791" s="76" t="s">
        <v>211</v>
      </c>
      <c r="D1791" s="78" t="s">
        <v>4142</v>
      </c>
      <c r="E1791" s="78" t="s">
        <v>4142</v>
      </c>
    </row>
    <row r="1792" spans="1:5" ht="56.25" x14ac:dyDescent="0.2">
      <c r="A1792" s="74" t="s">
        <v>4143</v>
      </c>
      <c r="B1792" s="75" t="s">
        <v>4144</v>
      </c>
      <c r="C1792" s="76" t="s">
        <v>211</v>
      </c>
      <c r="D1792" s="78" t="s">
        <v>4145</v>
      </c>
      <c r="E1792" s="78" t="s">
        <v>4145</v>
      </c>
    </row>
    <row r="1793" spans="1:5" ht="56.25" x14ac:dyDescent="0.2">
      <c r="A1793" s="74" t="s">
        <v>4146</v>
      </c>
      <c r="B1793" s="74" t="s">
        <v>4147</v>
      </c>
      <c r="C1793" s="76" t="s">
        <v>228</v>
      </c>
      <c r="D1793" s="78" t="s">
        <v>4148</v>
      </c>
      <c r="E1793" s="78" t="s">
        <v>4148</v>
      </c>
    </row>
    <row r="1794" spans="1:5" ht="90" x14ac:dyDescent="0.2">
      <c r="A1794" s="79" t="s">
        <v>4149</v>
      </c>
      <c r="B1794" s="74" t="s">
        <v>4150</v>
      </c>
      <c r="C1794" s="80" t="s">
        <v>211</v>
      </c>
      <c r="D1794" s="81" t="s">
        <v>4151</v>
      </c>
      <c r="E1794" s="81" t="s">
        <v>4151</v>
      </c>
    </row>
    <row r="1795" spans="1:5" ht="67.5" x14ac:dyDescent="0.2">
      <c r="A1795" s="74" t="s">
        <v>4152</v>
      </c>
      <c r="B1795" s="75" t="s">
        <v>4153</v>
      </c>
      <c r="C1795" s="76" t="s">
        <v>211</v>
      </c>
      <c r="D1795" s="78" t="s">
        <v>4154</v>
      </c>
      <c r="E1795" s="78" t="s">
        <v>4155</v>
      </c>
    </row>
    <row r="1796" spans="1:5" ht="45" x14ac:dyDescent="0.2">
      <c r="A1796" s="74" t="s">
        <v>4156</v>
      </c>
      <c r="B1796" s="74" t="s">
        <v>4157</v>
      </c>
      <c r="C1796" s="76" t="s">
        <v>211</v>
      </c>
      <c r="D1796" s="78" t="s">
        <v>4158</v>
      </c>
      <c r="E1796" s="78" t="s">
        <v>4158</v>
      </c>
    </row>
    <row r="1797" spans="1:5" ht="78.75" x14ac:dyDescent="0.2">
      <c r="A1797" s="74" t="s">
        <v>4159</v>
      </c>
      <c r="B1797" s="75" t="s">
        <v>4160</v>
      </c>
      <c r="C1797" s="76" t="s">
        <v>211</v>
      </c>
      <c r="D1797" s="78" t="s">
        <v>4161</v>
      </c>
      <c r="E1797" s="78" t="s">
        <v>4163</v>
      </c>
    </row>
    <row r="1798" spans="1:5" ht="78.75" x14ac:dyDescent="0.2">
      <c r="A1798" s="74" t="s">
        <v>4164</v>
      </c>
      <c r="B1798" s="75" t="s">
        <v>4165</v>
      </c>
      <c r="C1798" s="76" t="s">
        <v>211</v>
      </c>
      <c r="D1798" s="78" t="s">
        <v>4166</v>
      </c>
      <c r="E1798" s="78" t="s">
        <v>4167</v>
      </c>
    </row>
    <row r="1799" spans="1:5" ht="33.75" x14ac:dyDescent="0.2">
      <c r="A1799" s="74" t="s">
        <v>4168</v>
      </c>
      <c r="B1799" s="74" t="s">
        <v>4169</v>
      </c>
      <c r="C1799" s="76" t="s">
        <v>211</v>
      </c>
      <c r="D1799" s="78" t="s">
        <v>245</v>
      </c>
      <c r="E1799" s="78" t="s">
        <v>4171</v>
      </c>
    </row>
    <row r="1800" spans="1:5" ht="33.75" x14ac:dyDescent="0.2">
      <c r="A1800" s="74" t="s">
        <v>4172</v>
      </c>
      <c r="B1800" s="74" t="s">
        <v>4173</v>
      </c>
      <c r="C1800" s="76" t="s">
        <v>211</v>
      </c>
      <c r="D1800" s="78" t="s">
        <v>4174</v>
      </c>
      <c r="E1800" s="78" t="s">
        <v>4175</v>
      </c>
    </row>
    <row r="1801" spans="1:5" ht="45" x14ac:dyDescent="0.2">
      <c r="A1801" s="74" t="s">
        <v>4176</v>
      </c>
      <c r="B1801" s="74" t="s">
        <v>4177</v>
      </c>
      <c r="C1801" s="76" t="s">
        <v>211</v>
      </c>
      <c r="D1801" s="78" t="s">
        <v>4178</v>
      </c>
      <c r="E1801" s="78" t="s">
        <v>4180</v>
      </c>
    </row>
    <row r="1802" spans="1:5" ht="45" x14ac:dyDescent="0.2">
      <c r="A1802" s="74" t="s">
        <v>4181</v>
      </c>
      <c r="B1802" s="74" t="s">
        <v>4182</v>
      </c>
      <c r="C1802" s="76" t="s">
        <v>211</v>
      </c>
      <c r="D1802" s="78" t="s">
        <v>4183</v>
      </c>
      <c r="E1802" s="78" t="s">
        <v>4185</v>
      </c>
    </row>
    <row r="1803" spans="1:5" ht="45" x14ac:dyDescent="0.2">
      <c r="A1803" s="74" t="s">
        <v>4186</v>
      </c>
      <c r="B1803" s="74" t="s">
        <v>4187</v>
      </c>
      <c r="C1803" s="76" t="s">
        <v>228</v>
      </c>
      <c r="D1803" s="78" t="s">
        <v>4188</v>
      </c>
      <c r="E1803" s="78" t="s">
        <v>4190</v>
      </c>
    </row>
    <row r="1804" spans="1:5" ht="22.5" x14ac:dyDescent="0.2">
      <c r="A1804" s="59">
        <v>34.130000000000003</v>
      </c>
      <c r="B1804" s="73" t="s">
        <v>4191</v>
      </c>
      <c r="C1804" s="56"/>
      <c r="D1804" s="56"/>
      <c r="E1804" s="56"/>
    </row>
    <row r="1805" spans="1:5" ht="56.25" x14ac:dyDescent="0.2">
      <c r="A1805" s="74" t="s">
        <v>4192</v>
      </c>
      <c r="B1805" s="75" t="s">
        <v>4193</v>
      </c>
      <c r="C1805" s="76" t="s">
        <v>210</v>
      </c>
      <c r="D1805" s="78" t="s">
        <v>4194</v>
      </c>
      <c r="E1805" s="78" t="s">
        <v>4196</v>
      </c>
    </row>
    <row r="1806" spans="1:5" ht="56.25" x14ac:dyDescent="0.2">
      <c r="A1806" s="74" t="s">
        <v>4197</v>
      </c>
      <c r="B1806" s="75" t="s">
        <v>4198</v>
      </c>
      <c r="C1806" s="76" t="s">
        <v>210</v>
      </c>
      <c r="D1806" s="78" t="s">
        <v>4199</v>
      </c>
      <c r="E1806" s="78" t="s">
        <v>4201</v>
      </c>
    </row>
    <row r="1807" spans="1:5" ht="56.25" x14ac:dyDescent="0.2">
      <c r="A1807" s="74" t="s">
        <v>4202</v>
      </c>
      <c r="B1807" s="75" t="s">
        <v>4203</v>
      </c>
      <c r="C1807" s="76" t="s">
        <v>210</v>
      </c>
      <c r="D1807" s="78" t="s">
        <v>4204</v>
      </c>
      <c r="E1807" s="78" t="s">
        <v>4206</v>
      </c>
    </row>
    <row r="1808" spans="1:5" ht="56.25" x14ac:dyDescent="0.2">
      <c r="A1808" s="74" t="s">
        <v>4207</v>
      </c>
      <c r="B1808" s="75" t="s">
        <v>4208</v>
      </c>
      <c r="C1808" s="76" t="s">
        <v>210</v>
      </c>
      <c r="D1808" s="78" t="s">
        <v>4209</v>
      </c>
      <c r="E1808" s="78" t="s">
        <v>4211</v>
      </c>
    </row>
    <row r="1809" spans="1:5" ht="56.25" x14ac:dyDescent="0.2">
      <c r="A1809" s="74" t="s">
        <v>4212</v>
      </c>
      <c r="B1809" s="75" t="s">
        <v>4213</v>
      </c>
      <c r="C1809" s="76" t="s">
        <v>210</v>
      </c>
      <c r="D1809" s="78" t="s">
        <v>4214</v>
      </c>
      <c r="E1809" s="78" t="s">
        <v>4216</v>
      </c>
    </row>
    <row r="1810" spans="1:5" ht="56.25" x14ac:dyDescent="0.2">
      <c r="A1810" s="74" t="s">
        <v>4217</v>
      </c>
      <c r="B1810" s="75" t="s">
        <v>4218</v>
      </c>
      <c r="C1810" s="76" t="s">
        <v>210</v>
      </c>
      <c r="D1810" s="78" t="s">
        <v>4219</v>
      </c>
      <c r="E1810" s="78" t="s">
        <v>4221</v>
      </c>
    </row>
    <row r="1811" spans="1:5" ht="45" x14ac:dyDescent="0.2">
      <c r="A1811" s="59">
        <v>34.200000000000003</v>
      </c>
      <c r="B1811" s="73" t="s">
        <v>4222</v>
      </c>
      <c r="C1811" s="56"/>
      <c r="D1811" s="56"/>
      <c r="E1811" s="56"/>
    </row>
    <row r="1812" spans="1:5" ht="45" x14ac:dyDescent="0.2">
      <c r="A1812" s="74" t="s">
        <v>4223</v>
      </c>
      <c r="B1812" s="74" t="s">
        <v>4224</v>
      </c>
      <c r="C1812" s="76" t="s">
        <v>211</v>
      </c>
      <c r="D1812" s="78" t="s">
        <v>4225</v>
      </c>
      <c r="E1812" s="78" t="s">
        <v>4226</v>
      </c>
    </row>
    <row r="1813" spans="1:5" ht="67.5" x14ac:dyDescent="0.2">
      <c r="A1813" s="74" t="s">
        <v>4227</v>
      </c>
      <c r="B1813" s="75" t="s">
        <v>4228</v>
      </c>
      <c r="C1813" s="76" t="s">
        <v>211</v>
      </c>
      <c r="D1813" s="78" t="s">
        <v>4229</v>
      </c>
      <c r="E1813" s="78" t="s">
        <v>4231</v>
      </c>
    </row>
    <row r="1814" spans="1:5" ht="56.25" x14ac:dyDescent="0.2">
      <c r="A1814" s="74" t="s">
        <v>4232</v>
      </c>
      <c r="B1814" s="74" t="s">
        <v>4233</v>
      </c>
      <c r="C1814" s="76" t="s">
        <v>228</v>
      </c>
      <c r="D1814" s="78" t="s">
        <v>4234</v>
      </c>
      <c r="E1814" s="78" t="s">
        <v>4234</v>
      </c>
    </row>
    <row r="1815" spans="1:5" ht="33.75" x14ac:dyDescent="0.2">
      <c r="A1815" s="74" t="s">
        <v>4235</v>
      </c>
      <c r="B1815" s="74" t="s">
        <v>4236</v>
      </c>
      <c r="C1815" s="76" t="s">
        <v>211</v>
      </c>
      <c r="D1815" s="78" t="s">
        <v>281</v>
      </c>
      <c r="E1815" s="78" t="s">
        <v>4238</v>
      </c>
    </row>
    <row r="1816" spans="1:5" ht="45" x14ac:dyDescent="0.2">
      <c r="A1816" s="74" t="s">
        <v>4239</v>
      </c>
      <c r="B1816" s="74" t="s">
        <v>4240</v>
      </c>
      <c r="C1816" s="76" t="s">
        <v>211</v>
      </c>
      <c r="D1816" s="78" t="s">
        <v>4241</v>
      </c>
      <c r="E1816" s="78" t="s">
        <v>4243</v>
      </c>
    </row>
    <row r="1817" spans="1:5" ht="67.5" x14ac:dyDescent="0.2">
      <c r="A1817" s="74" t="s">
        <v>4244</v>
      </c>
      <c r="B1817" s="75" t="s">
        <v>4245</v>
      </c>
      <c r="C1817" s="76" t="s">
        <v>210</v>
      </c>
      <c r="D1817" s="78" t="s">
        <v>4246</v>
      </c>
      <c r="E1817" s="78" t="s">
        <v>4248</v>
      </c>
    </row>
    <row r="1818" spans="1:5" ht="22.5" x14ac:dyDescent="0.2">
      <c r="A1818" s="74" t="s">
        <v>4249</v>
      </c>
      <c r="B1818" s="74" t="s">
        <v>4250</v>
      </c>
      <c r="C1818" s="76" t="s">
        <v>211</v>
      </c>
      <c r="D1818" s="78" t="s">
        <v>4251</v>
      </c>
      <c r="E1818" s="78" t="s">
        <v>4252</v>
      </c>
    </row>
    <row r="1819" spans="1:5" ht="33.75" x14ac:dyDescent="0.2">
      <c r="A1819" s="58">
        <v>35</v>
      </c>
      <c r="B1819" s="73" t="s">
        <v>4253</v>
      </c>
      <c r="C1819" s="56"/>
      <c r="D1819" s="56"/>
      <c r="E1819" s="56"/>
    </row>
    <row r="1820" spans="1:5" ht="33.75" x14ac:dyDescent="0.2">
      <c r="A1820" s="59">
        <v>35.01</v>
      </c>
      <c r="B1820" s="73" t="s">
        <v>4254</v>
      </c>
      <c r="C1820" s="56"/>
      <c r="D1820" s="56"/>
      <c r="E1820" s="56"/>
    </row>
    <row r="1821" spans="1:5" ht="45" x14ac:dyDescent="0.2">
      <c r="A1821" s="74" t="s">
        <v>4255</v>
      </c>
      <c r="B1821" s="74" t="s">
        <v>4256</v>
      </c>
      <c r="C1821" s="76" t="s">
        <v>211</v>
      </c>
      <c r="D1821" s="78" t="s">
        <v>2293</v>
      </c>
      <c r="E1821" s="78" t="s">
        <v>4257</v>
      </c>
    </row>
    <row r="1822" spans="1:5" ht="45" x14ac:dyDescent="0.2">
      <c r="A1822" s="74" t="s">
        <v>4258</v>
      </c>
      <c r="B1822" s="74" t="s">
        <v>4259</v>
      </c>
      <c r="C1822" s="76" t="s">
        <v>247</v>
      </c>
      <c r="D1822" s="78" t="s">
        <v>4260</v>
      </c>
      <c r="E1822" s="78" t="s">
        <v>4262</v>
      </c>
    </row>
    <row r="1823" spans="1:5" ht="33.75" x14ac:dyDescent="0.2">
      <c r="A1823" s="74" t="s">
        <v>4263</v>
      </c>
      <c r="B1823" s="74" t="s">
        <v>4264</v>
      </c>
      <c r="C1823" s="76" t="s">
        <v>210</v>
      </c>
      <c r="D1823" s="78" t="s">
        <v>4265</v>
      </c>
      <c r="E1823" s="78" t="s">
        <v>4267</v>
      </c>
    </row>
    <row r="1824" spans="1:5" ht="33.75" x14ac:dyDescent="0.2">
      <c r="A1824" s="74" t="s">
        <v>4268</v>
      </c>
      <c r="B1824" s="74" t="s">
        <v>4269</v>
      </c>
      <c r="C1824" s="76" t="s">
        <v>247</v>
      </c>
      <c r="D1824" s="78" t="s">
        <v>4270</v>
      </c>
      <c r="E1824" s="78" t="s">
        <v>4271</v>
      </c>
    </row>
    <row r="1825" spans="1:5" ht="56.25" x14ac:dyDescent="0.2">
      <c r="A1825" s="74" t="s">
        <v>4272</v>
      </c>
      <c r="B1825" s="75" t="s">
        <v>4273</v>
      </c>
      <c r="C1825" s="76" t="s">
        <v>211</v>
      </c>
      <c r="D1825" s="78" t="s">
        <v>4274</v>
      </c>
      <c r="E1825" s="78" t="s">
        <v>4276</v>
      </c>
    </row>
    <row r="1826" spans="1:5" ht="22.5" x14ac:dyDescent="0.2">
      <c r="A1826" s="59">
        <v>35.03</v>
      </c>
      <c r="B1826" s="73" t="s">
        <v>4277</v>
      </c>
      <c r="C1826" s="56"/>
      <c r="D1826" s="56"/>
      <c r="E1826" s="56"/>
    </row>
    <row r="1827" spans="1:5" ht="56.25" x14ac:dyDescent="0.2">
      <c r="A1827" s="74" t="s">
        <v>4278</v>
      </c>
      <c r="B1827" s="74" t="s">
        <v>4279</v>
      </c>
      <c r="C1827" s="76" t="s">
        <v>210</v>
      </c>
      <c r="D1827" s="78" t="s">
        <v>4280</v>
      </c>
      <c r="E1827" s="78" t="s">
        <v>4282</v>
      </c>
    </row>
    <row r="1828" spans="1:5" x14ac:dyDescent="0.2">
      <c r="A1828" s="59">
        <v>35.04</v>
      </c>
      <c r="B1828" s="73" t="s">
        <v>4283</v>
      </c>
      <c r="C1828" s="56"/>
      <c r="D1828" s="56"/>
      <c r="E1828" s="56"/>
    </row>
    <row r="1829" spans="1:5" ht="22.5" x14ac:dyDescent="0.2">
      <c r="A1829" s="74" t="s">
        <v>4284</v>
      </c>
      <c r="B1829" s="74" t="s">
        <v>4285</v>
      </c>
      <c r="C1829" s="76" t="s">
        <v>228</v>
      </c>
      <c r="D1829" s="78" t="s">
        <v>4286</v>
      </c>
      <c r="E1829" s="78" t="s">
        <v>4288</v>
      </c>
    </row>
    <row r="1830" spans="1:5" ht="45" x14ac:dyDescent="0.2">
      <c r="A1830" s="74" t="s">
        <v>4289</v>
      </c>
      <c r="B1830" s="74" t="s">
        <v>4290</v>
      </c>
      <c r="C1830" s="76" t="s">
        <v>210</v>
      </c>
      <c r="D1830" s="78" t="s">
        <v>4291</v>
      </c>
      <c r="E1830" s="78" t="s">
        <v>4292</v>
      </c>
    </row>
    <row r="1831" spans="1:5" ht="22.5" x14ac:dyDescent="0.2">
      <c r="A1831" s="74" t="s">
        <v>4293</v>
      </c>
      <c r="B1831" s="74" t="s">
        <v>4294</v>
      </c>
      <c r="C1831" s="76" t="s">
        <v>211</v>
      </c>
      <c r="D1831" s="78" t="s">
        <v>4295</v>
      </c>
      <c r="E1831" s="78" t="s">
        <v>4297</v>
      </c>
    </row>
    <row r="1832" spans="1:5" ht="56.25" x14ac:dyDescent="0.2">
      <c r="A1832" s="74" t="s">
        <v>4298</v>
      </c>
      <c r="B1832" s="74" t="s">
        <v>4299</v>
      </c>
      <c r="C1832" s="76" t="s">
        <v>210</v>
      </c>
      <c r="D1832" s="78" t="s">
        <v>4300</v>
      </c>
      <c r="E1832" s="78" t="s">
        <v>4301</v>
      </c>
    </row>
    <row r="1833" spans="1:5" ht="45" x14ac:dyDescent="0.2">
      <c r="A1833" s="74" t="s">
        <v>4302</v>
      </c>
      <c r="B1833" s="74" t="s">
        <v>4303</v>
      </c>
      <c r="C1833" s="76" t="s">
        <v>210</v>
      </c>
      <c r="D1833" s="78" t="s">
        <v>4304</v>
      </c>
      <c r="E1833" s="78" t="s">
        <v>4305</v>
      </c>
    </row>
    <row r="1834" spans="1:5" ht="22.5" x14ac:dyDescent="0.2">
      <c r="A1834" s="59">
        <v>35.049999999999997</v>
      </c>
      <c r="B1834" s="73" t="s">
        <v>4306</v>
      </c>
      <c r="C1834" s="56"/>
      <c r="D1834" s="56"/>
      <c r="E1834" s="56"/>
    </row>
    <row r="1835" spans="1:5" ht="33.75" x14ac:dyDescent="0.2">
      <c r="A1835" s="74" t="s">
        <v>4307</v>
      </c>
      <c r="B1835" s="74" t="s">
        <v>4308</v>
      </c>
      <c r="C1835" s="76" t="s">
        <v>247</v>
      </c>
      <c r="D1835" s="78" t="s">
        <v>4309</v>
      </c>
      <c r="E1835" s="78" t="s">
        <v>4311</v>
      </c>
    </row>
    <row r="1836" spans="1:5" ht="22.5" x14ac:dyDescent="0.2">
      <c r="A1836" s="74" t="s">
        <v>4312</v>
      </c>
      <c r="B1836" s="74" t="s">
        <v>4313</v>
      </c>
      <c r="C1836" s="76" t="s">
        <v>247</v>
      </c>
      <c r="D1836" s="78" t="s">
        <v>4314</v>
      </c>
      <c r="E1836" s="78" t="s">
        <v>4315</v>
      </c>
    </row>
    <row r="1837" spans="1:5" ht="22.5" x14ac:dyDescent="0.2">
      <c r="A1837" s="74" t="s">
        <v>4316</v>
      </c>
      <c r="B1837" s="74" t="s">
        <v>4317</v>
      </c>
      <c r="C1837" s="76" t="s">
        <v>247</v>
      </c>
      <c r="D1837" s="78" t="s">
        <v>4318</v>
      </c>
      <c r="E1837" s="78" t="s">
        <v>4319</v>
      </c>
    </row>
    <row r="1838" spans="1:5" ht="33.75" x14ac:dyDescent="0.2">
      <c r="A1838" s="74" t="s">
        <v>4320</v>
      </c>
      <c r="B1838" s="74" t="s">
        <v>4321</v>
      </c>
      <c r="C1838" s="76" t="s">
        <v>247</v>
      </c>
      <c r="D1838" s="78" t="s">
        <v>4322</v>
      </c>
      <c r="E1838" s="78" t="s">
        <v>4323</v>
      </c>
    </row>
    <row r="1839" spans="1:5" ht="22.5" x14ac:dyDescent="0.2">
      <c r="A1839" s="59">
        <v>35.07</v>
      </c>
      <c r="B1839" s="73" t="s">
        <v>4324</v>
      </c>
      <c r="C1839" s="56"/>
      <c r="D1839" s="56"/>
      <c r="E1839" s="56"/>
    </row>
    <row r="1840" spans="1:5" ht="45" x14ac:dyDescent="0.2">
      <c r="A1840" s="74" t="s">
        <v>4325</v>
      </c>
      <c r="B1840" s="74" t="s">
        <v>4326</v>
      </c>
      <c r="C1840" s="76" t="s">
        <v>247</v>
      </c>
      <c r="D1840" s="78" t="s">
        <v>4327</v>
      </c>
      <c r="E1840" s="78" t="s">
        <v>4329</v>
      </c>
    </row>
    <row r="1841" spans="1:5" ht="45" x14ac:dyDescent="0.2">
      <c r="A1841" s="74" t="s">
        <v>4330</v>
      </c>
      <c r="B1841" s="74" t="s">
        <v>4331</v>
      </c>
      <c r="C1841" s="76" t="s">
        <v>247</v>
      </c>
      <c r="D1841" s="78" t="s">
        <v>4332</v>
      </c>
      <c r="E1841" s="78" t="s">
        <v>4333</v>
      </c>
    </row>
    <row r="1842" spans="1:5" ht="45" x14ac:dyDescent="0.2">
      <c r="A1842" s="74" t="s">
        <v>4334</v>
      </c>
      <c r="B1842" s="74" t="s">
        <v>4335</v>
      </c>
      <c r="C1842" s="76" t="s">
        <v>210</v>
      </c>
      <c r="D1842" s="78" t="s">
        <v>4336</v>
      </c>
      <c r="E1842" s="78" t="s">
        <v>4338</v>
      </c>
    </row>
    <row r="1843" spans="1:5" ht="45" x14ac:dyDescent="0.2">
      <c r="A1843" s="74" t="s">
        <v>4339</v>
      </c>
      <c r="B1843" s="74" t="s">
        <v>4340</v>
      </c>
      <c r="C1843" s="76" t="s">
        <v>210</v>
      </c>
      <c r="D1843" s="78" t="s">
        <v>4341</v>
      </c>
      <c r="E1843" s="78" t="s">
        <v>4342</v>
      </c>
    </row>
    <row r="1844" spans="1:5" ht="45" x14ac:dyDescent="0.2">
      <c r="A1844" s="59">
        <v>35.200000000000003</v>
      </c>
      <c r="B1844" s="73" t="s">
        <v>4343</v>
      </c>
      <c r="C1844" s="56"/>
      <c r="D1844" s="56"/>
      <c r="E1844" s="56"/>
    </row>
    <row r="1845" spans="1:5" ht="33.75" x14ac:dyDescent="0.2">
      <c r="A1845" s="74" t="s">
        <v>4344</v>
      </c>
      <c r="B1845" s="74" t="s">
        <v>4345</v>
      </c>
      <c r="C1845" s="76" t="s">
        <v>211</v>
      </c>
      <c r="D1845" s="78" t="s">
        <v>4346</v>
      </c>
      <c r="E1845" s="78" t="s">
        <v>4346</v>
      </c>
    </row>
    <row r="1846" spans="1:5" ht="67.5" x14ac:dyDescent="0.2">
      <c r="A1846" s="74" t="s">
        <v>4347</v>
      </c>
      <c r="B1846" s="75" t="s">
        <v>4348</v>
      </c>
      <c r="C1846" s="76" t="s">
        <v>210</v>
      </c>
      <c r="D1846" s="78" t="s">
        <v>4349</v>
      </c>
      <c r="E1846" s="78" t="s">
        <v>4351</v>
      </c>
    </row>
    <row r="1847" spans="1:5" ht="33.75" x14ac:dyDescent="0.2">
      <c r="A1847" s="58">
        <v>36</v>
      </c>
      <c r="B1847" s="73" t="s">
        <v>4352</v>
      </c>
      <c r="C1847" s="56"/>
      <c r="D1847" s="56"/>
      <c r="E1847" s="56"/>
    </row>
    <row r="1848" spans="1:5" ht="22.5" x14ac:dyDescent="0.2">
      <c r="A1848" s="59">
        <v>36.01</v>
      </c>
      <c r="B1848" s="73" t="s">
        <v>4353</v>
      </c>
      <c r="C1848" s="56"/>
      <c r="D1848" s="56"/>
      <c r="E1848" s="56"/>
    </row>
    <row r="1849" spans="1:5" ht="33.75" x14ac:dyDescent="0.2">
      <c r="A1849" s="74" t="s">
        <v>4354</v>
      </c>
      <c r="B1849" s="74" t="s">
        <v>4355</v>
      </c>
      <c r="C1849" s="76" t="s">
        <v>247</v>
      </c>
      <c r="D1849" s="78" t="s">
        <v>4356</v>
      </c>
      <c r="E1849" s="78" t="s">
        <v>4358</v>
      </c>
    </row>
    <row r="1850" spans="1:5" ht="45" x14ac:dyDescent="0.2">
      <c r="A1850" s="74" t="s">
        <v>4359</v>
      </c>
      <c r="B1850" s="74" t="s">
        <v>4360</v>
      </c>
      <c r="C1850" s="76" t="s">
        <v>247</v>
      </c>
      <c r="D1850" s="78" t="s">
        <v>4361</v>
      </c>
      <c r="E1850" s="78" t="s">
        <v>4362</v>
      </c>
    </row>
    <row r="1851" spans="1:5" ht="45" x14ac:dyDescent="0.2">
      <c r="A1851" s="74" t="s">
        <v>4363</v>
      </c>
      <c r="B1851" s="74" t="s">
        <v>4364</v>
      </c>
      <c r="C1851" s="76" t="s">
        <v>247</v>
      </c>
      <c r="D1851" s="78" t="s">
        <v>4365</v>
      </c>
      <c r="E1851" s="78" t="s">
        <v>4367</v>
      </c>
    </row>
    <row r="1852" spans="1:5" ht="22.5" x14ac:dyDescent="0.2">
      <c r="A1852" s="59">
        <v>36.03</v>
      </c>
      <c r="B1852" s="73" t="s">
        <v>4368</v>
      </c>
      <c r="C1852" s="56"/>
      <c r="D1852" s="56"/>
      <c r="E1852" s="56"/>
    </row>
    <row r="1853" spans="1:5" ht="45" x14ac:dyDescent="0.2">
      <c r="A1853" s="74" t="s">
        <v>4369</v>
      </c>
      <c r="B1853" s="74" t="s">
        <v>4370</v>
      </c>
      <c r="C1853" s="76" t="s">
        <v>210</v>
      </c>
      <c r="D1853" s="78" t="s">
        <v>4371</v>
      </c>
      <c r="E1853" s="78" t="s">
        <v>4373</v>
      </c>
    </row>
    <row r="1854" spans="1:5" ht="56.25" x14ac:dyDescent="0.2">
      <c r="A1854" s="74" t="s">
        <v>4374</v>
      </c>
      <c r="B1854" s="75" t="s">
        <v>4375</v>
      </c>
      <c r="C1854" s="76" t="s">
        <v>210</v>
      </c>
      <c r="D1854" s="78" t="s">
        <v>4376</v>
      </c>
      <c r="E1854" s="78" t="s">
        <v>4377</v>
      </c>
    </row>
    <row r="1855" spans="1:5" ht="56.25" x14ac:dyDescent="0.2">
      <c r="A1855" s="74" t="s">
        <v>4378</v>
      </c>
      <c r="B1855" s="75" t="s">
        <v>4379</v>
      </c>
      <c r="C1855" s="76" t="s">
        <v>210</v>
      </c>
      <c r="D1855" s="78" t="s">
        <v>4380</v>
      </c>
      <c r="E1855" s="78" t="s">
        <v>4381</v>
      </c>
    </row>
    <row r="1856" spans="1:5" ht="56.25" x14ac:dyDescent="0.2">
      <c r="A1856" s="74" t="s">
        <v>4382</v>
      </c>
      <c r="B1856" s="75" t="s">
        <v>4383</v>
      </c>
      <c r="C1856" s="76" t="s">
        <v>210</v>
      </c>
      <c r="D1856" s="78" t="s">
        <v>4384</v>
      </c>
      <c r="E1856" s="78" t="s">
        <v>4385</v>
      </c>
    </row>
    <row r="1857" spans="1:5" ht="56.25" x14ac:dyDescent="0.2">
      <c r="A1857" s="74" t="s">
        <v>4386</v>
      </c>
      <c r="B1857" s="75" t="s">
        <v>4387</v>
      </c>
      <c r="C1857" s="76" t="s">
        <v>210</v>
      </c>
      <c r="D1857" s="78" t="s">
        <v>4388</v>
      </c>
      <c r="E1857" s="78" t="s">
        <v>4389</v>
      </c>
    </row>
    <row r="1858" spans="1:5" ht="56.25" x14ac:dyDescent="0.2">
      <c r="A1858" s="74" t="s">
        <v>4390</v>
      </c>
      <c r="B1858" s="75" t="s">
        <v>4391</v>
      </c>
      <c r="C1858" s="76" t="s">
        <v>210</v>
      </c>
      <c r="D1858" s="78" t="s">
        <v>4392</v>
      </c>
      <c r="E1858" s="78" t="s">
        <v>4393</v>
      </c>
    </row>
    <row r="1859" spans="1:5" ht="56.25" x14ac:dyDescent="0.2">
      <c r="A1859" s="74" t="s">
        <v>4394</v>
      </c>
      <c r="B1859" s="75" t="s">
        <v>4395</v>
      </c>
      <c r="C1859" s="76" t="s">
        <v>210</v>
      </c>
      <c r="D1859" s="78" t="s">
        <v>4396</v>
      </c>
      <c r="E1859" s="78" t="s">
        <v>4398</v>
      </c>
    </row>
    <row r="1860" spans="1:5" ht="67.5" x14ac:dyDescent="0.2">
      <c r="A1860" s="74" t="s">
        <v>4399</v>
      </c>
      <c r="B1860" s="75" t="s">
        <v>4400</v>
      </c>
      <c r="C1860" s="76" t="s">
        <v>210</v>
      </c>
      <c r="D1860" s="78" t="s">
        <v>4401</v>
      </c>
      <c r="E1860" s="78" t="s">
        <v>4402</v>
      </c>
    </row>
    <row r="1861" spans="1:5" ht="56.25" x14ac:dyDescent="0.2">
      <c r="A1861" s="74" t="s">
        <v>4403</v>
      </c>
      <c r="B1861" s="75" t="s">
        <v>4404</v>
      </c>
      <c r="C1861" s="76" t="s">
        <v>210</v>
      </c>
      <c r="D1861" s="78" t="s">
        <v>4405</v>
      </c>
      <c r="E1861" s="78" t="s">
        <v>4406</v>
      </c>
    </row>
    <row r="1862" spans="1:5" ht="45" x14ac:dyDescent="0.2">
      <c r="A1862" s="74" t="s">
        <v>4407</v>
      </c>
      <c r="B1862" s="74" t="s">
        <v>4408</v>
      </c>
      <c r="C1862" s="76" t="s">
        <v>210</v>
      </c>
      <c r="D1862" s="78" t="s">
        <v>4409</v>
      </c>
      <c r="E1862" s="78" t="s">
        <v>4410</v>
      </c>
    </row>
    <row r="1863" spans="1:5" ht="33.75" x14ac:dyDescent="0.2">
      <c r="A1863" s="74" t="s">
        <v>4411</v>
      </c>
      <c r="B1863" s="74" t="s">
        <v>4412</v>
      </c>
      <c r="C1863" s="76" t="s">
        <v>210</v>
      </c>
      <c r="D1863" s="78" t="s">
        <v>4413</v>
      </c>
      <c r="E1863" s="78" t="s">
        <v>4414</v>
      </c>
    </row>
    <row r="1864" spans="1:5" x14ac:dyDescent="0.2">
      <c r="A1864" s="59">
        <v>36.04</v>
      </c>
      <c r="B1864" s="73" t="s">
        <v>4415</v>
      </c>
      <c r="C1864" s="56"/>
      <c r="D1864" s="56"/>
      <c r="E1864" s="56"/>
    </row>
    <row r="1865" spans="1:5" ht="33.75" x14ac:dyDescent="0.2">
      <c r="A1865" s="74" t="s">
        <v>4416</v>
      </c>
      <c r="B1865" s="74" t="s">
        <v>4417</v>
      </c>
      <c r="C1865" s="76" t="s">
        <v>210</v>
      </c>
      <c r="D1865" s="78" t="s">
        <v>1529</v>
      </c>
      <c r="E1865" s="78" t="s">
        <v>4418</v>
      </c>
    </row>
    <row r="1866" spans="1:5" ht="33.75" x14ac:dyDescent="0.2">
      <c r="A1866" s="74" t="s">
        <v>4419</v>
      </c>
      <c r="B1866" s="74" t="s">
        <v>4420</v>
      </c>
      <c r="C1866" s="76" t="s">
        <v>210</v>
      </c>
      <c r="D1866" s="78" t="s">
        <v>4421</v>
      </c>
      <c r="E1866" s="78" t="s">
        <v>4422</v>
      </c>
    </row>
    <row r="1867" spans="1:5" ht="33.75" x14ac:dyDescent="0.2">
      <c r="A1867" s="74" t="s">
        <v>4423</v>
      </c>
      <c r="B1867" s="74" t="s">
        <v>4424</v>
      </c>
      <c r="C1867" s="76" t="s">
        <v>210</v>
      </c>
      <c r="D1867" s="78" t="s">
        <v>4425</v>
      </c>
      <c r="E1867" s="78" t="s">
        <v>4426</v>
      </c>
    </row>
    <row r="1868" spans="1:5" ht="33.75" x14ac:dyDescent="0.2">
      <c r="A1868" s="74" t="s">
        <v>4427</v>
      </c>
      <c r="B1868" s="74" t="s">
        <v>4428</v>
      </c>
      <c r="C1868" s="76" t="s">
        <v>210</v>
      </c>
      <c r="D1868" s="78" t="s">
        <v>4429</v>
      </c>
      <c r="E1868" s="78" t="s">
        <v>4430</v>
      </c>
    </row>
    <row r="1869" spans="1:5" x14ac:dyDescent="0.2">
      <c r="A1869" s="59">
        <v>36.049999999999997</v>
      </c>
      <c r="B1869" s="73" t="s">
        <v>4431</v>
      </c>
      <c r="C1869" s="56"/>
      <c r="D1869" s="56"/>
      <c r="E1869" s="56"/>
    </row>
    <row r="1870" spans="1:5" ht="45" x14ac:dyDescent="0.2">
      <c r="A1870" s="74" t="s">
        <v>4432</v>
      </c>
      <c r="B1870" s="74" t="s">
        <v>4433</v>
      </c>
      <c r="C1870" s="76" t="s">
        <v>210</v>
      </c>
      <c r="D1870" s="78" t="s">
        <v>4434</v>
      </c>
      <c r="E1870" s="78" t="s">
        <v>4435</v>
      </c>
    </row>
    <row r="1871" spans="1:5" ht="45" x14ac:dyDescent="0.2">
      <c r="A1871" s="74" t="s">
        <v>4436</v>
      </c>
      <c r="B1871" s="74" t="s">
        <v>4437</v>
      </c>
      <c r="C1871" s="76" t="s">
        <v>210</v>
      </c>
      <c r="D1871" s="78" t="s">
        <v>4438</v>
      </c>
      <c r="E1871" s="78" t="s">
        <v>4439</v>
      </c>
    </row>
    <row r="1872" spans="1:5" ht="33.75" x14ac:dyDescent="0.2">
      <c r="A1872" s="74" t="s">
        <v>4440</v>
      </c>
      <c r="B1872" s="74" t="s">
        <v>4441</v>
      </c>
      <c r="C1872" s="76" t="s">
        <v>210</v>
      </c>
      <c r="D1872" s="78" t="s">
        <v>4442</v>
      </c>
      <c r="E1872" s="78" t="s">
        <v>4443</v>
      </c>
    </row>
    <row r="1873" spans="1:5" ht="45" x14ac:dyDescent="0.2">
      <c r="A1873" s="74" t="s">
        <v>4444</v>
      </c>
      <c r="B1873" s="74" t="s">
        <v>4445</v>
      </c>
      <c r="C1873" s="76" t="s">
        <v>210</v>
      </c>
      <c r="D1873" s="78" t="s">
        <v>4446</v>
      </c>
      <c r="E1873" s="78" t="s">
        <v>4447</v>
      </c>
    </row>
    <row r="1874" spans="1:5" ht="22.5" x14ac:dyDescent="0.2">
      <c r="A1874" s="74" t="s">
        <v>4448</v>
      </c>
      <c r="B1874" s="74" t="s">
        <v>4449</v>
      </c>
      <c r="C1874" s="76" t="s">
        <v>210</v>
      </c>
      <c r="D1874" s="78" t="s">
        <v>4450</v>
      </c>
      <c r="E1874" s="78" t="s">
        <v>4451</v>
      </c>
    </row>
    <row r="1875" spans="1:5" ht="22.5" x14ac:dyDescent="0.2">
      <c r="A1875" s="74" t="s">
        <v>4452</v>
      </c>
      <c r="B1875" s="74" t="s">
        <v>4453</v>
      </c>
      <c r="C1875" s="76" t="s">
        <v>210</v>
      </c>
      <c r="D1875" s="78" t="s">
        <v>4454</v>
      </c>
      <c r="E1875" s="78" t="s">
        <v>4455</v>
      </c>
    </row>
    <row r="1876" spans="1:5" x14ac:dyDescent="0.2">
      <c r="A1876" s="59">
        <v>36.06</v>
      </c>
      <c r="B1876" s="73" t="s">
        <v>4456</v>
      </c>
      <c r="C1876" s="56"/>
      <c r="D1876" s="56"/>
      <c r="E1876" s="56"/>
    </row>
    <row r="1877" spans="1:5" ht="45" x14ac:dyDescent="0.2">
      <c r="A1877" s="74" t="s">
        <v>4457</v>
      </c>
      <c r="B1877" s="74" t="s">
        <v>4458</v>
      </c>
      <c r="C1877" s="76" t="s">
        <v>247</v>
      </c>
      <c r="D1877" s="78" t="s">
        <v>4459</v>
      </c>
      <c r="E1877" s="78" t="s">
        <v>4460</v>
      </c>
    </row>
    <row r="1878" spans="1:5" ht="45" x14ac:dyDescent="0.2">
      <c r="A1878" s="74" t="s">
        <v>4461</v>
      </c>
      <c r="B1878" s="74" t="s">
        <v>4462</v>
      </c>
      <c r="C1878" s="76" t="s">
        <v>247</v>
      </c>
      <c r="D1878" s="78" t="s">
        <v>4463</v>
      </c>
      <c r="E1878" s="78" t="s">
        <v>4464</v>
      </c>
    </row>
    <row r="1879" spans="1:5" ht="22.5" x14ac:dyDescent="0.2">
      <c r="A1879" s="59">
        <v>36.07</v>
      </c>
      <c r="B1879" s="73" t="s">
        <v>4465</v>
      </c>
      <c r="C1879" s="56"/>
      <c r="D1879" s="56"/>
      <c r="E1879" s="56"/>
    </row>
    <row r="1880" spans="1:5" ht="67.5" x14ac:dyDescent="0.2">
      <c r="A1880" s="74" t="s">
        <v>4466</v>
      </c>
      <c r="B1880" s="75" t="s">
        <v>4467</v>
      </c>
      <c r="C1880" s="76" t="s">
        <v>210</v>
      </c>
      <c r="D1880" s="78" t="s">
        <v>4468</v>
      </c>
      <c r="E1880" s="78" t="s">
        <v>4470</v>
      </c>
    </row>
    <row r="1881" spans="1:5" ht="67.5" x14ac:dyDescent="0.2">
      <c r="A1881" s="74" t="s">
        <v>4471</v>
      </c>
      <c r="B1881" s="75" t="s">
        <v>4472</v>
      </c>
      <c r="C1881" s="76" t="s">
        <v>210</v>
      </c>
      <c r="D1881" s="78" t="s">
        <v>4473</v>
      </c>
      <c r="E1881" s="78" t="s">
        <v>4022</v>
      </c>
    </row>
    <row r="1882" spans="1:5" ht="67.5" x14ac:dyDescent="0.2">
      <c r="A1882" s="74" t="s">
        <v>4474</v>
      </c>
      <c r="B1882" s="75" t="s">
        <v>4475</v>
      </c>
      <c r="C1882" s="76" t="s">
        <v>210</v>
      </c>
      <c r="D1882" s="78" t="s">
        <v>4476</v>
      </c>
      <c r="E1882" s="78" t="s">
        <v>4477</v>
      </c>
    </row>
    <row r="1883" spans="1:5" ht="67.5" x14ac:dyDescent="0.2">
      <c r="A1883" s="74" t="s">
        <v>4478</v>
      </c>
      <c r="B1883" s="75" t="s">
        <v>4479</v>
      </c>
      <c r="C1883" s="76" t="s">
        <v>210</v>
      </c>
      <c r="D1883" s="78" t="s">
        <v>4480</v>
      </c>
      <c r="E1883" s="78" t="s">
        <v>4481</v>
      </c>
    </row>
    <row r="1884" spans="1:5" ht="22.5" x14ac:dyDescent="0.2">
      <c r="A1884" s="59">
        <v>36.08</v>
      </c>
      <c r="B1884" s="73" t="s">
        <v>4482</v>
      </c>
      <c r="C1884" s="56"/>
      <c r="D1884" s="56"/>
      <c r="E1884" s="56"/>
    </row>
    <row r="1885" spans="1:5" ht="67.5" x14ac:dyDescent="0.2">
      <c r="A1885" s="74" t="s">
        <v>4483</v>
      </c>
      <c r="B1885" s="75" t="s">
        <v>4484</v>
      </c>
      <c r="C1885" s="76" t="s">
        <v>210</v>
      </c>
      <c r="D1885" s="78" t="s">
        <v>4485</v>
      </c>
      <c r="E1885" s="78" t="s">
        <v>4487</v>
      </c>
    </row>
    <row r="1886" spans="1:5" ht="67.5" x14ac:dyDescent="0.2">
      <c r="A1886" s="74" t="s">
        <v>4488</v>
      </c>
      <c r="B1886" s="75" t="s">
        <v>4489</v>
      </c>
      <c r="C1886" s="76" t="s">
        <v>210</v>
      </c>
      <c r="D1886" s="78" t="s">
        <v>4490</v>
      </c>
      <c r="E1886" s="78" t="s">
        <v>4491</v>
      </c>
    </row>
    <row r="1887" spans="1:5" ht="56.25" x14ac:dyDescent="0.2">
      <c r="A1887" s="74" t="s">
        <v>4492</v>
      </c>
      <c r="B1887" s="75" t="s">
        <v>4493</v>
      </c>
      <c r="C1887" s="76" t="s">
        <v>210</v>
      </c>
      <c r="D1887" s="78" t="s">
        <v>4494</v>
      </c>
      <c r="E1887" s="78" t="s">
        <v>4495</v>
      </c>
    </row>
    <row r="1888" spans="1:5" ht="67.5" x14ac:dyDescent="0.2">
      <c r="A1888" s="74" t="s">
        <v>4496</v>
      </c>
      <c r="B1888" s="75" t="s">
        <v>4497</v>
      </c>
      <c r="C1888" s="76" t="s">
        <v>210</v>
      </c>
      <c r="D1888" s="78" t="s">
        <v>4498</v>
      </c>
      <c r="E1888" s="78" t="s">
        <v>4499</v>
      </c>
    </row>
    <row r="1889" spans="1:5" ht="56.25" x14ac:dyDescent="0.2">
      <c r="A1889" s="74" t="s">
        <v>4500</v>
      </c>
      <c r="B1889" s="75" t="s">
        <v>4501</v>
      </c>
      <c r="C1889" s="76" t="s">
        <v>210</v>
      </c>
      <c r="D1889" s="78" t="s">
        <v>4502</v>
      </c>
      <c r="E1889" s="78" t="s">
        <v>4504</v>
      </c>
    </row>
    <row r="1890" spans="1:5" ht="67.5" x14ac:dyDescent="0.2">
      <c r="A1890" s="74" t="s">
        <v>4505</v>
      </c>
      <c r="B1890" s="75" t="s">
        <v>4506</v>
      </c>
      <c r="C1890" s="76" t="s">
        <v>210</v>
      </c>
      <c r="D1890" s="78" t="s">
        <v>4507</v>
      </c>
      <c r="E1890" s="78" t="s">
        <v>4508</v>
      </c>
    </row>
    <row r="1891" spans="1:5" ht="67.5" x14ac:dyDescent="0.2">
      <c r="A1891" s="74" t="s">
        <v>4509</v>
      </c>
      <c r="B1891" s="75" t="s">
        <v>4510</v>
      </c>
      <c r="C1891" s="76" t="s">
        <v>210</v>
      </c>
      <c r="D1891" s="78" t="s">
        <v>4511</v>
      </c>
      <c r="E1891" s="78" t="s">
        <v>4513</v>
      </c>
    </row>
    <row r="1892" spans="1:5" ht="67.5" x14ac:dyDescent="0.2">
      <c r="A1892" s="74" t="s">
        <v>4514</v>
      </c>
      <c r="B1892" s="75" t="s">
        <v>4515</v>
      </c>
      <c r="C1892" s="76" t="s">
        <v>210</v>
      </c>
      <c r="D1892" s="78" t="s">
        <v>4516</v>
      </c>
      <c r="E1892" s="78" t="s">
        <v>4517</v>
      </c>
    </row>
    <row r="1893" spans="1:5" ht="67.5" x14ac:dyDescent="0.2">
      <c r="A1893" s="74" t="s">
        <v>4518</v>
      </c>
      <c r="B1893" s="75" t="s">
        <v>4519</v>
      </c>
      <c r="C1893" s="76" t="s">
        <v>210</v>
      </c>
      <c r="D1893" s="78" t="s">
        <v>4520</v>
      </c>
      <c r="E1893" s="78" t="s">
        <v>4522</v>
      </c>
    </row>
    <row r="1894" spans="1:5" ht="67.5" x14ac:dyDescent="0.2">
      <c r="A1894" s="74" t="s">
        <v>4523</v>
      </c>
      <c r="B1894" s="75" t="s">
        <v>4524</v>
      </c>
      <c r="C1894" s="76" t="s">
        <v>210</v>
      </c>
      <c r="D1894" s="78" t="s">
        <v>4525</v>
      </c>
      <c r="E1894" s="78" t="s">
        <v>4526</v>
      </c>
    </row>
    <row r="1895" spans="1:5" ht="22.5" x14ac:dyDescent="0.2">
      <c r="A1895" s="59">
        <v>36.090000000000003</v>
      </c>
      <c r="B1895" s="73" t="s">
        <v>4527</v>
      </c>
      <c r="C1895" s="56"/>
      <c r="D1895" s="56"/>
      <c r="E1895" s="56"/>
    </row>
    <row r="1896" spans="1:5" ht="45" x14ac:dyDescent="0.2">
      <c r="A1896" s="74" t="s">
        <v>4528</v>
      </c>
      <c r="B1896" s="74" t="s">
        <v>4529</v>
      </c>
      <c r="C1896" s="76" t="s">
        <v>210</v>
      </c>
      <c r="D1896" s="78" t="s">
        <v>4530</v>
      </c>
      <c r="E1896" s="78" t="s">
        <v>4531</v>
      </c>
    </row>
    <row r="1897" spans="1:5" ht="45" x14ac:dyDescent="0.2">
      <c r="A1897" s="74" t="s">
        <v>4532</v>
      </c>
      <c r="B1897" s="74" t="s">
        <v>4533</v>
      </c>
      <c r="C1897" s="85" t="s">
        <v>210</v>
      </c>
      <c r="D1897" s="78" t="s">
        <v>4534</v>
      </c>
      <c r="E1897" s="78" t="s">
        <v>4535</v>
      </c>
    </row>
    <row r="1898" spans="1:5" ht="45" x14ac:dyDescent="0.2">
      <c r="A1898" s="74" t="s">
        <v>4536</v>
      </c>
      <c r="B1898" s="74" t="s">
        <v>4537</v>
      </c>
      <c r="C1898" s="85" t="s">
        <v>210</v>
      </c>
      <c r="D1898" s="78" t="s">
        <v>4538</v>
      </c>
      <c r="E1898" s="78" t="s">
        <v>4540</v>
      </c>
    </row>
    <row r="1899" spans="1:5" ht="56.25" x14ac:dyDescent="0.2">
      <c r="A1899" s="74" t="s">
        <v>4541</v>
      </c>
      <c r="B1899" s="75" t="s">
        <v>4542</v>
      </c>
      <c r="C1899" s="85" t="s">
        <v>210</v>
      </c>
      <c r="D1899" s="78" t="s">
        <v>4543</v>
      </c>
      <c r="E1899" s="78" t="s">
        <v>4544</v>
      </c>
    </row>
    <row r="1900" spans="1:5" ht="56.25" x14ac:dyDescent="0.2">
      <c r="A1900" s="74" t="s">
        <v>4545</v>
      </c>
      <c r="B1900" s="75" t="s">
        <v>4546</v>
      </c>
      <c r="C1900" s="85" t="s">
        <v>210</v>
      </c>
      <c r="D1900" s="78" t="s">
        <v>4547</v>
      </c>
      <c r="E1900" s="78" t="s">
        <v>4549</v>
      </c>
    </row>
    <row r="1901" spans="1:5" ht="56.25" x14ac:dyDescent="0.2">
      <c r="A1901" s="74" t="s">
        <v>4550</v>
      </c>
      <c r="B1901" s="75" t="s">
        <v>4551</v>
      </c>
      <c r="C1901" s="85" t="s">
        <v>210</v>
      </c>
      <c r="D1901" s="78" t="s">
        <v>4552</v>
      </c>
      <c r="E1901" s="78" t="s">
        <v>4553</v>
      </c>
    </row>
    <row r="1902" spans="1:5" ht="45" x14ac:dyDescent="0.2">
      <c r="A1902" s="74" t="s">
        <v>4554</v>
      </c>
      <c r="B1902" s="74" t="s">
        <v>4555</v>
      </c>
      <c r="C1902" s="85" t="s">
        <v>210</v>
      </c>
      <c r="D1902" s="78" t="s">
        <v>4556</v>
      </c>
      <c r="E1902" s="78" t="s">
        <v>4557</v>
      </c>
    </row>
    <row r="1903" spans="1:5" ht="45" x14ac:dyDescent="0.2">
      <c r="A1903" s="74" t="s">
        <v>4558</v>
      </c>
      <c r="B1903" s="74" t="s">
        <v>4559</v>
      </c>
      <c r="C1903" s="85" t="s">
        <v>210</v>
      </c>
      <c r="D1903" s="78" t="s">
        <v>4560</v>
      </c>
      <c r="E1903" s="78" t="s">
        <v>4561</v>
      </c>
    </row>
    <row r="1904" spans="1:5" ht="45" x14ac:dyDescent="0.2">
      <c r="A1904" s="74" t="s">
        <v>4562</v>
      </c>
      <c r="B1904" s="74" t="s">
        <v>4563</v>
      </c>
      <c r="C1904" s="85" t="s">
        <v>210</v>
      </c>
      <c r="D1904" s="78" t="s">
        <v>4564</v>
      </c>
      <c r="E1904" s="78" t="s">
        <v>4565</v>
      </c>
    </row>
    <row r="1905" spans="1:5" ht="56.25" x14ac:dyDescent="0.2">
      <c r="A1905" s="74" t="s">
        <v>4566</v>
      </c>
      <c r="B1905" s="75" t="s">
        <v>4567</v>
      </c>
      <c r="C1905" s="85" t="s">
        <v>210</v>
      </c>
      <c r="D1905" s="78" t="s">
        <v>4568</v>
      </c>
      <c r="E1905" s="78" t="s">
        <v>4569</v>
      </c>
    </row>
    <row r="1906" spans="1:5" ht="56.25" x14ac:dyDescent="0.2">
      <c r="A1906" s="74" t="s">
        <v>4570</v>
      </c>
      <c r="B1906" s="75" t="s">
        <v>4571</v>
      </c>
      <c r="C1906" s="85" t="s">
        <v>210</v>
      </c>
      <c r="D1906" s="78" t="s">
        <v>4572</v>
      </c>
      <c r="E1906" s="78" t="s">
        <v>4573</v>
      </c>
    </row>
    <row r="1907" spans="1:5" ht="45" x14ac:dyDescent="0.2">
      <c r="A1907" s="74" t="s">
        <v>4574</v>
      </c>
      <c r="B1907" s="74" t="s">
        <v>4575</v>
      </c>
      <c r="C1907" s="85" t="s">
        <v>210</v>
      </c>
      <c r="D1907" s="78" t="s">
        <v>4576</v>
      </c>
      <c r="E1907" s="78" t="s">
        <v>4577</v>
      </c>
    </row>
    <row r="1908" spans="1:5" ht="45" x14ac:dyDescent="0.2">
      <c r="A1908" s="74" t="s">
        <v>4578</v>
      </c>
      <c r="B1908" s="74" t="s">
        <v>4579</v>
      </c>
      <c r="C1908" s="85" t="s">
        <v>210</v>
      </c>
      <c r="D1908" s="78" t="s">
        <v>4580</v>
      </c>
      <c r="E1908" s="78" t="s">
        <v>4581</v>
      </c>
    </row>
    <row r="1909" spans="1:5" ht="45" x14ac:dyDescent="0.2">
      <c r="A1909" s="74" t="s">
        <v>4582</v>
      </c>
      <c r="B1909" s="74" t="s">
        <v>4583</v>
      </c>
      <c r="C1909" s="85" t="s">
        <v>210</v>
      </c>
      <c r="D1909" s="78" t="s">
        <v>4584</v>
      </c>
      <c r="E1909" s="78" t="s">
        <v>4585</v>
      </c>
    </row>
    <row r="1910" spans="1:5" ht="45" x14ac:dyDescent="0.2">
      <c r="A1910" s="74" t="s">
        <v>4586</v>
      </c>
      <c r="B1910" s="74" t="s">
        <v>4587</v>
      </c>
      <c r="C1910" s="85" t="s">
        <v>210</v>
      </c>
      <c r="D1910" s="78" t="s">
        <v>4588</v>
      </c>
      <c r="E1910" s="78" t="s">
        <v>4589</v>
      </c>
    </row>
    <row r="1911" spans="1:5" ht="45" x14ac:dyDescent="0.2">
      <c r="A1911" s="74" t="s">
        <v>4590</v>
      </c>
      <c r="B1911" s="74" t="s">
        <v>4591</v>
      </c>
      <c r="C1911" s="85" t="s">
        <v>210</v>
      </c>
      <c r="D1911" s="78" t="s">
        <v>4592</v>
      </c>
      <c r="E1911" s="78" t="s">
        <v>4593</v>
      </c>
    </row>
    <row r="1912" spans="1:5" ht="56.25" x14ac:dyDescent="0.2">
      <c r="A1912" s="74" t="s">
        <v>4594</v>
      </c>
      <c r="B1912" s="75" t="s">
        <v>4595</v>
      </c>
      <c r="C1912" s="85" t="s">
        <v>210</v>
      </c>
      <c r="D1912" s="78" t="s">
        <v>4596</v>
      </c>
      <c r="E1912" s="78" t="s">
        <v>4597</v>
      </c>
    </row>
    <row r="1913" spans="1:5" ht="67.5" x14ac:dyDescent="0.2">
      <c r="A1913" s="74" t="s">
        <v>4598</v>
      </c>
      <c r="B1913" s="75" t="s">
        <v>4599</v>
      </c>
      <c r="C1913" s="85" t="s">
        <v>210</v>
      </c>
      <c r="D1913" s="78" t="s">
        <v>4600</v>
      </c>
      <c r="E1913" s="78" t="s">
        <v>4601</v>
      </c>
    </row>
    <row r="1914" spans="1:5" ht="67.5" x14ac:dyDescent="0.2">
      <c r="A1914" s="74" t="s">
        <v>4602</v>
      </c>
      <c r="B1914" s="75" t="s">
        <v>4603</v>
      </c>
      <c r="C1914" s="85" t="s">
        <v>210</v>
      </c>
      <c r="D1914" s="78" t="s">
        <v>4604</v>
      </c>
      <c r="E1914" s="78" t="s">
        <v>4605</v>
      </c>
    </row>
    <row r="1915" spans="1:5" ht="45" x14ac:dyDescent="0.2">
      <c r="A1915" s="59">
        <v>36.200000000000003</v>
      </c>
      <c r="B1915" s="73" t="s">
        <v>4606</v>
      </c>
      <c r="C1915" s="56"/>
      <c r="D1915" s="56"/>
      <c r="E1915" s="56"/>
    </row>
    <row r="1916" spans="1:5" ht="33.75" x14ac:dyDescent="0.2">
      <c r="A1916" s="74" t="s">
        <v>4607</v>
      </c>
      <c r="B1916" s="74" t="s">
        <v>4608</v>
      </c>
      <c r="C1916" s="85" t="s">
        <v>228</v>
      </c>
      <c r="D1916" s="78" t="s">
        <v>4609</v>
      </c>
      <c r="E1916" s="78" t="s">
        <v>4610</v>
      </c>
    </row>
    <row r="1917" spans="1:5" ht="33.75" x14ac:dyDescent="0.2">
      <c r="A1917" s="74" t="s">
        <v>4611</v>
      </c>
      <c r="B1917" s="74" t="s">
        <v>4612</v>
      </c>
      <c r="C1917" s="85" t="s">
        <v>210</v>
      </c>
      <c r="D1917" s="78" t="s">
        <v>4613</v>
      </c>
      <c r="E1917" s="78" t="s">
        <v>4614</v>
      </c>
    </row>
    <row r="1918" spans="1:5" ht="22.5" x14ac:dyDescent="0.2">
      <c r="A1918" s="74" t="s">
        <v>4615</v>
      </c>
      <c r="B1918" s="74" t="s">
        <v>4616</v>
      </c>
      <c r="C1918" s="85" t="s">
        <v>210</v>
      </c>
      <c r="D1918" s="78" t="s">
        <v>4617</v>
      </c>
      <c r="E1918" s="78" t="s">
        <v>4619</v>
      </c>
    </row>
    <row r="1919" spans="1:5" ht="33.75" x14ac:dyDescent="0.2">
      <c r="A1919" s="74" t="s">
        <v>4620</v>
      </c>
      <c r="B1919" s="74" t="s">
        <v>4621</v>
      </c>
      <c r="C1919" s="85" t="s">
        <v>210</v>
      </c>
      <c r="D1919" s="78" t="s">
        <v>4622</v>
      </c>
      <c r="E1919" s="78" t="s">
        <v>4623</v>
      </c>
    </row>
    <row r="1920" spans="1:5" ht="33.75" x14ac:dyDescent="0.2">
      <c r="A1920" s="74" t="s">
        <v>4624</v>
      </c>
      <c r="B1920" s="74" t="s">
        <v>4625</v>
      </c>
      <c r="C1920" s="85" t="s">
        <v>210</v>
      </c>
      <c r="D1920" s="78" t="s">
        <v>313</v>
      </c>
      <c r="E1920" s="78" t="s">
        <v>1213</v>
      </c>
    </row>
    <row r="1921" spans="1:5" ht="22.5" x14ac:dyDescent="0.2">
      <c r="A1921" s="74" t="s">
        <v>4626</v>
      </c>
      <c r="B1921" s="74" t="s">
        <v>4627</v>
      </c>
      <c r="C1921" s="85" t="s">
        <v>210</v>
      </c>
      <c r="D1921" s="78" t="s">
        <v>4628</v>
      </c>
      <c r="E1921" s="78" t="s">
        <v>4629</v>
      </c>
    </row>
    <row r="1922" spans="1:5" ht="45" x14ac:dyDescent="0.2">
      <c r="A1922" s="74" t="s">
        <v>4630</v>
      </c>
      <c r="B1922" s="74" t="s">
        <v>4631</v>
      </c>
      <c r="C1922" s="85" t="s">
        <v>210</v>
      </c>
      <c r="D1922" s="78" t="s">
        <v>4632</v>
      </c>
      <c r="E1922" s="78" t="s">
        <v>4633</v>
      </c>
    </row>
    <row r="1923" spans="1:5" ht="56.25" x14ac:dyDescent="0.2">
      <c r="A1923" s="74" t="s">
        <v>4634</v>
      </c>
      <c r="B1923" s="74" t="s">
        <v>4635</v>
      </c>
      <c r="C1923" s="85" t="s">
        <v>210</v>
      </c>
      <c r="D1923" s="78" t="s">
        <v>4636</v>
      </c>
      <c r="E1923" s="78" t="s">
        <v>4637</v>
      </c>
    </row>
    <row r="1924" spans="1:5" ht="33.75" x14ac:dyDescent="0.2">
      <c r="A1924" s="74" t="s">
        <v>4638</v>
      </c>
      <c r="B1924" s="74" t="s">
        <v>4639</v>
      </c>
      <c r="C1924" s="85" t="s">
        <v>210</v>
      </c>
      <c r="D1924" s="78" t="s">
        <v>4640</v>
      </c>
      <c r="E1924" s="78" t="s">
        <v>4641</v>
      </c>
    </row>
    <row r="1925" spans="1:5" ht="22.5" x14ac:dyDescent="0.2">
      <c r="A1925" s="74" t="s">
        <v>4642</v>
      </c>
      <c r="B1925" s="74" t="s">
        <v>4643</v>
      </c>
      <c r="C1925" s="85" t="s">
        <v>210</v>
      </c>
      <c r="D1925" s="78" t="s">
        <v>4644</v>
      </c>
      <c r="E1925" s="78" t="s">
        <v>4645</v>
      </c>
    </row>
    <row r="1926" spans="1:5" ht="33.75" x14ac:dyDescent="0.2">
      <c r="A1926" s="74" t="s">
        <v>4646</v>
      </c>
      <c r="B1926" s="74" t="s">
        <v>4647</v>
      </c>
      <c r="C1926" s="86" t="s">
        <v>4648</v>
      </c>
      <c r="D1926" s="78" t="s">
        <v>4649</v>
      </c>
      <c r="E1926" s="78" t="s">
        <v>4650</v>
      </c>
    </row>
    <row r="1927" spans="1:5" ht="22.5" x14ac:dyDescent="0.2">
      <c r="A1927" s="74" t="s">
        <v>4651</v>
      </c>
      <c r="B1927" s="74" t="s">
        <v>4652</v>
      </c>
      <c r="C1927" s="85" t="s">
        <v>210</v>
      </c>
      <c r="D1927" s="78" t="s">
        <v>4653</v>
      </c>
      <c r="E1927" s="78" t="s">
        <v>4654</v>
      </c>
    </row>
    <row r="1928" spans="1:5" ht="22.5" x14ac:dyDescent="0.2">
      <c r="A1928" s="74" t="s">
        <v>4655</v>
      </c>
      <c r="B1928" s="74" t="s">
        <v>4656</v>
      </c>
      <c r="C1928" s="86" t="s">
        <v>4648</v>
      </c>
      <c r="D1928" s="78" t="s">
        <v>4657</v>
      </c>
      <c r="E1928" s="78" t="s">
        <v>4658</v>
      </c>
    </row>
    <row r="1929" spans="1:5" ht="22.5" x14ac:dyDescent="0.2">
      <c r="A1929" s="74" t="s">
        <v>4659</v>
      </c>
      <c r="B1929" s="74" t="s">
        <v>4660</v>
      </c>
      <c r="C1929" s="85" t="s">
        <v>210</v>
      </c>
      <c r="D1929" s="82"/>
      <c r="E1929" s="78" t="s">
        <v>4661</v>
      </c>
    </row>
    <row r="1930" spans="1:5" x14ac:dyDescent="0.2">
      <c r="A1930" s="74" t="s">
        <v>4662</v>
      </c>
      <c r="B1930" s="74" t="s">
        <v>4663</v>
      </c>
      <c r="C1930" s="85" t="s">
        <v>345</v>
      </c>
      <c r="D1930" s="78" t="s">
        <v>4664</v>
      </c>
      <c r="E1930" s="78" t="s">
        <v>3673</v>
      </c>
    </row>
    <row r="1931" spans="1:5" ht="22.5" x14ac:dyDescent="0.2">
      <c r="A1931" s="74" t="s">
        <v>4665</v>
      </c>
      <c r="B1931" s="74" t="s">
        <v>4666</v>
      </c>
      <c r="C1931" s="85" t="s">
        <v>345</v>
      </c>
      <c r="D1931" s="78" t="s">
        <v>4664</v>
      </c>
      <c r="E1931" s="78" t="s">
        <v>4668</v>
      </c>
    </row>
    <row r="1932" spans="1:5" ht="67.5" x14ac:dyDescent="0.2">
      <c r="A1932" s="74" t="s">
        <v>4669</v>
      </c>
      <c r="B1932" s="75" t="s">
        <v>4670</v>
      </c>
      <c r="C1932" s="85" t="s">
        <v>211</v>
      </c>
      <c r="D1932" s="78" t="s">
        <v>4671</v>
      </c>
      <c r="E1932" s="78" t="s">
        <v>4672</v>
      </c>
    </row>
    <row r="1933" spans="1:5" ht="67.5" x14ac:dyDescent="0.2">
      <c r="A1933" s="74" t="s">
        <v>4673</v>
      </c>
      <c r="B1933" s="75" t="s">
        <v>4674</v>
      </c>
      <c r="C1933" s="83" t="s">
        <v>211</v>
      </c>
      <c r="D1933" s="78" t="s">
        <v>4675</v>
      </c>
      <c r="E1933" s="78" t="s">
        <v>4676</v>
      </c>
    </row>
    <row r="1934" spans="1:5" ht="33.75" x14ac:dyDescent="0.2">
      <c r="A1934" s="74" t="s">
        <v>4677</v>
      </c>
      <c r="B1934" s="74" t="s">
        <v>4678</v>
      </c>
      <c r="C1934" s="87" t="s">
        <v>4648</v>
      </c>
      <c r="D1934" s="78" t="s">
        <v>4679</v>
      </c>
      <c r="E1934" s="78" t="s">
        <v>4680</v>
      </c>
    </row>
    <row r="1935" spans="1:5" ht="22.5" x14ac:dyDescent="0.2">
      <c r="A1935" s="74" t="s">
        <v>4681</v>
      </c>
      <c r="B1935" s="74" t="s">
        <v>4682</v>
      </c>
      <c r="C1935" s="83" t="s">
        <v>210</v>
      </c>
      <c r="D1935" s="78" t="s">
        <v>4683</v>
      </c>
      <c r="E1935" s="78" t="s">
        <v>4684</v>
      </c>
    </row>
    <row r="1936" spans="1:5" ht="33.75" x14ac:dyDescent="0.2">
      <c r="A1936" s="74" t="s">
        <v>4685</v>
      </c>
      <c r="B1936" s="74" t="s">
        <v>4686</v>
      </c>
      <c r="C1936" s="83" t="s">
        <v>210</v>
      </c>
      <c r="D1936" s="78" t="s">
        <v>4687</v>
      </c>
      <c r="E1936" s="78" t="s">
        <v>4688</v>
      </c>
    </row>
    <row r="1937" spans="1:5" ht="33.75" x14ac:dyDescent="0.2">
      <c r="A1937" s="74" t="s">
        <v>4689</v>
      </c>
      <c r="B1937" s="74" t="s">
        <v>4690</v>
      </c>
      <c r="C1937" s="83" t="s">
        <v>210</v>
      </c>
      <c r="D1937" s="78" t="s">
        <v>4691</v>
      </c>
      <c r="E1937" s="78" t="s">
        <v>4692</v>
      </c>
    </row>
    <row r="1938" spans="1:5" ht="33.75" x14ac:dyDescent="0.2">
      <c r="A1938" s="74" t="s">
        <v>4693</v>
      </c>
      <c r="B1938" s="74" t="s">
        <v>4694</v>
      </c>
      <c r="C1938" s="83" t="s">
        <v>210</v>
      </c>
      <c r="D1938" s="78" t="s">
        <v>4695</v>
      </c>
      <c r="E1938" s="78" t="s">
        <v>4696</v>
      </c>
    </row>
    <row r="1939" spans="1:5" ht="45" x14ac:dyDescent="0.2">
      <c r="A1939" s="74" t="s">
        <v>4697</v>
      </c>
      <c r="B1939" s="74" t="s">
        <v>4698</v>
      </c>
      <c r="C1939" s="83" t="s">
        <v>210</v>
      </c>
      <c r="D1939" s="78" t="s">
        <v>4699</v>
      </c>
      <c r="E1939" s="78" t="s">
        <v>4700</v>
      </c>
    </row>
    <row r="1940" spans="1:5" ht="45" x14ac:dyDescent="0.2">
      <c r="A1940" s="74" t="s">
        <v>4701</v>
      </c>
      <c r="B1940" s="74" t="s">
        <v>4702</v>
      </c>
      <c r="C1940" s="83" t="s">
        <v>210</v>
      </c>
      <c r="D1940" s="78" t="s">
        <v>4703</v>
      </c>
      <c r="E1940" s="78" t="s">
        <v>4704</v>
      </c>
    </row>
    <row r="1941" spans="1:5" ht="45" x14ac:dyDescent="0.2">
      <c r="A1941" s="74" t="s">
        <v>4705</v>
      </c>
      <c r="B1941" s="74" t="s">
        <v>4706</v>
      </c>
      <c r="C1941" s="83" t="s">
        <v>210</v>
      </c>
      <c r="D1941" s="78" t="s">
        <v>4707</v>
      </c>
      <c r="E1941" s="78" t="s">
        <v>4708</v>
      </c>
    </row>
    <row r="1942" spans="1:5" ht="45" x14ac:dyDescent="0.2">
      <c r="A1942" s="74" t="s">
        <v>4709</v>
      </c>
      <c r="B1942" s="74" t="s">
        <v>4710</v>
      </c>
      <c r="C1942" s="83" t="s">
        <v>210</v>
      </c>
      <c r="D1942" s="78" t="s">
        <v>4711</v>
      </c>
      <c r="E1942" s="78" t="s">
        <v>4712</v>
      </c>
    </row>
    <row r="1943" spans="1:5" ht="45" x14ac:dyDescent="0.2">
      <c r="A1943" s="58">
        <v>37</v>
      </c>
      <c r="B1943" s="73" t="s">
        <v>4713</v>
      </c>
      <c r="C1943" s="56"/>
      <c r="D1943" s="56"/>
      <c r="E1943" s="56"/>
    </row>
    <row r="1944" spans="1:5" ht="45" x14ac:dyDescent="0.2">
      <c r="A1944" s="59">
        <v>37.01</v>
      </c>
      <c r="B1944" s="73" t="s">
        <v>4714</v>
      </c>
      <c r="C1944" s="56"/>
      <c r="D1944" s="56"/>
      <c r="E1944" s="56"/>
    </row>
    <row r="1945" spans="1:5" ht="33.75" x14ac:dyDescent="0.2">
      <c r="A1945" s="74" t="s">
        <v>4715</v>
      </c>
      <c r="B1945" s="74" t="s">
        <v>4716</v>
      </c>
      <c r="C1945" s="83" t="s">
        <v>210</v>
      </c>
      <c r="D1945" s="78" t="s">
        <v>4717</v>
      </c>
      <c r="E1945" s="78" t="s">
        <v>4719</v>
      </c>
    </row>
    <row r="1946" spans="1:5" ht="33.75" x14ac:dyDescent="0.2">
      <c r="A1946" s="74" t="s">
        <v>4720</v>
      </c>
      <c r="B1946" s="74" t="s">
        <v>4721</v>
      </c>
      <c r="C1946" s="83" t="s">
        <v>210</v>
      </c>
      <c r="D1946" s="78" t="s">
        <v>4722</v>
      </c>
      <c r="E1946" s="78" t="s">
        <v>4724</v>
      </c>
    </row>
    <row r="1947" spans="1:5" ht="33.75" x14ac:dyDescent="0.2">
      <c r="A1947" s="74" t="s">
        <v>4725</v>
      </c>
      <c r="B1947" s="74" t="s">
        <v>4726</v>
      </c>
      <c r="C1947" s="83" t="s">
        <v>210</v>
      </c>
      <c r="D1947" s="78" t="s">
        <v>4727</v>
      </c>
      <c r="E1947" s="78" t="s">
        <v>4729</v>
      </c>
    </row>
    <row r="1948" spans="1:5" ht="33.75" x14ac:dyDescent="0.2">
      <c r="A1948" s="74" t="s">
        <v>4730</v>
      </c>
      <c r="B1948" s="74" t="s">
        <v>4731</v>
      </c>
      <c r="C1948" s="83" t="s">
        <v>210</v>
      </c>
      <c r="D1948" s="78" t="s">
        <v>4732</v>
      </c>
      <c r="E1948" s="78" t="s">
        <v>4734</v>
      </c>
    </row>
    <row r="1949" spans="1:5" ht="33.75" x14ac:dyDescent="0.2">
      <c r="A1949" s="74" t="s">
        <v>4735</v>
      </c>
      <c r="B1949" s="74" t="s">
        <v>4736</v>
      </c>
      <c r="C1949" s="83" t="s">
        <v>210</v>
      </c>
      <c r="D1949" s="78" t="s">
        <v>4737</v>
      </c>
      <c r="E1949" s="78" t="s">
        <v>4739</v>
      </c>
    </row>
    <row r="1950" spans="1:5" ht="56.25" x14ac:dyDescent="0.2">
      <c r="A1950" s="59">
        <v>37.020000000000003</v>
      </c>
      <c r="B1950" s="73" t="s">
        <v>4740</v>
      </c>
      <c r="C1950" s="57"/>
      <c r="D1950" s="57"/>
      <c r="E1950" s="57"/>
    </row>
    <row r="1951" spans="1:5" ht="33.75" x14ac:dyDescent="0.2">
      <c r="A1951" s="74" t="s">
        <v>4741</v>
      </c>
      <c r="B1951" s="74" t="s">
        <v>4742</v>
      </c>
      <c r="C1951" s="83" t="s">
        <v>210</v>
      </c>
      <c r="D1951" s="78" t="s">
        <v>4743</v>
      </c>
      <c r="E1951" s="78" t="s">
        <v>4744</v>
      </c>
    </row>
    <row r="1952" spans="1:5" ht="33.75" x14ac:dyDescent="0.2">
      <c r="A1952" s="74" t="s">
        <v>4745</v>
      </c>
      <c r="B1952" s="74" t="s">
        <v>4746</v>
      </c>
      <c r="C1952" s="83" t="s">
        <v>210</v>
      </c>
      <c r="D1952" s="78" t="s">
        <v>4747</v>
      </c>
      <c r="E1952" s="78" t="s">
        <v>4748</v>
      </c>
    </row>
    <row r="1953" spans="1:5" ht="33.75" x14ac:dyDescent="0.2">
      <c r="A1953" s="74" t="s">
        <v>4749</v>
      </c>
      <c r="B1953" s="74" t="s">
        <v>4750</v>
      </c>
      <c r="C1953" s="83" t="s">
        <v>210</v>
      </c>
      <c r="D1953" s="78" t="s">
        <v>4751</v>
      </c>
      <c r="E1953" s="78" t="s">
        <v>4753</v>
      </c>
    </row>
    <row r="1954" spans="1:5" ht="33.75" x14ac:dyDescent="0.2">
      <c r="A1954" s="74" t="s">
        <v>4754</v>
      </c>
      <c r="B1954" s="74" t="s">
        <v>4755</v>
      </c>
      <c r="C1954" s="83" t="s">
        <v>210</v>
      </c>
      <c r="D1954" s="78" t="s">
        <v>4756</v>
      </c>
      <c r="E1954" s="78" t="s">
        <v>4757</v>
      </c>
    </row>
    <row r="1955" spans="1:5" ht="33.75" x14ac:dyDescent="0.2">
      <c r="A1955" s="59">
        <v>37.03</v>
      </c>
      <c r="B1955" s="73" t="s">
        <v>4758</v>
      </c>
      <c r="C1955" s="56"/>
      <c r="D1955" s="56"/>
      <c r="E1955" s="56"/>
    </row>
    <row r="1956" spans="1:5" ht="78.75" x14ac:dyDescent="0.2">
      <c r="A1956" s="74" t="s">
        <v>4759</v>
      </c>
      <c r="B1956" s="75" t="s">
        <v>4760</v>
      </c>
      <c r="C1956" s="83" t="s">
        <v>210</v>
      </c>
      <c r="D1956" s="78" t="s">
        <v>4761</v>
      </c>
      <c r="E1956" s="78" t="s">
        <v>4763</v>
      </c>
    </row>
    <row r="1957" spans="1:5" ht="78.75" x14ac:dyDescent="0.2">
      <c r="A1957" s="74" t="s">
        <v>4764</v>
      </c>
      <c r="B1957" s="75" t="s">
        <v>4765</v>
      </c>
      <c r="C1957" s="83" t="s">
        <v>210</v>
      </c>
      <c r="D1957" s="78" t="s">
        <v>4766</v>
      </c>
      <c r="E1957" s="78" t="s">
        <v>4767</v>
      </c>
    </row>
    <row r="1958" spans="1:5" ht="78.75" x14ac:dyDescent="0.2">
      <c r="A1958" s="74" t="s">
        <v>4768</v>
      </c>
      <c r="B1958" s="75" t="s">
        <v>4769</v>
      </c>
      <c r="C1958" s="83" t="s">
        <v>210</v>
      </c>
      <c r="D1958" s="78" t="s">
        <v>4770</v>
      </c>
      <c r="E1958" s="78" t="s">
        <v>4772</v>
      </c>
    </row>
    <row r="1959" spans="1:5" ht="78.75" x14ac:dyDescent="0.2">
      <c r="A1959" s="74" t="s">
        <v>4773</v>
      </c>
      <c r="B1959" s="75" t="s">
        <v>4774</v>
      </c>
      <c r="C1959" s="83" t="s">
        <v>210</v>
      </c>
      <c r="D1959" s="78" t="s">
        <v>4775</v>
      </c>
      <c r="E1959" s="78" t="s">
        <v>4776</v>
      </c>
    </row>
    <row r="1960" spans="1:5" ht="78.75" x14ac:dyDescent="0.2">
      <c r="A1960" s="74" t="s">
        <v>4777</v>
      </c>
      <c r="B1960" s="75" t="s">
        <v>4778</v>
      </c>
      <c r="C1960" s="83" t="s">
        <v>210</v>
      </c>
      <c r="D1960" s="78" t="s">
        <v>4779</v>
      </c>
      <c r="E1960" s="78" t="s">
        <v>4781</v>
      </c>
    </row>
    <row r="1961" spans="1:5" ht="78.75" x14ac:dyDescent="0.2">
      <c r="A1961" s="74" t="s">
        <v>4782</v>
      </c>
      <c r="B1961" s="75" t="s">
        <v>4783</v>
      </c>
      <c r="C1961" s="83" t="s">
        <v>210</v>
      </c>
      <c r="D1961" s="78" t="s">
        <v>4784</v>
      </c>
      <c r="E1961" s="78" t="s">
        <v>4785</v>
      </c>
    </row>
    <row r="1962" spans="1:5" ht="33.75" x14ac:dyDescent="0.2">
      <c r="A1962" s="59">
        <v>37.04</v>
      </c>
      <c r="B1962" s="73" t="s">
        <v>4786</v>
      </c>
      <c r="C1962" s="56"/>
      <c r="D1962" s="56"/>
      <c r="E1962" s="56"/>
    </row>
    <row r="1963" spans="1:5" ht="78.75" x14ac:dyDescent="0.2">
      <c r="A1963" s="74" t="s">
        <v>4787</v>
      </c>
      <c r="B1963" s="75" t="s">
        <v>4788</v>
      </c>
      <c r="C1963" s="83" t="s">
        <v>210</v>
      </c>
      <c r="D1963" s="78" t="s">
        <v>4789</v>
      </c>
      <c r="E1963" s="78" t="s">
        <v>4791</v>
      </c>
    </row>
    <row r="1964" spans="1:5" ht="78.75" x14ac:dyDescent="0.2">
      <c r="A1964" s="74" t="s">
        <v>4792</v>
      </c>
      <c r="B1964" s="75" t="s">
        <v>4793</v>
      </c>
      <c r="C1964" s="83" t="s">
        <v>210</v>
      </c>
      <c r="D1964" s="78" t="s">
        <v>4794</v>
      </c>
      <c r="E1964" s="78" t="s">
        <v>4795</v>
      </c>
    </row>
    <row r="1965" spans="1:5" ht="78.75" x14ac:dyDescent="0.2">
      <c r="A1965" s="74" t="s">
        <v>4796</v>
      </c>
      <c r="B1965" s="75" t="s">
        <v>4797</v>
      </c>
      <c r="C1965" s="83" t="s">
        <v>210</v>
      </c>
      <c r="D1965" s="78" t="s">
        <v>4798</v>
      </c>
      <c r="E1965" s="78" t="s">
        <v>4799</v>
      </c>
    </row>
    <row r="1966" spans="1:5" ht="78.75" x14ac:dyDescent="0.2">
      <c r="A1966" s="74" t="s">
        <v>4800</v>
      </c>
      <c r="B1966" s="75" t="s">
        <v>4801</v>
      </c>
      <c r="C1966" s="83" t="s">
        <v>210</v>
      </c>
      <c r="D1966" s="78" t="s">
        <v>4802</v>
      </c>
      <c r="E1966" s="78" t="s">
        <v>4803</v>
      </c>
    </row>
    <row r="1967" spans="1:5" ht="78.75" x14ac:dyDescent="0.2">
      <c r="A1967" s="74" t="s">
        <v>4804</v>
      </c>
      <c r="B1967" s="75" t="s">
        <v>4805</v>
      </c>
      <c r="C1967" s="83" t="s">
        <v>210</v>
      </c>
      <c r="D1967" s="78" t="s">
        <v>4806</v>
      </c>
      <c r="E1967" s="78" t="s">
        <v>4807</v>
      </c>
    </row>
    <row r="1968" spans="1:5" ht="78.75" x14ac:dyDescent="0.2">
      <c r="A1968" s="74" t="s">
        <v>4808</v>
      </c>
      <c r="B1968" s="75" t="s">
        <v>4809</v>
      </c>
      <c r="C1968" s="83" t="s">
        <v>210</v>
      </c>
      <c r="D1968" s="78" t="s">
        <v>4810</v>
      </c>
      <c r="E1968" s="78" t="s">
        <v>4811</v>
      </c>
    </row>
    <row r="1969" spans="1:5" ht="22.5" x14ac:dyDescent="0.2">
      <c r="A1969" s="59">
        <v>37.06</v>
      </c>
      <c r="B1969" s="73" t="s">
        <v>4812</v>
      </c>
      <c r="C1969" s="56"/>
      <c r="D1969" s="56"/>
      <c r="E1969" s="56"/>
    </row>
    <row r="1970" spans="1:5" ht="67.5" x14ac:dyDescent="0.2">
      <c r="A1970" s="74" t="s">
        <v>4813</v>
      </c>
      <c r="B1970" s="75" t="s">
        <v>4814</v>
      </c>
      <c r="C1970" s="83" t="s">
        <v>211</v>
      </c>
      <c r="D1970" s="78" t="s">
        <v>4815</v>
      </c>
      <c r="E1970" s="78" t="s">
        <v>4817</v>
      </c>
    </row>
    <row r="1971" spans="1:5" x14ac:dyDescent="0.2">
      <c r="A1971" s="59">
        <v>37.1</v>
      </c>
      <c r="B1971" s="73" t="s">
        <v>4818</v>
      </c>
      <c r="C1971" s="56"/>
      <c r="D1971" s="56"/>
      <c r="E1971" s="56"/>
    </row>
    <row r="1972" spans="1:5" ht="22.5" x14ac:dyDescent="0.2">
      <c r="A1972" s="74" t="s">
        <v>4819</v>
      </c>
      <c r="B1972" s="74" t="s">
        <v>4820</v>
      </c>
      <c r="C1972" s="83" t="s">
        <v>307</v>
      </c>
      <c r="D1972" s="78" t="s">
        <v>4821</v>
      </c>
      <c r="E1972" s="78" t="s">
        <v>4822</v>
      </c>
    </row>
    <row r="1973" spans="1:5" x14ac:dyDescent="0.2">
      <c r="A1973" s="59">
        <v>37.11</v>
      </c>
      <c r="B1973" s="73" t="s">
        <v>4823</v>
      </c>
      <c r="C1973" s="56"/>
      <c r="D1973" s="56"/>
      <c r="E1973" s="56"/>
    </row>
    <row r="1974" spans="1:5" ht="33.75" x14ac:dyDescent="0.2">
      <c r="A1974" s="74" t="s">
        <v>4824</v>
      </c>
      <c r="B1974" s="74" t="s">
        <v>4825</v>
      </c>
      <c r="C1974" s="76" t="s">
        <v>210</v>
      </c>
      <c r="D1974" s="78" t="s">
        <v>4826</v>
      </c>
      <c r="E1974" s="78" t="s">
        <v>4827</v>
      </c>
    </row>
    <row r="1975" spans="1:5" ht="33.75" x14ac:dyDescent="0.2">
      <c r="A1975" s="74" t="s">
        <v>4828</v>
      </c>
      <c r="B1975" s="74" t="s">
        <v>4829</v>
      </c>
      <c r="C1975" s="76" t="s">
        <v>210</v>
      </c>
      <c r="D1975" s="78" t="s">
        <v>1405</v>
      </c>
      <c r="E1975" s="78" t="s">
        <v>4830</v>
      </c>
    </row>
    <row r="1976" spans="1:5" ht="33.75" x14ac:dyDescent="0.2">
      <c r="A1976" s="74" t="s">
        <v>4831</v>
      </c>
      <c r="B1976" s="74" t="s">
        <v>4832</v>
      </c>
      <c r="C1976" s="76" t="s">
        <v>210</v>
      </c>
      <c r="D1976" s="78" t="s">
        <v>4833</v>
      </c>
      <c r="E1976" s="78" t="s">
        <v>4834</v>
      </c>
    </row>
    <row r="1977" spans="1:5" ht="33.75" x14ac:dyDescent="0.2">
      <c r="A1977" s="74" t="s">
        <v>4835</v>
      </c>
      <c r="B1977" s="74" t="s">
        <v>4836</v>
      </c>
      <c r="C1977" s="76" t="s">
        <v>210</v>
      </c>
      <c r="D1977" s="78" t="s">
        <v>4837</v>
      </c>
      <c r="E1977" s="78" t="s">
        <v>4838</v>
      </c>
    </row>
    <row r="1978" spans="1:5" ht="33.75" x14ac:dyDescent="0.2">
      <c r="A1978" s="74" t="s">
        <v>4839</v>
      </c>
      <c r="B1978" s="74" t="s">
        <v>4840</v>
      </c>
      <c r="C1978" s="76" t="s">
        <v>210</v>
      </c>
      <c r="D1978" s="78" t="s">
        <v>4841</v>
      </c>
      <c r="E1978" s="78" t="s">
        <v>4842</v>
      </c>
    </row>
    <row r="1979" spans="1:5" ht="22.5" x14ac:dyDescent="0.2">
      <c r="A1979" s="74" t="s">
        <v>4843</v>
      </c>
      <c r="B1979" s="74" t="s">
        <v>4844</v>
      </c>
      <c r="C1979" s="76" t="s">
        <v>210</v>
      </c>
      <c r="D1979" s="78" t="s">
        <v>4845</v>
      </c>
      <c r="E1979" s="78" t="s">
        <v>4847</v>
      </c>
    </row>
    <row r="1980" spans="1:5" ht="22.5" x14ac:dyDescent="0.2">
      <c r="A1980" s="74" t="s">
        <v>4848</v>
      </c>
      <c r="B1980" s="74" t="s">
        <v>4849</v>
      </c>
      <c r="C1980" s="76" t="s">
        <v>210</v>
      </c>
      <c r="D1980" s="78" t="s">
        <v>4850</v>
      </c>
      <c r="E1980" s="78" t="s">
        <v>4851</v>
      </c>
    </row>
    <row r="1981" spans="1:5" x14ac:dyDescent="0.2">
      <c r="A1981" s="59">
        <v>37.119999999999997</v>
      </c>
      <c r="B1981" s="73" t="s">
        <v>4852</v>
      </c>
      <c r="C1981" s="56"/>
      <c r="D1981" s="56"/>
      <c r="E1981" s="56"/>
    </row>
    <row r="1982" spans="1:5" ht="22.5" x14ac:dyDescent="0.2">
      <c r="A1982" s="74" t="s">
        <v>4853</v>
      </c>
      <c r="B1982" s="74" t="s">
        <v>4854</v>
      </c>
      <c r="C1982" s="76" t="s">
        <v>210</v>
      </c>
      <c r="D1982" s="78" t="s">
        <v>4855</v>
      </c>
      <c r="E1982" s="78" t="s">
        <v>4856</v>
      </c>
    </row>
    <row r="1983" spans="1:5" ht="22.5" x14ac:dyDescent="0.2">
      <c r="A1983" s="74" t="s">
        <v>4857</v>
      </c>
      <c r="B1983" s="74" t="s">
        <v>4858</v>
      </c>
      <c r="C1983" s="76" t="s">
        <v>210</v>
      </c>
      <c r="D1983" s="78" t="s">
        <v>4859</v>
      </c>
      <c r="E1983" s="78" t="s">
        <v>4860</v>
      </c>
    </row>
    <row r="1984" spans="1:5" ht="22.5" x14ac:dyDescent="0.2">
      <c r="A1984" s="74" t="s">
        <v>4861</v>
      </c>
      <c r="B1984" s="74" t="s">
        <v>4862</v>
      </c>
      <c r="C1984" s="76" t="s">
        <v>210</v>
      </c>
      <c r="D1984" s="78" t="s">
        <v>4863</v>
      </c>
      <c r="E1984" s="78" t="s">
        <v>4864</v>
      </c>
    </row>
    <row r="1985" spans="1:5" ht="22.5" x14ac:dyDescent="0.2">
      <c r="A1985" s="74" t="s">
        <v>4865</v>
      </c>
      <c r="B1985" s="74" t="s">
        <v>4866</v>
      </c>
      <c r="C1985" s="76" t="s">
        <v>210</v>
      </c>
      <c r="D1985" s="78" t="s">
        <v>4867</v>
      </c>
      <c r="E1985" s="78" t="s">
        <v>4868</v>
      </c>
    </row>
    <row r="1986" spans="1:5" ht="33.75" x14ac:dyDescent="0.2">
      <c r="A1986" s="74" t="s">
        <v>4869</v>
      </c>
      <c r="B1986" s="74" t="s">
        <v>4870</v>
      </c>
      <c r="C1986" s="76" t="s">
        <v>210</v>
      </c>
      <c r="D1986" s="78" t="s">
        <v>4871</v>
      </c>
      <c r="E1986" s="78" t="s">
        <v>4872</v>
      </c>
    </row>
    <row r="1987" spans="1:5" ht="33.75" x14ac:dyDescent="0.2">
      <c r="A1987" s="74" t="s">
        <v>4873</v>
      </c>
      <c r="B1987" s="74" t="s">
        <v>4874</v>
      </c>
      <c r="C1987" s="76" t="s">
        <v>210</v>
      </c>
      <c r="D1987" s="78" t="s">
        <v>4875</v>
      </c>
      <c r="E1987" s="78" t="s">
        <v>4876</v>
      </c>
    </row>
    <row r="1988" spans="1:5" ht="33.75" x14ac:dyDescent="0.2">
      <c r="A1988" s="74" t="s">
        <v>4877</v>
      </c>
      <c r="B1988" s="74" t="s">
        <v>4878</v>
      </c>
      <c r="C1988" s="76" t="s">
        <v>210</v>
      </c>
      <c r="D1988" s="78" t="s">
        <v>4879</v>
      </c>
      <c r="E1988" s="78" t="s">
        <v>4880</v>
      </c>
    </row>
    <row r="1989" spans="1:5" ht="33.75" x14ac:dyDescent="0.2">
      <c r="A1989" s="74" t="s">
        <v>4881</v>
      </c>
      <c r="B1989" s="74" t="s">
        <v>4882</v>
      </c>
      <c r="C1989" s="76" t="s">
        <v>210</v>
      </c>
      <c r="D1989" s="78" t="s">
        <v>4883</v>
      </c>
      <c r="E1989" s="78" t="s">
        <v>4884</v>
      </c>
    </row>
    <row r="1990" spans="1:5" ht="22.5" x14ac:dyDescent="0.2">
      <c r="A1990" s="74" t="s">
        <v>4885</v>
      </c>
      <c r="B1990" s="74" t="s">
        <v>4886</v>
      </c>
      <c r="C1990" s="76" t="s">
        <v>210</v>
      </c>
      <c r="D1990" s="78" t="s">
        <v>4887</v>
      </c>
      <c r="E1990" s="78" t="s">
        <v>4888</v>
      </c>
    </row>
    <row r="1991" spans="1:5" x14ac:dyDescent="0.2">
      <c r="A1991" s="59">
        <v>37.130000000000003</v>
      </c>
      <c r="B1991" s="73" t="s">
        <v>4889</v>
      </c>
      <c r="C1991" s="56"/>
      <c r="D1991" s="56"/>
      <c r="E1991" s="56"/>
    </row>
    <row r="1992" spans="1:5" ht="56.25" x14ac:dyDescent="0.2">
      <c r="A1992" s="74" t="s">
        <v>4890</v>
      </c>
      <c r="B1992" s="75" t="s">
        <v>4891</v>
      </c>
      <c r="C1992" s="76" t="s">
        <v>210</v>
      </c>
      <c r="D1992" s="78" t="s">
        <v>4892</v>
      </c>
      <c r="E1992" s="78" t="s">
        <v>4894</v>
      </c>
    </row>
    <row r="1993" spans="1:5" ht="56.25" x14ac:dyDescent="0.2">
      <c r="A1993" s="74" t="s">
        <v>4895</v>
      </c>
      <c r="B1993" s="75" t="s">
        <v>4896</v>
      </c>
      <c r="C1993" s="76" t="s">
        <v>210</v>
      </c>
      <c r="D1993" s="78" t="s">
        <v>4897</v>
      </c>
      <c r="E1993" s="78" t="s">
        <v>4898</v>
      </c>
    </row>
    <row r="1994" spans="1:5" ht="90" x14ac:dyDescent="0.2">
      <c r="A1994" s="74" t="s">
        <v>4899</v>
      </c>
      <c r="B1994" s="75" t="s">
        <v>4900</v>
      </c>
      <c r="C1994" s="76" t="s">
        <v>247</v>
      </c>
      <c r="D1994" s="78" t="s">
        <v>4901</v>
      </c>
      <c r="E1994" s="78" t="s">
        <v>4903</v>
      </c>
    </row>
    <row r="1995" spans="1:5" ht="56.25" x14ac:dyDescent="0.2">
      <c r="A1995" s="74" t="s">
        <v>4904</v>
      </c>
      <c r="B1995" s="75" t="s">
        <v>4905</v>
      </c>
      <c r="C1995" s="76" t="s">
        <v>210</v>
      </c>
      <c r="D1995" s="78" t="s">
        <v>4906</v>
      </c>
      <c r="E1995" s="78" t="s">
        <v>4907</v>
      </c>
    </row>
    <row r="1996" spans="1:5" ht="56.25" x14ac:dyDescent="0.2">
      <c r="A1996" s="74" t="s">
        <v>4908</v>
      </c>
      <c r="B1996" s="75" t="s">
        <v>4909</v>
      </c>
      <c r="C1996" s="76" t="s">
        <v>210</v>
      </c>
      <c r="D1996" s="78" t="s">
        <v>4910</v>
      </c>
      <c r="E1996" s="78" t="s">
        <v>4911</v>
      </c>
    </row>
    <row r="1997" spans="1:5" ht="56.25" x14ac:dyDescent="0.2">
      <c r="A1997" s="74" t="s">
        <v>4912</v>
      </c>
      <c r="B1997" s="74" t="s">
        <v>4913</v>
      </c>
      <c r="C1997" s="76" t="s">
        <v>210</v>
      </c>
      <c r="D1997" s="78" t="s">
        <v>304</v>
      </c>
      <c r="E1997" s="78" t="s">
        <v>4914</v>
      </c>
    </row>
    <row r="1998" spans="1:5" ht="56.25" x14ac:dyDescent="0.2">
      <c r="A1998" s="74" t="s">
        <v>4915</v>
      </c>
      <c r="B1998" s="74" t="s">
        <v>4916</v>
      </c>
      <c r="C1998" s="76" t="s">
        <v>210</v>
      </c>
      <c r="D1998" s="78" t="s">
        <v>4917</v>
      </c>
      <c r="E1998" s="78" t="s">
        <v>4918</v>
      </c>
    </row>
    <row r="1999" spans="1:5" ht="56.25" x14ac:dyDescent="0.2">
      <c r="A1999" s="74" t="s">
        <v>4919</v>
      </c>
      <c r="B1999" s="74" t="s">
        <v>4920</v>
      </c>
      <c r="C1999" s="76" t="s">
        <v>210</v>
      </c>
      <c r="D1999" s="78" t="s">
        <v>4921</v>
      </c>
      <c r="E1999" s="78" t="s">
        <v>4922</v>
      </c>
    </row>
    <row r="2000" spans="1:5" ht="56.25" x14ac:dyDescent="0.2">
      <c r="A2000" s="74" t="s">
        <v>4923</v>
      </c>
      <c r="B2000" s="74" t="s">
        <v>4924</v>
      </c>
      <c r="C2000" s="76" t="s">
        <v>210</v>
      </c>
      <c r="D2000" s="78" t="s">
        <v>4925</v>
      </c>
      <c r="E2000" s="78" t="s">
        <v>4926</v>
      </c>
    </row>
    <row r="2001" spans="1:5" ht="56.25" x14ac:dyDescent="0.2">
      <c r="A2001" s="74" t="s">
        <v>4927</v>
      </c>
      <c r="B2001" s="74" t="s">
        <v>4928</v>
      </c>
      <c r="C2001" s="76" t="s">
        <v>210</v>
      </c>
      <c r="D2001" s="78" t="s">
        <v>4929</v>
      </c>
      <c r="E2001" s="78" t="s">
        <v>4931</v>
      </c>
    </row>
    <row r="2002" spans="1:5" ht="56.25" x14ac:dyDescent="0.2">
      <c r="A2002" s="74" t="s">
        <v>4932</v>
      </c>
      <c r="B2002" s="74" t="s">
        <v>4933</v>
      </c>
      <c r="C2002" s="76" t="s">
        <v>210</v>
      </c>
      <c r="D2002" s="78" t="s">
        <v>4934</v>
      </c>
      <c r="E2002" s="78" t="s">
        <v>4935</v>
      </c>
    </row>
    <row r="2003" spans="1:5" ht="78.75" x14ac:dyDescent="0.2">
      <c r="A2003" s="74" t="s">
        <v>4936</v>
      </c>
      <c r="B2003" s="75" t="s">
        <v>4937</v>
      </c>
      <c r="C2003" s="76" t="s">
        <v>210</v>
      </c>
      <c r="D2003" s="78" t="s">
        <v>4938</v>
      </c>
      <c r="E2003" s="78" t="s">
        <v>4939</v>
      </c>
    </row>
    <row r="2004" spans="1:5" ht="67.5" x14ac:dyDescent="0.2">
      <c r="A2004" s="74" t="s">
        <v>4940</v>
      </c>
      <c r="B2004" s="75" t="s">
        <v>4941</v>
      </c>
      <c r="C2004" s="76" t="s">
        <v>210</v>
      </c>
      <c r="D2004" s="78" t="s">
        <v>4942</v>
      </c>
      <c r="E2004" s="78" t="s">
        <v>4943</v>
      </c>
    </row>
    <row r="2005" spans="1:5" ht="78.75" x14ac:dyDescent="0.2">
      <c r="A2005" s="74" t="s">
        <v>4944</v>
      </c>
      <c r="B2005" s="75" t="s">
        <v>4945</v>
      </c>
      <c r="C2005" s="76" t="s">
        <v>210</v>
      </c>
      <c r="D2005" s="78" t="s">
        <v>4946</v>
      </c>
      <c r="E2005" s="78" t="s">
        <v>4947</v>
      </c>
    </row>
    <row r="2006" spans="1:5" ht="78.75" x14ac:dyDescent="0.2">
      <c r="A2006" s="74" t="s">
        <v>4948</v>
      </c>
      <c r="B2006" s="75" t="s">
        <v>4949</v>
      </c>
      <c r="C2006" s="76" t="s">
        <v>210</v>
      </c>
      <c r="D2006" s="78" t="s">
        <v>4950</v>
      </c>
      <c r="E2006" s="78" t="s">
        <v>4951</v>
      </c>
    </row>
    <row r="2007" spans="1:5" ht="78.75" x14ac:dyDescent="0.2">
      <c r="A2007" s="74" t="s">
        <v>4952</v>
      </c>
      <c r="B2007" s="75" t="s">
        <v>4953</v>
      </c>
      <c r="C2007" s="76" t="s">
        <v>210</v>
      </c>
      <c r="D2007" s="78" t="s">
        <v>4954</v>
      </c>
      <c r="E2007" s="78" t="s">
        <v>4955</v>
      </c>
    </row>
    <row r="2008" spans="1:5" ht="78.75" x14ac:dyDescent="0.2">
      <c r="A2008" s="74" t="s">
        <v>4956</v>
      </c>
      <c r="B2008" s="75" t="s">
        <v>4957</v>
      </c>
      <c r="C2008" s="76" t="s">
        <v>210</v>
      </c>
      <c r="D2008" s="78" t="s">
        <v>4958</v>
      </c>
      <c r="E2008" s="78" t="s">
        <v>4959</v>
      </c>
    </row>
    <row r="2009" spans="1:5" ht="78.75" x14ac:dyDescent="0.2">
      <c r="A2009" s="74" t="s">
        <v>4960</v>
      </c>
      <c r="B2009" s="75" t="s">
        <v>4961</v>
      </c>
      <c r="C2009" s="76" t="s">
        <v>210</v>
      </c>
      <c r="D2009" s="78" t="s">
        <v>4962</v>
      </c>
      <c r="E2009" s="78" t="s">
        <v>4963</v>
      </c>
    </row>
    <row r="2010" spans="1:5" ht="78.75" x14ac:dyDescent="0.2">
      <c r="A2010" s="74" t="s">
        <v>4964</v>
      </c>
      <c r="B2010" s="75" t="s">
        <v>4965</v>
      </c>
      <c r="C2010" s="83" t="s">
        <v>210</v>
      </c>
      <c r="D2010" s="78" t="s">
        <v>4966</v>
      </c>
      <c r="E2010" s="78" t="s">
        <v>4967</v>
      </c>
    </row>
    <row r="2011" spans="1:5" ht="56.25" x14ac:dyDescent="0.2">
      <c r="A2011" s="74" t="s">
        <v>4968</v>
      </c>
      <c r="B2011" s="75" t="s">
        <v>4969</v>
      </c>
      <c r="C2011" s="83" t="s">
        <v>210</v>
      </c>
      <c r="D2011" s="78" t="s">
        <v>4970</v>
      </c>
      <c r="E2011" s="78" t="s">
        <v>4971</v>
      </c>
    </row>
    <row r="2012" spans="1:5" ht="56.25" x14ac:dyDescent="0.2">
      <c r="A2012" s="74" t="s">
        <v>4972</v>
      </c>
      <c r="B2012" s="75" t="s">
        <v>4973</v>
      </c>
      <c r="C2012" s="83" t="s">
        <v>210</v>
      </c>
      <c r="D2012" s="78" t="s">
        <v>4974</v>
      </c>
      <c r="E2012" s="78" t="s">
        <v>4975</v>
      </c>
    </row>
    <row r="2013" spans="1:5" ht="56.25" x14ac:dyDescent="0.2">
      <c r="A2013" s="74" t="s">
        <v>4976</v>
      </c>
      <c r="B2013" s="75" t="s">
        <v>4977</v>
      </c>
      <c r="C2013" s="83" t="s">
        <v>210</v>
      </c>
      <c r="D2013" s="78" t="s">
        <v>4978</v>
      </c>
      <c r="E2013" s="78" t="s">
        <v>4979</v>
      </c>
    </row>
    <row r="2014" spans="1:5" ht="56.25" x14ac:dyDescent="0.2">
      <c r="A2014" s="74" t="s">
        <v>4980</v>
      </c>
      <c r="B2014" s="75" t="s">
        <v>4981</v>
      </c>
      <c r="C2014" s="83" t="s">
        <v>210</v>
      </c>
      <c r="D2014" s="78" t="s">
        <v>4982</v>
      </c>
      <c r="E2014" s="78" t="s">
        <v>4983</v>
      </c>
    </row>
    <row r="2015" spans="1:5" ht="56.25" x14ac:dyDescent="0.2">
      <c r="A2015" s="74" t="s">
        <v>4984</v>
      </c>
      <c r="B2015" s="75" t="s">
        <v>4985</v>
      </c>
      <c r="C2015" s="83" t="s">
        <v>210</v>
      </c>
      <c r="D2015" s="78" t="s">
        <v>4986</v>
      </c>
      <c r="E2015" s="78" t="s">
        <v>4987</v>
      </c>
    </row>
    <row r="2016" spans="1:5" ht="45" x14ac:dyDescent="0.2">
      <c r="A2016" s="74" t="s">
        <v>4988</v>
      </c>
      <c r="B2016" s="74" t="s">
        <v>4989</v>
      </c>
      <c r="C2016" s="83" t="s">
        <v>210</v>
      </c>
      <c r="D2016" s="78" t="s">
        <v>631</v>
      </c>
      <c r="E2016" s="78" t="s">
        <v>4990</v>
      </c>
    </row>
    <row r="2017" spans="1:5" ht="56.25" x14ac:dyDescent="0.2">
      <c r="A2017" s="74" t="s">
        <v>4991</v>
      </c>
      <c r="B2017" s="74" t="s">
        <v>4992</v>
      </c>
      <c r="C2017" s="83" t="s">
        <v>210</v>
      </c>
      <c r="D2017" s="78" t="s">
        <v>4993</v>
      </c>
      <c r="E2017" s="78" t="s">
        <v>4994</v>
      </c>
    </row>
    <row r="2018" spans="1:5" ht="56.25" x14ac:dyDescent="0.2">
      <c r="A2018" s="74" t="s">
        <v>4995</v>
      </c>
      <c r="B2018" s="75" t="s">
        <v>4996</v>
      </c>
      <c r="C2018" s="83" t="s">
        <v>210</v>
      </c>
      <c r="D2018" s="78" t="s">
        <v>4997</v>
      </c>
      <c r="E2018" s="78" t="s">
        <v>4998</v>
      </c>
    </row>
    <row r="2019" spans="1:5" ht="56.25" x14ac:dyDescent="0.2">
      <c r="A2019" s="74" t="s">
        <v>4999</v>
      </c>
      <c r="B2019" s="75" t="s">
        <v>5000</v>
      </c>
      <c r="C2019" s="83" t="s">
        <v>210</v>
      </c>
      <c r="D2019" s="78" t="s">
        <v>1938</v>
      </c>
      <c r="E2019" s="78" t="s">
        <v>5001</v>
      </c>
    </row>
    <row r="2020" spans="1:5" ht="45" x14ac:dyDescent="0.2">
      <c r="A2020" s="74" t="s">
        <v>5002</v>
      </c>
      <c r="B2020" s="74" t="s">
        <v>5003</v>
      </c>
      <c r="C2020" s="83" t="s">
        <v>210</v>
      </c>
      <c r="D2020" s="78" t="s">
        <v>5004</v>
      </c>
      <c r="E2020" s="78" t="s">
        <v>5005</v>
      </c>
    </row>
    <row r="2021" spans="1:5" ht="67.5" x14ac:dyDescent="0.2">
      <c r="A2021" s="74" t="s">
        <v>5006</v>
      </c>
      <c r="B2021" s="75" t="s">
        <v>5007</v>
      </c>
      <c r="C2021" s="83" t="s">
        <v>210</v>
      </c>
      <c r="D2021" s="78" t="s">
        <v>5008</v>
      </c>
      <c r="E2021" s="78" t="s">
        <v>5009</v>
      </c>
    </row>
    <row r="2022" spans="1:5" ht="90" x14ac:dyDescent="0.2">
      <c r="A2022" s="74" t="s">
        <v>5010</v>
      </c>
      <c r="B2022" s="75" t="s">
        <v>5011</v>
      </c>
      <c r="C2022" s="83" t="s">
        <v>210</v>
      </c>
      <c r="D2022" s="78" t="s">
        <v>5012</v>
      </c>
      <c r="E2022" s="78" t="s">
        <v>5013</v>
      </c>
    </row>
    <row r="2023" spans="1:5" ht="90" x14ac:dyDescent="0.2">
      <c r="A2023" s="74" t="s">
        <v>5014</v>
      </c>
      <c r="B2023" s="75" t="s">
        <v>5015</v>
      </c>
      <c r="C2023" s="83" t="s">
        <v>210</v>
      </c>
      <c r="D2023" s="78" t="s">
        <v>5016</v>
      </c>
      <c r="E2023" s="78" t="s">
        <v>5017</v>
      </c>
    </row>
    <row r="2024" spans="1:5" ht="56.25" x14ac:dyDescent="0.2">
      <c r="A2024" s="74" t="s">
        <v>5018</v>
      </c>
      <c r="B2024" s="75" t="s">
        <v>5019</v>
      </c>
      <c r="C2024" s="83" t="s">
        <v>210</v>
      </c>
      <c r="D2024" s="78" t="s">
        <v>5020</v>
      </c>
      <c r="E2024" s="78" t="s">
        <v>5021</v>
      </c>
    </row>
    <row r="2025" spans="1:5" ht="22.5" x14ac:dyDescent="0.2">
      <c r="A2025" s="59">
        <v>37.14</v>
      </c>
      <c r="B2025" s="73" t="s">
        <v>5022</v>
      </c>
      <c r="C2025" s="56"/>
      <c r="D2025" s="56"/>
      <c r="E2025" s="56"/>
    </row>
    <row r="2026" spans="1:5" ht="56.25" x14ac:dyDescent="0.2">
      <c r="A2026" s="74" t="s">
        <v>5023</v>
      </c>
      <c r="B2026" s="75" t="s">
        <v>5024</v>
      </c>
      <c r="C2026" s="83" t="s">
        <v>210</v>
      </c>
      <c r="D2026" s="78" t="s">
        <v>5025</v>
      </c>
      <c r="E2026" s="78" t="s">
        <v>5026</v>
      </c>
    </row>
    <row r="2027" spans="1:5" ht="78.75" x14ac:dyDescent="0.2">
      <c r="A2027" s="74" t="s">
        <v>5027</v>
      </c>
      <c r="B2027" s="75" t="s">
        <v>5028</v>
      </c>
      <c r="C2027" s="83" t="s">
        <v>210</v>
      </c>
      <c r="D2027" s="78" t="s">
        <v>5029</v>
      </c>
      <c r="E2027" s="78" t="s">
        <v>5031</v>
      </c>
    </row>
    <row r="2028" spans="1:5" ht="78.75" x14ac:dyDescent="0.2">
      <c r="A2028" s="74" t="s">
        <v>5032</v>
      </c>
      <c r="B2028" s="75" t="s">
        <v>5033</v>
      </c>
      <c r="C2028" s="83" t="s">
        <v>210</v>
      </c>
      <c r="D2028" s="78" t="s">
        <v>5034</v>
      </c>
      <c r="E2028" s="78" t="s">
        <v>5035</v>
      </c>
    </row>
    <row r="2029" spans="1:5" ht="78.75" x14ac:dyDescent="0.2">
      <c r="A2029" s="74" t="s">
        <v>5036</v>
      </c>
      <c r="B2029" s="75" t="s">
        <v>5037</v>
      </c>
      <c r="C2029" s="83" t="s">
        <v>210</v>
      </c>
      <c r="D2029" s="78" t="s">
        <v>5038</v>
      </c>
      <c r="E2029" s="78" t="s">
        <v>5039</v>
      </c>
    </row>
    <row r="2030" spans="1:5" ht="78.75" x14ac:dyDescent="0.2">
      <c r="A2030" s="74" t="s">
        <v>5040</v>
      </c>
      <c r="B2030" s="75" t="s">
        <v>5041</v>
      </c>
      <c r="C2030" s="83" t="s">
        <v>210</v>
      </c>
      <c r="D2030" s="78" t="s">
        <v>5042</v>
      </c>
      <c r="E2030" s="78" t="s">
        <v>5043</v>
      </c>
    </row>
    <row r="2031" spans="1:5" ht="78.75" x14ac:dyDescent="0.2">
      <c r="A2031" s="74" t="s">
        <v>5044</v>
      </c>
      <c r="B2031" s="75" t="s">
        <v>5045</v>
      </c>
      <c r="C2031" s="83" t="s">
        <v>210</v>
      </c>
      <c r="D2031" s="78" t="s">
        <v>5046</v>
      </c>
      <c r="E2031" s="78" t="s">
        <v>5047</v>
      </c>
    </row>
    <row r="2032" spans="1:5" ht="78.75" x14ac:dyDescent="0.2">
      <c r="A2032" s="74" t="s">
        <v>5048</v>
      </c>
      <c r="B2032" s="75" t="s">
        <v>5049</v>
      </c>
      <c r="C2032" s="83" t="s">
        <v>210</v>
      </c>
      <c r="D2032" s="78" t="s">
        <v>5050</v>
      </c>
      <c r="E2032" s="78" t="s">
        <v>5051</v>
      </c>
    </row>
    <row r="2033" spans="1:5" ht="78.75" x14ac:dyDescent="0.2">
      <c r="A2033" s="74" t="s">
        <v>5052</v>
      </c>
      <c r="B2033" s="75" t="s">
        <v>5053</v>
      </c>
      <c r="C2033" s="83" t="s">
        <v>210</v>
      </c>
      <c r="D2033" s="78" t="s">
        <v>5054</v>
      </c>
      <c r="E2033" s="78" t="s">
        <v>5055</v>
      </c>
    </row>
    <row r="2034" spans="1:5" ht="78.75" x14ac:dyDescent="0.2">
      <c r="A2034" s="74" t="s">
        <v>5056</v>
      </c>
      <c r="B2034" s="75" t="s">
        <v>5057</v>
      </c>
      <c r="C2034" s="83" t="s">
        <v>210</v>
      </c>
      <c r="D2034" s="78" t="s">
        <v>5058</v>
      </c>
      <c r="E2034" s="78" t="s">
        <v>5059</v>
      </c>
    </row>
    <row r="2035" spans="1:5" ht="78.75" x14ac:dyDescent="0.2">
      <c r="A2035" s="74" t="s">
        <v>5060</v>
      </c>
      <c r="B2035" s="75" t="s">
        <v>5061</v>
      </c>
      <c r="C2035" s="83" t="s">
        <v>210</v>
      </c>
      <c r="D2035" s="78" t="s">
        <v>5062</v>
      </c>
      <c r="E2035" s="78" t="s">
        <v>5063</v>
      </c>
    </row>
    <row r="2036" spans="1:5" ht="78.75" x14ac:dyDescent="0.2">
      <c r="A2036" s="74" t="s">
        <v>5064</v>
      </c>
      <c r="B2036" s="75" t="s">
        <v>5065</v>
      </c>
      <c r="C2036" s="83" t="s">
        <v>210</v>
      </c>
      <c r="D2036" s="78" t="s">
        <v>5066</v>
      </c>
      <c r="E2036" s="78" t="s">
        <v>5067</v>
      </c>
    </row>
    <row r="2037" spans="1:5" ht="78.75" x14ac:dyDescent="0.2">
      <c r="A2037" s="74" t="s">
        <v>5068</v>
      </c>
      <c r="B2037" s="75" t="s">
        <v>5069</v>
      </c>
      <c r="C2037" s="83" t="s">
        <v>210</v>
      </c>
      <c r="D2037" s="78" t="s">
        <v>5070</v>
      </c>
      <c r="E2037" s="78" t="s">
        <v>5071</v>
      </c>
    </row>
    <row r="2038" spans="1:5" ht="78.75" x14ac:dyDescent="0.2">
      <c r="A2038" s="74" t="s">
        <v>5072</v>
      </c>
      <c r="B2038" s="75" t="s">
        <v>5073</v>
      </c>
      <c r="C2038" s="76" t="s">
        <v>210</v>
      </c>
      <c r="D2038" s="78" t="s">
        <v>5074</v>
      </c>
      <c r="E2038" s="78" t="s">
        <v>5075</v>
      </c>
    </row>
    <row r="2039" spans="1:5" ht="78.75" x14ac:dyDescent="0.2">
      <c r="A2039" s="74" t="s">
        <v>5076</v>
      </c>
      <c r="B2039" s="75" t="s">
        <v>5077</v>
      </c>
      <c r="C2039" s="76" t="s">
        <v>210</v>
      </c>
      <c r="D2039" s="78" t="s">
        <v>5078</v>
      </c>
      <c r="E2039" s="78" t="s">
        <v>5079</v>
      </c>
    </row>
    <row r="2040" spans="1:5" ht="78.75" x14ac:dyDescent="0.2">
      <c r="A2040" s="74" t="s">
        <v>5080</v>
      </c>
      <c r="B2040" s="75" t="s">
        <v>5081</v>
      </c>
      <c r="C2040" s="76" t="s">
        <v>210</v>
      </c>
      <c r="D2040" s="78" t="s">
        <v>5082</v>
      </c>
      <c r="E2040" s="78" t="s">
        <v>5083</v>
      </c>
    </row>
    <row r="2041" spans="1:5" ht="78.75" x14ac:dyDescent="0.2">
      <c r="A2041" s="74" t="s">
        <v>5084</v>
      </c>
      <c r="B2041" s="75" t="s">
        <v>5085</v>
      </c>
      <c r="C2041" s="76" t="s">
        <v>210</v>
      </c>
      <c r="D2041" s="78" t="s">
        <v>5086</v>
      </c>
      <c r="E2041" s="78" t="s">
        <v>5087</v>
      </c>
    </row>
    <row r="2042" spans="1:5" ht="56.25" x14ac:dyDescent="0.2">
      <c r="A2042" s="74" t="s">
        <v>5088</v>
      </c>
      <c r="B2042" s="75" t="s">
        <v>5089</v>
      </c>
      <c r="C2042" s="76" t="s">
        <v>210</v>
      </c>
      <c r="D2042" s="78" t="s">
        <v>5090</v>
      </c>
      <c r="E2042" s="78" t="s">
        <v>5091</v>
      </c>
    </row>
    <row r="2043" spans="1:5" ht="56.25" x14ac:dyDescent="0.2">
      <c r="A2043" s="74" t="s">
        <v>5092</v>
      </c>
      <c r="B2043" s="75" t="s">
        <v>5093</v>
      </c>
      <c r="C2043" s="76" t="s">
        <v>210</v>
      </c>
      <c r="D2043" s="78" t="s">
        <v>5094</v>
      </c>
      <c r="E2043" s="78" t="s">
        <v>5095</v>
      </c>
    </row>
    <row r="2044" spans="1:5" ht="56.25" x14ac:dyDescent="0.2">
      <c r="A2044" s="74" t="s">
        <v>5096</v>
      </c>
      <c r="B2044" s="75" t="s">
        <v>5097</v>
      </c>
      <c r="C2044" s="76" t="s">
        <v>210</v>
      </c>
      <c r="D2044" s="78" t="s">
        <v>5098</v>
      </c>
      <c r="E2044" s="78" t="s">
        <v>5100</v>
      </c>
    </row>
    <row r="2045" spans="1:5" ht="56.25" x14ac:dyDescent="0.2">
      <c r="A2045" s="74" t="s">
        <v>5101</v>
      </c>
      <c r="B2045" s="75" t="s">
        <v>5102</v>
      </c>
      <c r="C2045" s="76" t="s">
        <v>210</v>
      </c>
      <c r="D2045" s="78" t="s">
        <v>5103</v>
      </c>
      <c r="E2045" s="78" t="s">
        <v>5105</v>
      </c>
    </row>
    <row r="2046" spans="1:5" ht="45" x14ac:dyDescent="0.2">
      <c r="A2046" s="74" t="s">
        <v>5106</v>
      </c>
      <c r="B2046" s="74" t="s">
        <v>5107</v>
      </c>
      <c r="C2046" s="76" t="s">
        <v>210</v>
      </c>
      <c r="D2046" s="78" t="s">
        <v>5108</v>
      </c>
      <c r="E2046" s="78" t="s">
        <v>5109</v>
      </c>
    </row>
    <row r="2047" spans="1:5" ht="45" x14ac:dyDescent="0.2">
      <c r="A2047" s="74" t="s">
        <v>5110</v>
      </c>
      <c r="B2047" s="74" t="s">
        <v>5111</v>
      </c>
      <c r="C2047" s="76" t="s">
        <v>210</v>
      </c>
      <c r="D2047" s="78" t="s">
        <v>5112</v>
      </c>
      <c r="E2047" s="78" t="s">
        <v>5113</v>
      </c>
    </row>
    <row r="2048" spans="1:5" ht="22.5" x14ac:dyDescent="0.2">
      <c r="A2048" s="59">
        <v>37.15</v>
      </c>
      <c r="B2048" s="73" t="s">
        <v>5114</v>
      </c>
      <c r="C2048" s="56"/>
      <c r="D2048" s="56"/>
      <c r="E2048" s="56"/>
    </row>
    <row r="2049" spans="1:5" ht="56.25" x14ac:dyDescent="0.2">
      <c r="A2049" s="74" t="s">
        <v>5115</v>
      </c>
      <c r="B2049" s="75" t="s">
        <v>5116</v>
      </c>
      <c r="C2049" s="76" t="s">
        <v>210</v>
      </c>
      <c r="D2049" s="78" t="s">
        <v>5117</v>
      </c>
      <c r="E2049" s="78" t="s">
        <v>5119</v>
      </c>
    </row>
    <row r="2050" spans="1:5" ht="56.25" x14ac:dyDescent="0.2">
      <c r="A2050" s="74" t="s">
        <v>5120</v>
      </c>
      <c r="B2050" s="75" t="s">
        <v>5121</v>
      </c>
      <c r="C2050" s="76" t="s">
        <v>210</v>
      </c>
      <c r="D2050" s="78" t="s">
        <v>5122</v>
      </c>
      <c r="E2050" s="78" t="s">
        <v>5123</v>
      </c>
    </row>
    <row r="2051" spans="1:5" ht="56.25" x14ac:dyDescent="0.2">
      <c r="A2051" s="74" t="s">
        <v>5124</v>
      </c>
      <c r="B2051" s="75" t="s">
        <v>5125</v>
      </c>
      <c r="C2051" s="76" t="s">
        <v>210</v>
      </c>
      <c r="D2051" s="78" t="s">
        <v>5126</v>
      </c>
      <c r="E2051" s="78" t="s">
        <v>5128</v>
      </c>
    </row>
    <row r="2052" spans="1:5" ht="56.25" x14ac:dyDescent="0.2">
      <c r="A2052" s="74" t="s">
        <v>5129</v>
      </c>
      <c r="B2052" s="75" t="s">
        <v>5130</v>
      </c>
      <c r="C2052" s="76" t="s">
        <v>210</v>
      </c>
      <c r="D2052" s="78" t="s">
        <v>5131</v>
      </c>
      <c r="E2052" s="78" t="s">
        <v>5132</v>
      </c>
    </row>
    <row r="2053" spans="1:5" ht="56.25" x14ac:dyDescent="0.2">
      <c r="A2053" s="74" t="s">
        <v>5133</v>
      </c>
      <c r="B2053" s="75" t="s">
        <v>5134</v>
      </c>
      <c r="C2053" s="76" t="s">
        <v>210</v>
      </c>
      <c r="D2053" s="78" t="s">
        <v>5135</v>
      </c>
      <c r="E2053" s="78" t="s">
        <v>5136</v>
      </c>
    </row>
    <row r="2054" spans="1:5" ht="45" x14ac:dyDescent="0.2">
      <c r="A2054" s="74" t="s">
        <v>5137</v>
      </c>
      <c r="B2054" s="74" t="s">
        <v>5138</v>
      </c>
      <c r="C2054" s="76" t="s">
        <v>210</v>
      </c>
      <c r="D2054" s="78" t="s">
        <v>5139</v>
      </c>
      <c r="E2054" s="78" t="s">
        <v>5140</v>
      </c>
    </row>
    <row r="2055" spans="1:5" ht="56.25" x14ac:dyDescent="0.2">
      <c r="A2055" s="74" t="s">
        <v>5141</v>
      </c>
      <c r="B2055" s="75" t="s">
        <v>5142</v>
      </c>
      <c r="C2055" s="76" t="s">
        <v>210</v>
      </c>
      <c r="D2055" s="78" t="s">
        <v>5143</v>
      </c>
      <c r="E2055" s="78" t="s">
        <v>5144</v>
      </c>
    </row>
    <row r="2056" spans="1:5" x14ac:dyDescent="0.2">
      <c r="A2056" s="59">
        <v>37.159999999999997</v>
      </c>
      <c r="B2056" s="73" t="s">
        <v>5145</v>
      </c>
      <c r="C2056" s="56"/>
      <c r="D2056" s="56"/>
      <c r="E2056" s="56"/>
    </row>
    <row r="2057" spans="1:5" ht="67.5" x14ac:dyDescent="0.2">
      <c r="A2057" s="74" t="s">
        <v>5146</v>
      </c>
      <c r="B2057" s="75" t="s">
        <v>5147</v>
      </c>
      <c r="C2057" s="76" t="s">
        <v>5148</v>
      </c>
      <c r="D2057" s="78" t="s">
        <v>5149</v>
      </c>
      <c r="E2057" s="78" t="s">
        <v>5150</v>
      </c>
    </row>
    <row r="2058" spans="1:5" ht="33.75" x14ac:dyDescent="0.2">
      <c r="A2058" s="59">
        <v>37.17</v>
      </c>
      <c r="B2058" s="73" t="s">
        <v>5151</v>
      </c>
      <c r="C2058" s="56"/>
      <c r="D2058" s="56"/>
      <c r="E2058" s="56"/>
    </row>
    <row r="2059" spans="1:5" ht="45" x14ac:dyDescent="0.2">
      <c r="A2059" s="74" t="s">
        <v>5152</v>
      </c>
      <c r="B2059" s="74" t="s">
        <v>5153</v>
      </c>
      <c r="C2059" s="76" t="s">
        <v>210</v>
      </c>
      <c r="D2059" s="78" t="s">
        <v>5154</v>
      </c>
      <c r="E2059" s="78" t="s">
        <v>5155</v>
      </c>
    </row>
    <row r="2060" spans="1:5" ht="45" x14ac:dyDescent="0.2">
      <c r="A2060" s="74" t="s">
        <v>5156</v>
      </c>
      <c r="B2060" s="74" t="s">
        <v>5157</v>
      </c>
      <c r="C2060" s="76" t="s">
        <v>210</v>
      </c>
      <c r="D2060" s="78" t="s">
        <v>5158</v>
      </c>
      <c r="E2060" s="78" t="s">
        <v>5159</v>
      </c>
    </row>
    <row r="2061" spans="1:5" ht="45" x14ac:dyDescent="0.2">
      <c r="A2061" s="74" t="s">
        <v>5160</v>
      </c>
      <c r="B2061" s="74" t="s">
        <v>5161</v>
      </c>
      <c r="C2061" s="76" t="s">
        <v>210</v>
      </c>
      <c r="D2061" s="78" t="s">
        <v>5162</v>
      </c>
      <c r="E2061" s="78" t="s">
        <v>5163</v>
      </c>
    </row>
    <row r="2062" spans="1:5" ht="45" x14ac:dyDescent="0.2">
      <c r="A2062" s="74" t="s">
        <v>5164</v>
      </c>
      <c r="B2062" s="74" t="s">
        <v>5165</v>
      </c>
      <c r="C2062" s="76" t="s">
        <v>210</v>
      </c>
      <c r="D2062" s="78" t="s">
        <v>5166</v>
      </c>
      <c r="E2062" s="78" t="s">
        <v>5167</v>
      </c>
    </row>
    <row r="2063" spans="1:5" ht="45" x14ac:dyDescent="0.2">
      <c r="A2063" s="74" t="s">
        <v>5168</v>
      </c>
      <c r="B2063" s="74" t="s">
        <v>5169</v>
      </c>
      <c r="C2063" s="76" t="s">
        <v>210</v>
      </c>
      <c r="D2063" s="78" t="s">
        <v>5170</v>
      </c>
      <c r="E2063" s="78" t="s">
        <v>5171</v>
      </c>
    </row>
    <row r="2064" spans="1:5" ht="45" x14ac:dyDescent="0.2">
      <c r="A2064" s="74" t="s">
        <v>5172</v>
      </c>
      <c r="B2064" s="74" t="s">
        <v>5173</v>
      </c>
      <c r="C2064" s="76" t="s">
        <v>210</v>
      </c>
      <c r="D2064" s="78" t="s">
        <v>5174</v>
      </c>
      <c r="E2064" s="78" t="s">
        <v>5175</v>
      </c>
    </row>
    <row r="2065" spans="1:5" ht="45" x14ac:dyDescent="0.2">
      <c r="A2065" s="74" t="s">
        <v>5176</v>
      </c>
      <c r="B2065" s="74" t="s">
        <v>5177</v>
      </c>
      <c r="C2065" s="76" t="s">
        <v>210</v>
      </c>
      <c r="D2065" s="78" t="s">
        <v>5178</v>
      </c>
      <c r="E2065" s="78" t="s">
        <v>5179</v>
      </c>
    </row>
    <row r="2066" spans="1:5" ht="45" x14ac:dyDescent="0.2">
      <c r="A2066" s="74" t="s">
        <v>5180</v>
      </c>
      <c r="B2066" s="74" t="s">
        <v>5181</v>
      </c>
      <c r="C2066" s="76" t="s">
        <v>210</v>
      </c>
      <c r="D2066" s="78" t="s">
        <v>5182</v>
      </c>
      <c r="E2066" s="78" t="s">
        <v>5183</v>
      </c>
    </row>
    <row r="2067" spans="1:5" ht="45" x14ac:dyDescent="0.2">
      <c r="A2067" s="74" t="s">
        <v>5184</v>
      </c>
      <c r="B2067" s="74" t="s">
        <v>5185</v>
      </c>
      <c r="C2067" s="76" t="s">
        <v>210</v>
      </c>
      <c r="D2067" s="78" t="s">
        <v>5186</v>
      </c>
      <c r="E2067" s="78" t="s">
        <v>5187</v>
      </c>
    </row>
    <row r="2068" spans="1:5" ht="22.5" x14ac:dyDescent="0.2">
      <c r="A2068" s="59">
        <v>37.18</v>
      </c>
      <c r="B2068" s="73" t="s">
        <v>5188</v>
      </c>
      <c r="C2068" s="56"/>
      <c r="D2068" s="56"/>
      <c r="E2068" s="56"/>
    </row>
    <row r="2069" spans="1:5" ht="67.5" x14ac:dyDescent="0.2">
      <c r="A2069" s="74" t="s">
        <v>5189</v>
      </c>
      <c r="B2069" s="75" t="s">
        <v>5190</v>
      </c>
      <c r="C2069" s="76" t="s">
        <v>210</v>
      </c>
      <c r="D2069" s="78" t="s">
        <v>5191</v>
      </c>
      <c r="E2069" s="78" t="s">
        <v>5193</v>
      </c>
    </row>
    <row r="2070" spans="1:5" ht="67.5" x14ac:dyDescent="0.2">
      <c r="A2070" s="74" t="s">
        <v>5194</v>
      </c>
      <c r="B2070" s="75" t="s">
        <v>5195</v>
      </c>
      <c r="C2070" s="76" t="s">
        <v>210</v>
      </c>
      <c r="D2070" s="78" t="s">
        <v>5196</v>
      </c>
      <c r="E2070" s="78" t="s">
        <v>5197</v>
      </c>
    </row>
    <row r="2071" spans="1:5" ht="67.5" x14ac:dyDescent="0.2">
      <c r="A2071" s="74" t="s">
        <v>5198</v>
      </c>
      <c r="B2071" s="75" t="s">
        <v>5199</v>
      </c>
      <c r="C2071" s="76" t="s">
        <v>210</v>
      </c>
      <c r="D2071" s="78" t="s">
        <v>5200</v>
      </c>
      <c r="E2071" s="78" t="s">
        <v>5201</v>
      </c>
    </row>
    <row r="2072" spans="1:5" ht="22.5" x14ac:dyDescent="0.2">
      <c r="A2072" s="59">
        <v>37.19</v>
      </c>
      <c r="B2072" s="73" t="s">
        <v>5202</v>
      </c>
      <c r="C2072" s="56"/>
      <c r="D2072" s="56"/>
      <c r="E2072" s="56"/>
    </row>
    <row r="2073" spans="1:5" ht="33.75" x14ac:dyDescent="0.2">
      <c r="A2073" s="74" t="s">
        <v>5203</v>
      </c>
      <c r="B2073" s="74" t="s">
        <v>5204</v>
      </c>
      <c r="C2073" s="76" t="s">
        <v>210</v>
      </c>
      <c r="D2073" s="78" t="s">
        <v>5205</v>
      </c>
      <c r="E2073" s="78" t="s">
        <v>5206</v>
      </c>
    </row>
    <row r="2074" spans="1:5" ht="33.75" x14ac:dyDescent="0.2">
      <c r="A2074" s="74" t="s">
        <v>5207</v>
      </c>
      <c r="B2074" s="74" t="s">
        <v>5208</v>
      </c>
      <c r="C2074" s="83" t="s">
        <v>210</v>
      </c>
      <c r="D2074" s="78" t="s">
        <v>5209</v>
      </c>
      <c r="E2074" s="78" t="s">
        <v>5210</v>
      </c>
    </row>
    <row r="2075" spans="1:5" ht="33.75" x14ac:dyDescent="0.2">
      <c r="A2075" s="74" t="s">
        <v>5211</v>
      </c>
      <c r="B2075" s="74" t="s">
        <v>5212</v>
      </c>
      <c r="C2075" s="83" t="s">
        <v>210</v>
      </c>
      <c r="D2075" s="78" t="s">
        <v>5213</v>
      </c>
      <c r="E2075" s="78" t="s">
        <v>5214</v>
      </c>
    </row>
    <row r="2076" spans="1:5" ht="33.75" x14ac:dyDescent="0.2">
      <c r="A2076" s="74" t="s">
        <v>5215</v>
      </c>
      <c r="B2076" s="74" t="s">
        <v>5216</v>
      </c>
      <c r="C2076" s="83" t="s">
        <v>210</v>
      </c>
      <c r="D2076" s="78" t="s">
        <v>5217</v>
      </c>
      <c r="E2076" s="78" t="s">
        <v>5218</v>
      </c>
    </row>
    <row r="2077" spans="1:5" ht="45" x14ac:dyDescent="0.2">
      <c r="A2077" s="74" t="s">
        <v>5219</v>
      </c>
      <c r="B2077" s="74" t="s">
        <v>5220</v>
      </c>
      <c r="C2077" s="83" t="s">
        <v>210</v>
      </c>
      <c r="D2077" s="78" t="s">
        <v>5221</v>
      </c>
      <c r="E2077" s="78" t="s">
        <v>5222</v>
      </c>
    </row>
    <row r="2078" spans="1:5" ht="45" x14ac:dyDescent="0.2">
      <c r="A2078" s="59">
        <v>37.200000000000003</v>
      </c>
      <c r="B2078" s="73" t="s">
        <v>5223</v>
      </c>
      <c r="C2078" s="56"/>
      <c r="D2078" s="56"/>
      <c r="E2078" s="56"/>
    </row>
    <row r="2079" spans="1:5" ht="33.75" x14ac:dyDescent="0.2">
      <c r="A2079" s="74" t="s">
        <v>5224</v>
      </c>
      <c r="B2079" s="74" t="s">
        <v>5225</v>
      </c>
      <c r="C2079" s="83" t="s">
        <v>210</v>
      </c>
      <c r="D2079" s="78" t="s">
        <v>5226</v>
      </c>
      <c r="E2079" s="78" t="s">
        <v>5227</v>
      </c>
    </row>
    <row r="2080" spans="1:5" ht="33.75" x14ac:dyDescent="0.2">
      <c r="A2080" s="74" t="s">
        <v>5228</v>
      </c>
      <c r="B2080" s="74" t="s">
        <v>5229</v>
      </c>
      <c r="C2080" s="83" t="s">
        <v>210</v>
      </c>
      <c r="D2080" s="78" t="s">
        <v>5230</v>
      </c>
      <c r="E2080" s="78" t="s">
        <v>5231</v>
      </c>
    </row>
    <row r="2081" spans="1:5" ht="22.5" x14ac:dyDescent="0.2">
      <c r="A2081" s="74" t="s">
        <v>5232</v>
      </c>
      <c r="B2081" s="74" t="s">
        <v>5233</v>
      </c>
      <c r="C2081" s="83" t="s">
        <v>210</v>
      </c>
      <c r="D2081" s="78" t="s">
        <v>5234</v>
      </c>
      <c r="E2081" s="78" t="s">
        <v>5235</v>
      </c>
    </row>
    <row r="2082" spans="1:5" ht="56.25" x14ac:dyDescent="0.2">
      <c r="A2082" s="74" t="s">
        <v>5236</v>
      </c>
      <c r="B2082" s="75" t="s">
        <v>5237</v>
      </c>
      <c r="C2082" s="83" t="s">
        <v>210</v>
      </c>
      <c r="D2082" s="77"/>
      <c r="E2082" s="78" t="s">
        <v>326</v>
      </c>
    </row>
    <row r="2083" spans="1:5" ht="45" x14ac:dyDescent="0.2">
      <c r="A2083" s="74" t="s">
        <v>5238</v>
      </c>
      <c r="B2083" s="74" t="s">
        <v>5239</v>
      </c>
      <c r="C2083" s="83" t="s">
        <v>211</v>
      </c>
      <c r="D2083" s="77"/>
      <c r="E2083" s="78" t="s">
        <v>342</v>
      </c>
    </row>
    <row r="2084" spans="1:5" ht="56.25" x14ac:dyDescent="0.2">
      <c r="A2084" s="74" t="s">
        <v>5240</v>
      </c>
      <c r="B2084" s="74" t="s">
        <v>5241</v>
      </c>
      <c r="C2084" s="83" t="s">
        <v>211</v>
      </c>
      <c r="D2084" s="77"/>
      <c r="E2084" s="78" t="s">
        <v>344</v>
      </c>
    </row>
    <row r="2085" spans="1:5" ht="67.5" x14ac:dyDescent="0.2">
      <c r="A2085" s="74" t="s">
        <v>5242</v>
      </c>
      <c r="B2085" s="75" t="s">
        <v>5243</v>
      </c>
      <c r="C2085" s="83" t="s">
        <v>210</v>
      </c>
      <c r="D2085" s="78" t="s">
        <v>5244</v>
      </c>
      <c r="E2085" s="78" t="s">
        <v>5245</v>
      </c>
    </row>
    <row r="2086" spans="1:5" ht="33.75" x14ac:dyDescent="0.2">
      <c r="A2086" s="74" t="s">
        <v>5246</v>
      </c>
      <c r="B2086" s="74" t="s">
        <v>5247</v>
      </c>
      <c r="C2086" s="83" t="s">
        <v>210</v>
      </c>
      <c r="D2086" s="78" t="s">
        <v>5248</v>
      </c>
      <c r="E2086" s="78" t="s">
        <v>5249</v>
      </c>
    </row>
    <row r="2087" spans="1:5" ht="45" x14ac:dyDescent="0.2">
      <c r="A2087" s="74" t="s">
        <v>5250</v>
      </c>
      <c r="B2087" s="74" t="s">
        <v>5251</v>
      </c>
      <c r="C2087" s="83" t="s">
        <v>211</v>
      </c>
      <c r="D2087" s="78" t="s">
        <v>5252</v>
      </c>
      <c r="E2087" s="78" t="s">
        <v>5253</v>
      </c>
    </row>
    <row r="2088" spans="1:5" ht="78.75" x14ac:dyDescent="0.2">
      <c r="A2088" s="74" t="s">
        <v>5254</v>
      </c>
      <c r="B2088" s="75" t="s">
        <v>5255</v>
      </c>
      <c r="C2088" s="83" t="s">
        <v>210</v>
      </c>
      <c r="D2088" s="78" t="s">
        <v>5256</v>
      </c>
      <c r="E2088" s="78" t="s">
        <v>5258</v>
      </c>
    </row>
    <row r="2089" spans="1:5" ht="78.75" x14ac:dyDescent="0.2">
      <c r="A2089" s="74" t="s">
        <v>5259</v>
      </c>
      <c r="B2089" s="75" t="s">
        <v>5260</v>
      </c>
      <c r="C2089" s="83" t="s">
        <v>210</v>
      </c>
      <c r="D2089" s="78" t="s">
        <v>5261</v>
      </c>
      <c r="E2089" s="78" t="s">
        <v>5262</v>
      </c>
    </row>
    <row r="2090" spans="1:5" ht="67.5" x14ac:dyDescent="0.2">
      <c r="A2090" s="74" t="s">
        <v>5263</v>
      </c>
      <c r="B2090" s="75" t="s">
        <v>5264</v>
      </c>
      <c r="C2090" s="83" t="s">
        <v>210</v>
      </c>
      <c r="D2090" s="78" t="s">
        <v>5265</v>
      </c>
      <c r="E2090" s="78" t="s">
        <v>5266</v>
      </c>
    </row>
    <row r="2091" spans="1:5" ht="33.75" x14ac:dyDescent="0.2">
      <c r="A2091" s="74" t="s">
        <v>5267</v>
      </c>
      <c r="B2091" s="74" t="s">
        <v>5268</v>
      </c>
      <c r="C2091" s="83" t="s">
        <v>210</v>
      </c>
      <c r="D2091" s="78" t="s">
        <v>5269</v>
      </c>
      <c r="E2091" s="78" t="s">
        <v>5270</v>
      </c>
    </row>
    <row r="2092" spans="1:5" ht="22.5" x14ac:dyDescent="0.2">
      <c r="A2092" s="59">
        <v>37.21</v>
      </c>
      <c r="B2092" s="73" t="s">
        <v>5271</v>
      </c>
      <c r="C2092" s="56"/>
      <c r="D2092" s="56"/>
      <c r="E2092" s="56"/>
    </row>
    <row r="2093" spans="1:5" ht="67.5" x14ac:dyDescent="0.2">
      <c r="A2093" s="74" t="s">
        <v>5272</v>
      </c>
      <c r="B2093" s="75" t="s">
        <v>5273</v>
      </c>
      <c r="C2093" s="83" t="s">
        <v>210</v>
      </c>
      <c r="D2093" s="78" t="s">
        <v>5274</v>
      </c>
      <c r="E2093" s="78" t="s">
        <v>5275</v>
      </c>
    </row>
    <row r="2094" spans="1:5" ht="22.5" x14ac:dyDescent="0.2">
      <c r="A2094" s="59">
        <v>37.22</v>
      </c>
      <c r="B2094" s="73" t="s">
        <v>5276</v>
      </c>
      <c r="C2094" s="56"/>
      <c r="D2094" s="56"/>
      <c r="E2094" s="56"/>
    </row>
    <row r="2095" spans="1:5" ht="45" x14ac:dyDescent="0.2">
      <c r="A2095" s="74" t="s">
        <v>5277</v>
      </c>
      <c r="B2095" s="74" t="s">
        <v>5278</v>
      </c>
      <c r="C2095" s="83" t="s">
        <v>210</v>
      </c>
      <c r="D2095" s="78" t="s">
        <v>5279</v>
      </c>
      <c r="E2095" s="78" t="s">
        <v>5280</v>
      </c>
    </row>
    <row r="2096" spans="1:5" x14ac:dyDescent="0.2">
      <c r="A2096" s="59">
        <v>37.24</v>
      </c>
      <c r="B2096" s="73" t="s">
        <v>5281</v>
      </c>
      <c r="C2096" s="56"/>
      <c r="D2096" s="56"/>
      <c r="E2096" s="56"/>
    </row>
    <row r="2097" spans="1:5" ht="56.25" x14ac:dyDescent="0.2">
      <c r="A2097" s="74" t="s">
        <v>5282</v>
      </c>
      <c r="B2097" s="75" t="s">
        <v>5283</v>
      </c>
      <c r="C2097" s="83" t="s">
        <v>210</v>
      </c>
      <c r="D2097" s="78" t="s">
        <v>5284</v>
      </c>
      <c r="E2097" s="78" t="s">
        <v>5286</v>
      </c>
    </row>
    <row r="2098" spans="1:5" ht="67.5" x14ac:dyDescent="0.2">
      <c r="A2098" s="74" t="s">
        <v>5287</v>
      </c>
      <c r="B2098" s="75" t="s">
        <v>5288</v>
      </c>
      <c r="C2098" s="83" t="s">
        <v>210</v>
      </c>
      <c r="D2098" s="78" t="s">
        <v>5289</v>
      </c>
      <c r="E2098" s="78" t="s">
        <v>5290</v>
      </c>
    </row>
    <row r="2099" spans="1:5" ht="67.5" x14ac:dyDescent="0.2">
      <c r="A2099" s="74" t="s">
        <v>5291</v>
      </c>
      <c r="B2099" s="75" t="s">
        <v>5292</v>
      </c>
      <c r="C2099" s="83" t="s">
        <v>210</v>
      </c>
      <c r="D2099" s="78" t="s">
        <v>5293</v>
      </c>
      <c r="E2099" s="78" t="s">
        <v>5294</v>
      </c>
    </row>
    <row r="2100" spans="1:5" ht="101.25" x14ac:dyDescent="0.2">
      <c r="A2100" s="79" t="s">
        <v>5295</v>
      </c>
      <c r="B2100" s="74" t="s">
        <v>5296</v>
      </c>
      <c r="C2100" s="84" t="s">
        <v>210</v>
      </c>
      <c r="D2100" s="81" t="s">
        <v>5297</v>
      </c>
      <c r="E2100" s="81" t="s">
        <v>5299</v>
      </c>
    </row>
    <row r="2101" spans="1:5" ht="90" x14ac:dyDescent="0.2">
      <c r="A2101" s="79" t="s">
        <v>5300</v>
      </c>
      <c r="B2101" s="74" t="s">
        <v>5301</v>
      </c>
      <c r="C2101" s="84" t="s">
        <v>210</v>
      </c>
      <c r="D2101" s="81" t="s">
        <v>5302</v>
      </c>
      <c r="E2101" s="81" t="s">
        <v>5303</v>
      </c>
    </row>
    <row r="2102" spans="1:5" ht="101.25" x14ac:dyDescent="0.2">
      <c r="A2102" s="79" t="s">
        <v>5304</v>
      </c>
      <c r="B2102" s="74" t="s">
        <v>5305</v>
      </c>
      <c r="C2102" s="84" t="s">
        <v>210</v>
      </c>
      <c r="D2102" s="81" t="s">
        <v>5306</v>
      </c>
      <c r="E2102" s="81" t="s">
        <v>5307</v>
      </c>
    </row>
    <row r="2103" spans="1:5" ht="101.25" x14ac:dyDescent="0.2">
      <c r="A2103" s="79" t="s">
        <v>5308</v>
      </c>
      <c r="B2103" s="75" t="s">
        <v>5309</v>
      </c>
      <c r="C2103" s="84" t="s">
        <v>210</v>
      </c>
      <c r="D2103" s="81" t="s">
        <v>5310</v>
      </c>
      <c r="E2103" s="81" t="s">
        <v>5311</v>
      </c>
    </row>
    <row r="2104" spans="1:5" x14ac:dyDescent="0.2">
      <c r="A2104" s="59">
        <v>37.25</v>
      </c>
      <c r="B2104" s="73" t="s">
        <v>5312</v>
      </c>
      <c r="C2104" s="56"/>
      <c r="D2104" s="56"/>
      <c r="E2104" s="56"/>
    </row>
    <row r="2105" spans="1:5" ht="90" x14ac:dyDescent="0.2">
      <c r="A2105" s="74" t="s">
        <v>5313</v>
      </c>
      <c r="B2105" s="75" t="s">
        <v>5314</v>
      </c>
      <c r="C2105" s="83" t="s">
        <v>210</v>
      </c>
      <c r="D2105" s="78" t="s">
        <v>5315</v>
      </c>
      <c r="E2105" s="78" t="s">
        <v>5317</v>
      </c>
    </row>
    <row r="2106" spans="1:5" ht="90" x14ac:dyDescent="0.2">
      <c r="A2106" s="74" t="s">
        <v>5318</v>
      </c>
      <c r="B2106" s="75" t="s">
        <v>5319</v>
      </c>
      <c r="C2106" s="83" t="s">
        <v>210</v>
      </c>
      <c r="D2106" s="78" t="s">
        <v>5320</v>
      </c>
      <c r="E2106" s="78" t="s">
        <v>5321</v>
      </c>
    </row>
    <row r="2107" spans="1:5" ht="90" x14ac:dyDescent="0.2">
      <c r="A2107" s="74" t="s">
        <v>5322</v>
      </c>
      <c r="B2107" s="75" t="s">
        <v>5323</v>
      </c>
      <c r="C2107" s="76" t="s">
        <v>210</v>
      </c>
      <c r="D2107" s="78" t="s">
        <v>5324</v>
      </c>
      <c r="E2107" s="78" t="s">
        <v>5325</v>
      </c>
    </row>
    <row r="2108" spans="1:5" ht="90" x14ac:dyDescent="0.2">
      <c r="A2108" s="79" t="s">
        <v>5326</v>
      </c>
      <c r="B2108" s="74" t="s">
        <v>5327</v>
      </c>
      <c r="C2108" s="80" t="s">
        <v>210</v>
      </c>
      <c r="D2108" s="81" t="s">
        <v>5328</v>
      </c>
      <c r="E2108" s="81" t="s">
        <v>5329</v>
      </c>
    </row>
    <row r="2109" spans="1:5" ht="90" x14ac:dyDescent="0.2">
      <c r="A2109" s="79" t="s">
        <v>5330</v>
      </c>
      <c r="B2109" s="74" t="s">
        <v>5331</v>
      </c>
      <c r="C2109" s="80" t="s">
        <v>210</v>
      </c>
      <c r="D2109" s="81" t="s">
        <v>5332</v>
      </c>
      <c r="E2109" s="81" t="s">
        <v>5333</v>
      </c>
    </row>
    <row r="2110" spans="1:5" ht="67.5" x14ac:dyDescent="0.2">
      <c r="A2110" s="74" t="s">
        <v>5334</v>
      </c>
      <c r="B2110" s="75" t="s">
        <v>5335</v>
      </c>
      <c r="C2110" s="76" t="s">
        <v>247</v>
      </c>
      <c r="D2110" s="78" t="s">
        <v>5336</v>
      </c>
      <c r="E2110" s="78" t="s">
        <v>5337</v>
      </c>
    </row>
    <row r="2111" spans="1:5" ht="45" x14ac:dyDescent="0.2">
      <c r="A2111" s="58">
        <v>38</v>
      </c>
      <c r="B2111" s="73" t="s">
        <v>5338</v>
      </c>
      <c r="C2111" s="57"/>
      <c r="D2111" s="57"/>
      <c r="E2111" s="57"/>
    </row>
    <row r="2112" spans="1:5" ht="22.5" x14ac:dyDescent="0.2">
      <c r="A2112" s="59">
        <v>38.01</v>
      </c>
      <c r="B2112" s="73" t="s">
        <v>5339</v>
      </c>
      <c r="C2112" s="56"/>
      <c r="D2112" s="56"/>
      <c r="E2112" s="56"/>
    </row>
    <row r="2113" spans="1:5" ht="45" x14ac:dyDescent="0.2">
      <c r="A2113" s="74" t="s">
        <v>5340</v>
      </c>
      <c r="B2113" s="74" t="s">
        <v>5341</v>
      </c>
      <c r="C2113" s="76" t="s">
        <v>228</v>
      </c>
      <c r="D2113" s="78" t="s">
        <v>5342</v>
      </c>
      <c r="E2113" s="78" t="s">
        <v>5343</v>
      </c>
    </row>
    <row r="2114" spans="1:5" ht="33.75" x14ac:dyDescent="0.2">
      <c r="A2114" s="74" t="s">
        <v>5344</v>
      </c>
      <c r="B2114" s="74" t="s">
        <v>5345</v>
      </c>
      <c r="C2114" s="76" t="s">
        <v>228</v>
      </c>
      <c r="D2114" s="78" t="s">
        <v>301</v>
      </c>
      <c r="E2114" s="78" t="s">
        <v>5346</v>
      </c>
    </row>
    <row r="2115" spans="1:5" ht="45" x14ac:dyDescent="0.2">
      <c r="A2115" s="74" t="s">
        <v>5347</v>
      </c>
      <c r="B2115" s="74" t="s">
        <v>5348</v>
      </c>
      <c r="C2115" s="76" t="s">
        <v>228</v>
      </c>
      <c r="D2115" s="78" t="s">
        <v>5349</v>
      </c>
      <c r="E2115" s="78" t="s">
        <v>5351</v>
      </c>
    </row>
    <row r="2116" spans="1:5" ht="45" x14ac:dyDescent="0.2">
      <c r="A2116" s="74" t="s">
        <v>5352</v>
      </c>
      <c r="B2116" s="74" t="s">
        <v>5353</v>
      </c>
      <c r="C2116" s="76" t="s">
        <v>228</v>
      </c>
      <c r="D2116" s="78" t="s">
        <v>5354</v>
      </c>
      <c r="E2116" s="78" t="s">
        <v>5355</v>
      </c>
    </row>
    <row r="2117" spans="1:5" ht="33.75" x14ac:dyDescent="0.2">
      <c r="A2117" s="74" t="s">
        <v>5356</v>
      </c>
      <c r="B2117" s="74" t="s">
        <v>5357</v>
      </c>
      <c r="C2117" s="76" t="s">
        <v>228</v>
      </c>
      <c r="D2117" s="78" t="s">
        <v>4438</v>
      </c>
      <c r="E2117" s="78" t="s">
        <v>5358</v>
      </c>
    </row>
    <row r="2118" spans="1:5" ht="45" x14ac:dyDescent="0.2">
      <c r="A2118" s="74" t="s">
        <v>5359</v>
      </c>
      <c r="B2118" s="74" t="s">
        <v>5360</v>
      </c>
      <c r="C2118" s="76" t="s">
        <v>228</v>
      </c>
      <c r="D2118" s="78" t="s">
        <v>4930</v>
      </c>
      <c r="E2118" s="78" t="s">
        <v>5361</v>
      </c>
    </row>
    <row r="2119" spans="1:5" ht="33.75" x14ac:dyDescent="0.2">
      <c r="A2119" s="74" t="s">
        <v>5362</v>
      </c>
      <c r="B2119" s="74" t="s">
        <v>5363</v>
      </c>
      <c r="C2119" s="76" t="s">
        <v>228</v>
      </c>
      <c r="D2119" s="78" t="s">
        <v>5364</v>
      </c>
      <c r="E2119" s="78" t="s">
        <v>5365</v>
      </c>
    </row>
    <row r="2120" spans="1:5" ht="33.75" x14ac:dyDescent="0.2">
      <c r="A2120" s="74" t="s">
        <v>5366</v>
      </c>
      <c r="B2120" s="74" t="s">
        <v>5367</v>
      </c>
      <c r="C2120" s="76" t="s">
        <v>228</v>
      </c>
      <c r="D2120" s="78" t="s">
        <v>5368</v>
      </c>
      <c r="E2120" s="78" t="s">
        <v>5369</v>
      </c>
    </row>
    <row r="2121" spans="1:5" ht="56.25" x14ac:dyDescent="0.2">
      <c r="A2121" s="59">
        <v>38.04</v>
      </c>
      <c r="B2121" s="60" t="s">
        <v>5370</v>
      </c>
      <c r="C2121" s="57"/>
      <c r="D2121" s="57"/>
      <c r="E2121" s="57"/>
    </row>
    <row r="2122" spans="1:5" ht="56.25" x14ac:dyDescent="0.2">
      <c r="A2122" s="74" t="s">
        <v>5371</v>
      </c>
      <c r="B2122" s="74" t="s">
        <v>5372</v>
      </c>
      <c r="C2122" s="76" t="s">
        <v>228</v>
      </c>
      <c r="D2122" s="78" t="s">
        <v>297</v>
      </c>
      <c r="E2122" s="78" t="s">
        <v>5373</v>
      </c>
    </row>
    <row r="2123" spans="1:5" ht="56.25" x14ac:dyDescent="0.2">
      <c r="A2123" s="74" t="s">
        <v>5374</v>
      </c>
      <c r="B2123" s="74" t="s">
        <v>5375</v>
      </c>
      <c r="C2123" s="76" t="s">
        <v>228</v>
      </c>
      <c r="D2123" s="78" t="s">
        <v>290</v>
      </c>
      <c r="E2123" s="78" t="s">
        <v>5376</v>
      </c>
    </row>
    <row r="2124" spans="1:5" ht="56.25" x14ac:dyDescent="0.2">
      <c r="A2124" s="74" t="s">
        <v>5377</v>
      </c>
      <c r="B2124" s="74" t="s">
        <v>5378</v>
      </c>
      <c r="C2124" s="76" t="s">
        <v>228</v>
      </c>
      <c r="D2124" s="78" t="s">
        <v>5379</v>
      </c>
      <c r="E2124" s="78" t="s">
        <v>5380</v>
      </c>
    </row>
    <row r="2125" spans="1:5" ht="56.25" x14ac:dyDescent="0.2">
      <c r="A2125" s="74" t="s">
        <v>5381</v>
      </c>
      <c r="B2125" s="74" t="s">
        <v>5382</v>
      </c>
      <c r="C2125" s="76" t="s">
        <v>228</v>
      </c>
      <c r="D2125" s="78" t="s">
        <v>5383</v>
      </c>
      <c r="E2125" s="78" t="s">
        <v>5384</v>
      </c>
    </row>
    <row r="2126" spans="1:5" ht="56.25" x14ac:dyDescent="0.2">
      <c r="A2126" s="74" t="s">
        <v>5385</v>
      </c>
      <c r="B2126" s="74" t="s">
        <v>5386</v>
      </c>
      <c r="C2126" s="76" t="s">
        <v>228</v>
      </c>
      <c r="D2126" s="78" t="s">
        <v>5387</v>
      </c>
      <c r="E2126" s="78" t="s">
        <v>5388</v>
      </c>
    </row>
    <row r="2127" spans="1:5" ht="56.25" x14ac:dyDescent="0.2">
      <c r="A2127" s="74" t="s">
        <v>5389</v>
      </c>
      <c r="B2127" s="74" t="s">
        <v>5390</v>
      </c>
      <c r="C2127" s="76" t="s">
        <v>228</v>
      </c>
      <c r="D2127" s="78" t="s">
        <v>5391</v>
      </c>
      <c r="E2127" s="78" t="s">
        <v>5392</v>
      </c>
    </row>
    <row r="2128" spans="1:5" ht="56.25" x14ac:dyDescent="0.2">
      <c r="A2128" s="74" t="s">
        <v>5393</v>
      </c>
      <c r="B2128" s="74" t="s">
        <v>5394</v>
      </c>
      <c r="C2128" s="76" t="s">
        <v>228</v>
      </c>
      <c r="D2128" s="78" t="s">
        <v>5395</v>
      </c>
      <c r="E2128" s="78" t="s">
        <v>5396</v>
      </c>
    </row>
    <row r="2129" spans="1:5" ht="56.25" x14ac:dyDescent="0.2">
      <c r="A2129" s="74" t="s">
        <v>5397</v>
      </c>
      <c r="B2129" s="74" t="s">
        <v>5398</v>
      </c>
      <c r="C2129" s="76" t="s">
        <v>228</v>
      </c>
      <c r="D2129" s="78" t="s">
        <v>5399</v>
      </c>
      <c r="E2129" s="78" t="s">
        <v>5400</v>
      </c>
    </row>
    <row r="2130" spans="1:5" ht="56.25" x14ac:dyDescent="0.2">
      <c r="A2130" s="59">
        <v>38.049999999999997</v>
      </c>
      <c r="B2130" s="73" t="s">
        <v>5401</v>
      </c>
      <c r="C2130" s="57"/>
      <c r="D2130" s="57"/>
      <c r="E2130" s="57"/>
    </row>
    <row r="2131" spans="1:5" ht="67.5" x14ac:dyDescent="0.2">
      <c r="A2131" s="74" t="s">
        <v>5402</v>
      </c>
      <c r="B2131" s="75" t="s">
        <v>5403</v>
      </c>
      <c r="C2131" s="76" t="s">
        <v>228</v>
      </c>
      <c r="D2131" s="78" t="s">
        <v>5404</v>
      </c>
      <c r="E2131" s="78" t="s">
        <v>5405</v>
      </c>
    </row>
    <row r="2132" spans="1:5" ht="56.25" x14ac:dyDescent="0.2">
      <c r="A2132" s="74" t="s">
        <v>5406</v>
      </c>
      <c r="B2132" s="74" t="s">
        <v>5407</v>
      </c>
      <c r="C2132" s="76" t="s">
        <v>228</v>
      </c>
      <c r="D2132" s="78" t="s">
        <v>5408</v>
      </c>
      <c r="E2132" s="78" t="s">
        <v>5409</v>
      </c>
    </row>
    <row r="2133" spans="1:5" ht="67.5" x14ac:dyDescent="0.2">
      <c r="A2133" s="74" t="s">
        <v>5410</v>
      </c>
      <c r="B2133" s="75" t="s">
        <v>5411</v>
      </c>
      <c r="C2133" s="76" t="s">
        <v>228</v>
      </c>
      <c r="D2133" s="78" t="s">
        <v>5412</v>
      </c>
      <c r="E2133" s="78" t="s">
        <v>5413</v>
      </c>
    </row>
    <row r="2134" spans="1:5" ht="67.5" x14ac:dyDescent="0.2">
      <c r="A2134" s="74" t="s">
        <v>5414</v>
      </c>
      <c r="B2134" s="75" t="s">
        <v>5415</v>
      </c>
      <c r="C2134" s="76" t="s">
        <v>228</v>
      </c>
      <c r="D2134" s="78" t="s">
        <v>5416</v>
      </c>
      <c r="E2134" s="78" t="s">
        <v>5417</v>
      </c>
    </row>
    <row r="2135" spans="1:5" ht="56.25" x14ac:dyDescent="0.2">
      <c r="A2135" s="74" t="s">
        <v>5418</v>
      </c>
      <c r="B2135" s="74" t="s">
        <v>5419</v>
      </c>
      <c r="C2135" s="76" t="s">
        <v>228</v>
      </c>
      <c r="D2135" s="78" t="s">
        <v>5420</v>
      </c>
      <c r="E2135" s="78" t="s">
        <v>5421</v>
      </c>
    </row>
    <row r="2136" spans="1:5" ht="67.5" x14ac:dyDescent="0.2">
      <c r="A2136" s="74" t="s">
        <v>5422</v>
      </c>
      <c r="B2136" s="75" t="s">
        <v>5423</v>
      </c>
      <c r="C2136" s="76" t="s">
        <v>228</v>
      </c>
      <c r="D2136" s="78" t="s">
        <v>5424</v>
      </c>
      <c r="E2136" s="78" t="s">
        <v>5425</v>
      </c>
    </row>
    <row r="2137" spans="1:5" ht="56.25" x14ac:dyDescent="0.2">
      <c r="A2137" s="74" t="s">
        <v>5426</v>
      </c>
      <c r="B2137" s="74" t="s">
        <v>5427</v>
      </c>
      <c r="C2137" s="76" t="s">
        <v>228</v>
      </c>
      <c r="D2137" s="78" t="s">
        <v>5428</v>
      </c>
      <c r="E2137" s="78" t="s">
        <v>5429</v>
      </c>
    </row>
    <row r="2138" spans="1:5" ht="56.25" x14ac:dyDescent="0.2">
      <c r="A2138" s="74" t="s">
        <v>5430</v>
      </c>
      <c r="B2138" s="74" t="s">
        <v>5431</v>
      </c>
      <c r="C2138" s="76" t="s">
        <v>228</v>
      </c>
      <c r="D2138" s="78" t="s">
        <v>5432</v>
      </c>
      <c r="E2138" s="78" t="s">
        <v>5433</v>
      </c>
    </row>
    <row r="2139" spans="1:5" ht="78.75" x14ac:dyDescent="0.2">
      <c r="A2139" s="59">
        <v>38.06</v>
      </c>
      <c r="B2139" s="60" t="s">
        <v>5434</v>
      </c>
      <c r="C2139" s="57"/>
      <c r="D2139" s="57"/>
      <c r="E2139" s="57"/>
    </row>
    <row r="2140" spans="1:5" ht="56.25" x14ac:dyDescent="0.2">
      <c r="A2140" s="74" t="s">
        <v>5435</v>
      </c>
      <c r="B2140" s="75" t="s">
        <v>5436</v>
      </c>
      <c r="C2140" s="76" t="s">
        <v>228</v>
      </c>
      <c r="D2140" s="78" t="s">
        <v>1123</v>
      </c>
      <c r="E2140" s="78" t="s">
        <v>540</v>
      </c>
    </row>
    <row r="2141" spans="1:5" ht="56.25" x14ac:dyDescent="0.2">
      <c r="A2141" s="74" t="s">
        <v>5437</v>
      </c>
      <c r="B2141" s="75" t="s">
        <v>5438</v>
      </c>
      <c r="C2141" s="76" t="s">
        <v>228</v>
      </c>
      <c r="D2141" s="78" t="s">
        <v>5439</v>
      </c>
      <c r="E2141" s="78" t="s">
        <v>5440</v>
      </c>
    </row>
    <row r="2142" spans="1:5" ht="56.25" x14ac:dyDescent="0.2">
      <c r="A2142" s="74" t="s">
        <v>5441</v>
      </c>
      <c r="B2142" s="74" t="s">
        <v>5442</v>
      </c>
      <c r="C2142" s="76" t="s">
        <v>228</v>
      </c>
      <c r="D2142" s="78" t="s">
        <v>3544</v>
      </c>
      <c r="E2142" s="78" t="s">
        <v>5443</v>
      </c>
    </row>
    <row r="2143" spans="1:5" ht="67.5" x14ac:dyDescent="0.2">
      <c r="A2143" s="74" t="s">
        <v>5444</v>
      </c>
      <c r="B2143" s="75" t="s">
        <v>5445</v>
      </c>
      <c r="C2143" s="76" t="s">
        <v>228</v>
      </c>
      <c r="D2143" s="78" t="s">
        <v>5446</v>
      </c>
      <c r="E2143" s="78" t="s">
        <v>430</v>
      </c>
    </row>
    <row r="2144" spans="1:5" ht="67.5" x14ac:dyDescent="0.2">
      <c r="A2144" s="74" t="s">
        <v>5447</v>
      </c>
      <c r="B2144" s="75" t="s">
        <v>5448</v>
      </c>
      <c r="C2144" s="76" t="s">
        <v>228</v>
      </c>
      <c r="D2144" s="78" t="s">
        <v>5449</v>
      </c>
      <c r="E2144" s="78" t="s">
        <v>5450</v>
      </c>
    </row>
    <row r="2145" spans="1:5" ht="56.25" x14ac:dyDescent="0.2">
      <c r="A2145" s="74" t="s">
        <v>5451</v>
      </c>
      <c r="B2145" s="74" t="s">
        <v>5452</v>
      </c>
      <c r="C2145" s="76" t="s">
        <v>228</v>
      </c>
      <c r="D2145" s="78" t="s">
        <v>5453</v>
      </c>
      <c r="E2145" s="78" t="s">
        <v>5454</v>
      </c>
    </row>
    <row r="2146" spans="1:5" ht="67.5" x14ac:dyDescent="0.2">
      <c r="A2146" s="74" t="s">
        <v>5455</v>
      </c>
      <c r="B2146" s="75" t="s">
        <v>5456</v>
      </c>
      <c r="C2146" s="76" t="s">
        <v>228</v>
      </c>
      <c r="D2146" s="78" t="s">
        <v>4281</v>
      </c>
      <c r="E2146" s="78" t="s">
        <v>5457</v>
      </c>
    </row>
    <row r="2147" spans="1:5" ht="56.25" x14ac:dyDescent="0.2">
      <c r="A2147" s="74" t="s">
        <v>5458</v>
      </c>
      <c r="B2147" s="74" t="s">
        <v>5459</v>
      </c>
      <c r="C2147" s="76" t="s">
        <v>228</v>
      </c>
      <c r="D2147" s="78" t="s">
        <v>5460</v>
      </c>
      <c r="E2147" s="78" t="s">
        <v>5461</v>
      </c>
    </row>
    <row r="2148" spans="1:5" ht="56.25" x14ac:dyDescent="0.2">
      <c r="A2148" s="74" t="s">
        <v>5462</v>
      </c>
      <c r="B2148" s="74" t="s">
        <v>5463</v>
      </c>
      <c r="C2148" s="76" t="s">
        <v>228</v>
      </c>
      <c r="D2148" s="78" t="s">
        <v>5464</v>
      </c>
      <c r="E2148" s="78" t="s">
        <v>5465</v>
      </c>
    </row>
    <row r="2149" spans="1:5" ht="22.5" x14ac:dyDescent="0.2">
      <c r="A2149" s="59">
        <v>38.07</v>
      </c>
      <c r="B2149" s="73" t="s">
        <v>5466</v>
      </c>
      <c r="C2149" s="56"/>
      <c r="D2149" s="56"/>
      <c r="E2149" s="56"/>
    </row>
    <row r="2150" spans="1:5" ht="45" x14ac:dyDescent="0.2">
      <c r="A2150" s="74" t="s">
        <v>5467</v>
      </c>
      <c r="B2150" s="74" t="s">
        <v>5468</v>
      </c>
      <c r="C2150" s="76" t="s">
        <v>247</v>
      </c>
      <c r="D2150" s="78" t="s">
        <v>4883</v>
      </c>
      <c r="E2150" s="78" t="s">
        <v>5469</v>
      </c>
    </row>
    <row r="2151" spans="1:5" ht="33.75" x14ac:dyDescent="0.2">
      <c r="A2151" s="74" t="s">
        <v>5470</v>
      </c>
      <c r="B2151" s="74" t="s">
        <v>5471</v>
      </c>
      <c r="C2151" s="76" t="s">
        <v>228</v>
      </c>
      <c r="D2151" s="78" t="s">
        <v>5472</v>
      </c>
      <c r="E2151" s="78" t="s">
        <v>415</v>
      </c>
    </row>
    <row r="2152" spans="1:5" ht="22.5" x14ac:dyDescent="0.2">
      <c r="A2152" s="74" t="s">
        <v>5473</v>
      </c>
      <c r="B2152" s="74" t="s">
        <v>5474</v>
      </c>
      <c r="C2152" s="76" t="s">
        <v>210</v>
      </c>
      <c r="D2152" s="78" t="s">
        <v>5475</v>
      </c>
      <c r="E2152" s="78" t="s">
        <v>275</v>
      </c>
    </row>
    <row r="2153" spans="1:5" ht="33.75" x14ac:dyDescent="0.2">
      <c r="A2153" s="74" t="s">
        <v>5476</v>
      </c>
      <c r="B2153" s="74" t="s">
        <v>5477</v>
      </c>
      <c r="C2153" s="76" t="s">
        <v>210</v>
      </c>
      <c r="D2153" s="78" t="s">
        <v>5478</v>
      </c>
      <c r="E2153" s="78" t="s">
        <v>5479</v>
      </c>
    </row>
    <row r="2154" spans="1:5" ht="33.75" x14ac:dyDescent="0.2">
      <c r="A2154" s="74" t="s">
        <v>5480</v>
      </c>
      <c r="B2154" s="74" t="s">
        <v>5481</v>
      </c>
      <c r="C2154" s="76" t="s">
        <v>210</v>
      </c>
      <c r="D2154" s="78" t="s">
        <v>3951</v>
      </c>
      <c r="E2154" s="78" t="s">
        <v>5482</v>
      </c>
    </row>
    <row r="2155" spans="1:5" ht="22.5" x14ac:dyDescent="0.2">
      <c r="A2155" s="74" t="s">
        <v>5483</v>
      </c>
      <c r="B2155" s="74" t="s">
        <v>5484</v>
      </c>
      <c r="C2155" s="76" t="s">
        <v>210</v>
      </c>
      <c r="D2155" s="78" t="s">
        <v>1244</v>
      </c>
      <c r="E2155" s="78" t="s">
        <v>3346</v>
      </c>
    </row>
    <row r="2156" spans="1:5" ht="33.75" x14ac:dyDescent="0.2">
      <c r="A2156" s="74" t="s">
        <v>5485</v>
      </c>
      <c r="B2156" s="74" t="s">
        <v>5486</v>
      </c>
      <c r="C2156" s="76" t="s">
        <v>228</v>
      </c>
      <c r="D2156" s="78" t="s">
        <v>292</v>
      </c>
      <c r="E2156" s="78" t="s">
        <v>5487</v>
      </c>
    </row>
    <row r="2157" spans="1:5" ht="45" x14ac:dyDescent="0.2">
      <c r="A2157" s="74" t="s">
        <v>5488</v>
      </c>
      <c r="B2157" s="74" t="s">
        <v>5489</v>
      </c>
      <c r="C2157" s="76" t="s">
        <v>228</v>
      </c>
      <c r="D2157" s="78" t="s">
        <v>309</v>
      </c>
      <c r="E2157" s="78" t="s">
        <v>5491</v>
      </c>
    </row>
    <row r="2158" spans="1:5" ht="45" x14ac:dyDescent="0.2">
      <c r="A2158" s="74" t="s">
        <v>5492</v>
      </c>
      <c r="B2158" s="74" t="s">
        <v>5493</v>
      </c>
      <c r="C2158" s="76" t="s">
        <v>228</v>
      </c>
      <c r="D2158" s="78" t="s">
        <v>5494</v>
      </c>
      <c r="E2158" s="78" t="s">
        <v>5495</v>
      </c>
    </row>
    <row r="2159" spans="1:5" ht="45" x14ac:dyDescent="0.2">
      <c r="A2159" s="74" t="s">
        <v>5496</v>
      </c>
      <c r="B2159" s="74" t="s">
        <v>5497</v>
      </c>
      <c r="C2159" s="76" t="s">
        <v>228</v>
      </c>
      <c r="D2159" s="78" t="s">
        <v>5498</v>
      </c>
      <c r="E2159" s="78" t="s">
        <v>417</v>
      </c>
    </row>
    <row r="2160" spans="1:5" ht="56.25" x14ac:dyDescent="0.2">
      <c r="A2160" s="74" t="s">
        <v>5499</v>
      </c>
      <c r="B2160" s="74" t="s">
        <v>5500</v>
      </c>
      <c r="C2160" s="76" t="s">
        <v>228</v>
      </c>
      <c r="D2160" s="78" t="s">
        <v>5501</v>
      </c>
      <c r="E2160" s="78" t="s">
        <v>5502</v>
      </c>
    </row>
    <row r="2161" spans="1:5" ht="56.25" x14ac:dyDescent="0.2">
      <c r="A2161" s="74" t="s">
        <v>5503</v>
      </c>
      <c r="B2161" s="74" t="s">
        <v>5504</v>
      </c>
      <c r="C2161" s="76" t="s">
        <v>228</v>
      </c>
      <c r="D2161" s="78" t="s">
        <v>5505</v>
      </c>
      <c r="E2161" s="78" t="s">
        <v>5506</v>
      </c>
    </row>
    <row r="2162" spans="1:5" ht="33.75" x14ac:dyDescent="0.2">
      <c r="A2162" s="74" t="s">
        <v>5507</v>
      </c>
      <c r="B2162" s="74" t="s">
        <v>5508</v>
      </c>
      <c r="C2162" s="76" t="s">
        <v>228</v>
      </c>
      <c r="D2162" s="78" t="s">
        <v>5509</v>
      </c>
      <c r="E2162" s="78" t="s">
        <v>5510</v>
      </c>
    </row>
    <row r="2163" spans="1:5" ht="56.25" x14ac:dyDescent="0.2">
      <c r="A2163" s="74" t="s">
        <v>5511</v>
      </c>
      <c r="B2163" s="75" t="s">
        <v>5512</v>
      </c>
      <c r="C2163" s="76" t="s">
        <v>228</v>
      </c>
      <c r="D2163" s="78" t="s">
        <v>5513</v>
      </c>
      <c r="E2163" s="78" t="s">
        <v>5514</v>
      </c>
    </row>
    <row r="2164" spans="1:5" ht="78.75" x14ac:dyDescent="0.2">
      <c r="A2164" s="74" t="s">
        <v>5515</v>
      </c>
      <c r="B2164" s="75" t="s">
        <v>5516</v>
      </c>
      <c r="C2164" s="76" t="s">
        <v>228</v>
      </c>
      <c r="D2164" s="78" t="s">
        <v>5517</v>
      </c>
      <c r="E2164" s="78" t="s">
        <v>5518</v>
      </c>
    </row>
    <row r="2165" spans="1:5" ht="78.75" x14ac:dyDescent="0.2">
      <c r="A2165" s="74" t="s">
        <v>5519</v>
      </c>
      <c r="B2165" s="75" t="s">
        <v>5520</v>
      </c>
      <c r="C2165" s="76" t="s">
        <v>228</v>
      </c>
      <c r="D2165" s="78" t="s">
        <v>5521</v>
      </c>
      <c r="E2165" s="78" t="s">
        <v>5522</v>
      </c>
    </row>
    <row r="2166" spans="1:5" ht="56.25" x14ac:dyDescent="0.2">
      <c r="A2166" s="74" t="s">
        <v>5523</v>
      </c>
      <c r="B2166" s="75" t="s">
        <v>5524</v>
      </c>
      <c r="C2166" s="76" t="s">
        <v>210</v>
      </c>
      <c r="D2166" s="78" t="s">
        <v>5525</v>
      </c>
      <c r="E2166" s="78" t="s">
        <v>5526</v>
      </c>
    </row>
    <row r="2167" spans="1:5" ht="56.25" x14ac:dyDescent="0.2">
      <c r="A2167" s="74" t="s">
        <v>5527</v>
      </c>
      <c r="B2167" s="75" t="s">
        <v>5528</v>
      </c>
      <c r="C2167" s="76" t="s">
        <v>210</v>
      </c>
      <c r="D2167" s="78" t="s">
        <v>5529</v>
      </c>
      <c r="E2167" s="78" t="s">
        <v>5530</v>
      </c>
    </row>
    <row r="2168" spans="1:5" ht="56.25" x14ac:dyDescent="0.2">
      <c r="A2168" s="74" t="s">
        <v>5531</v>
      </c>
      <c r="B2168" s="75" t="s">
        <v>5532</v>
      </c>
      <c r="C2168" s="76" t="s">
        <v>210</v>
      </c>
      <c r="D2168" s="78" t="s">
        <v>5533</v>
      </c>
      <c r="E2168" s="78" t="s">
        <v>5534</v>
      </c>
    </row>
    <row r="2169" spans="1:5" ht="22.5" x14ac:dyDescent="0.2">
      <c r="A2169" s="59">
        <v>38.1</v>
      </c>
      <c r="B2169" s="73" t="s">
        <v>5535</v>
      </c>
      <c r="C2169" s="56"/>
      <c r="D2169" s="56"/>
      <c r="E2169" s="56"/>
    </row>
    <row r="2170" spans="1:5" ht="45" x14ac:dyDescent="0.2">
      <c r="A2170" s="74" t="s">
        <v>5536</v>
      </c>
      <c r="B2170" s="74" t="s">
        <v>5537</v>
      </c>
      <c r="C2170" s="76" t="s">
        <v>228</v>
      </c>
      <c r="D2170" s="78" t="s">
        <v>5538</v>
      </c>
      <c r="E2170" s="78" t="s">
        <v>5539</v>
      </c>
    </row>
    <row r="2171" spans="1:5" ht="45" x14ac:dyDescent="0.2">
      <c r="A2171" s="74" t="s">
        <v>5540</v>
      </c>
      <c r="B2171" s="74" t="s">
        <v>5541</v>
      </c>
      <c r="C2171" s="76" t="s">
        <v>228</v>
      </c>
      <c r="D2171" s="78" t="s">
        <v>5542</v>
      </c>
      <c r="E2171" s="78" t="s">
        <v>5284</v>
      </c>
    </row>
    <row r="2172" spans="1:5" ht="67.5" x14ac:dyDescent="0.2">
      <c r="A2172" s="74" t="s">
        <v>5543</v>
      </c>
      <c r="B2172" s="75" t="s">
        <v>5544</v>
      </c>
      <c r="C2172" s="76" t="s">
        <v>210</v>
      </c>
      <c r="D2172" s="78" t="s">
        <v>5545</v>
      </c>
      <c r="E2172" s="78" t="s">
        <v>5546</v>
      </c>
    </row>
    <row r="2173" spans="1:5" ht="67.5" x14ac:dyDescent="0.2">
      <c r="A2173" s="74" t="s">
        <v>5547</v>
      </c>
      <c r="B2173" s="75" t="s">
        <v>5548</v>
      </c>
      <c r="C2173" s="76" t="s">
        <v>210</v>
      </c>
      <c r="D2173" s="78" t="s">
        <v>5549</v>
      </c>
      <c r="E2173" s="78" t="s">
        <v>5550</v>
      </c>
    </row>
    <row r="2174" spans="1:5" ht="67.5" x14ac:dyDescent="0.2">
      <c r="A2174" s="74" t="s">
        <v>5551</v>
      </c>
      <c r="B2174" s="75" t="s">
        <v>5552</v>
      </c>
      <c r="C2174" s="76" t="s">
        <v>210</v>
      </c>
      <c r="D2174" s="78" t="s">
        <v>5553</v>
      </c>
      <c r="E2174" s="78" t="s">
        <v>5554</v>
      </c>
    </row>
    <row r="2175" spans="1:5" ht="45" x14ac:dyDescent="0.2">
      <c r="A2175" s="74" t="s">
        <v>5555</v>
      </c>
      <c r="B2175" s="74" t="s">
        <v>5556</v>
      </c>
      <c r="C2175" s="76" t="s">
        <v>210</v>
      </c>
      <c r="D2175" s="78" t="s">
        <v>5557</v>
      </c>
      <c r="E2175" s="78" t="s">
        <v>5559</v>
      </c>
    </row>
    <row r="2176" spans="1:5" ht="45" x14ac:dyDescent="0.2">
      <c r="A2176" s="74" t="s">
        <v>5560</v>
      </c>
      <c r="B2176" s="74" t="s">
        <v>5561</v>
      </c>
      <c r="C2176" s="76" t="s">
        <v>210</v>
      </c>
      <c r="D2176" s="78" t="s">
        <v>5562</v>
      </c>
      <c r="E2176" s="78" t="s">
        <v>5563</v>
      </c>
    </row>
    <row r="2177" spans="1:5" ht="45" x14ac:dyDescent="0.2">
      <c r="A2177" s="74" t="s">
        <v>5564</v>
      </c>
      <c r="B2177" s="74" t="s">
        <v>5565</v>
      </c>
      <c r="C2177" s="76" t="s">
        <v>210</v>
      </c>
      <c r="D2177" s="78" t="s">
        <v>5566</v>
      </c>
      <c r="E2177" s="78" t="s">
        <v>5567</v>
      </c>
    </row>
    <row r="2178" spans="1:5" ht="33.75" x14ac:dyDescent="0.2">
      <c r="A2178" s="74" t="s">
        <v>5568</v>
      </c>
      <c r="B2178" s="74" t="s">
        <v>5569</v>
      </c>
      <c r="C2178" s="76" t="s">
        <v>210</v>
      </c>
      <c r="D2178" s="78" t="s">
        <v>331</v>
      </c>
      <c r="E2178" s="78" t="s">
        <v>5570</v>
      </c>
    </row>
    <row r="2179" spans="1:5" x14ac:dyDescent="0.2">
      <c r="A2179" s="59">
        <v>38.119999999999997</v>
      </c>
      <c r="B2179" s="73" t="s">
        <v>5571</v>
      </c>
      <c r="C2179" s="56"/>
      <c r="D2179" s="56"/>
      <c r="E2179" s="56"/>
    </row>
    <row r="2180" spans="1:5" ht="56.25" x14ac:dyDescent="0.2">
      <c r="A2180" s="74" t="s">
        <v>5572</v>
      </c>
      <c r="B2180" s="75" t="s">
        <v>5573</v>
      </c>
      <c r="C2180" s="76" t="s">
        <v>228</v>
      </c>
      <c r="D2180" s="78" t="s">
        <v>5574</v>
      </c>
      <c r="E2180" s="78" t="s">
        <v>5575</v>
      </c>
    </row>
    <row r="2181" spans="1:5" ht="56.25" x14ac:dyDescent="0.2">
      <c r="A2181" s="74" t="s">
        <v>5576</v>
      </c>
      <c r="B2181" s="75" t="s">
        <v>5577</v>
      </c>
      <c r="C2181" s="76" t="s">
        <v>228</v>
      </c>
      <c r="D2181" s="78" t="s">
        <v>5578</v>
      </c>
      <c r="E2181" s="78" t="s">
        <v>5579</v>
      </c>
    </row>
    <row r="2182" spans="1:5" ht="56.25" x14ac:dyDescent="0.2">
      <c r="A2182" s="74" t="s">
        <v>5580</v>
      </c>
      <c r="B2182" s="75" t="s">
        <v>5581</v>
      </c>
      <c r="C2182" s="76" t="s">
        <v>228</v>
      </c>
      <c r="D2182" s="78" t="s">
        <v>5582</v>
      </c>
      <c r="E2182" s="78" t="s">
        <v>5583</v>
      </c>
    </row>
    <row r="2183" spans="1:5" ht="56.25" x14ac:dyDescent="0.2">
      <c r="A2183" s="74" t="s">
        <v>5584</v>
      </c>
      <c r="B2183" s="75" t="s">
        <v>5585</v>
      </c>
      <c r="C2183" s="76" t="s">
        <v>228</v>
      </c>
      <c r="D2183" s="78" t="s">
        <v>5586</v>
      </c>
      <c r="E2183" s="78" t="s">
        <v>5587</v>
      </c>
    </row>
    <row r="2184" spans="1:5" ht="56.25" x14ac:dyDescent="0.2">
      <c r="A2184" s="74" t="s">
        <v>5588</v>
      </c>
      <c r="B2184" s="75" t="s">
        <v>5589</v>
      </c>
      <c r="C2184" s="76" t="s">
        <v>228</v>
      </c>
      <c r="D2184" s="78" t="s">
        <v>5590</v>
      </c>
      <c r="E2184" s="78" t="s">
        <v>5591</v>
      </c>
    </row>
    <row r="2185" spans="1:5" ht="33.75" x14ac:dyDescent="0.2">
      <c r="A2185" s="59">
        <v>38.130000000000003</v>
      </c>
      <c r="B2185" s="73" t="s">
        <v>5592</v>
      </c>
      <c r="C2185" s="56"/>
      <c r="D2185" s="56"/>
      <c r="E2185" s="56"/>
    </row>
    <row r="2186" spans="1:5" ht="67.5" x14ac:dyDescent="0.2">
      <c r="A2186" s="74" t="s">
        <v>5593</v>
      </c>
      <c r="B2186" s="75" t="s">
        <v>5594</v>
      </c>
      <c r="C2186" s="76" t="s">
        <v>228</v>
      </c>
      <c r="D2186" s="78" t="s">
        <v>285</v>
      </c>
      <c r="E2186" s="78" t="s">
        <v>5595</v>
      </c>
    </row>
    <row r="2187" spans="1:5" ht="67.5" x14ac:dyDescent="0.2">
      <c r="A2187" s="74" t="s">
        <v>5596</v>
      </c>
      <c r="B2187" s="75" t="s">
        <v>5597</v>
      </c>
      <c r="C2187" s="76" t="s">
        <v>228</v>
      </c>
      <c r="D2187" s="78" t="s">
        <v>5598</v>
      </c>
      <c r="E2187" s="78" t="s">
        <v>5599</v>
      </c>
    </row>
    <row r="2188" spans="1:5" ht="67.5" x14ac:dyDescent="0.2">
      <c r="A2188" s="74" t="s">
        <v>5600</v>
      </c>
      <c r="B2188" s="75" t="s">
        <v>5601</v>
      </c>
      <c r="C2188" s="76" t="s">
        <v>228</v>
      </c>
      <c r="D2188" s="78" t="s">
        <v>5602</v>
      </c>
      <c r="E2188" s="78" t="s">
        <v>5603</v>
      </c>
    </row>
    <row r="2189" spans="1:5" ht="67.5" x14ac:dyDescent="0.2">
      <c r="A2189" s="74" t="s">
        <v>5604</v>
      </c>
      <c r="B2189" s="75" t="s">
        <v>5605</v>
      </c>
      <c r="C2189" s="76" t="s">
        <v>228</v>
      </c>
      <c r="D2189" s="78" t="s">
        <v>5606</v>
      </c>
      <c r="E2189" s="78" t="s">
        <v>5607</v>
      </c>
    </row>
    <row r="2190" spans="1:5" ht="67.5" x14ac:dyDescent="0.2">
      <c r="A2190" s="74" t="s">
        <v>5608</v>
      </c>
      <c r="B2190" s="75" t="s">
        <v>5609</v>
      </c>
      <c r="C2190" s="76" t="s">
        <v>228</v>
      </c>
      <c r="D2190" s="78" t="s">
        <v>594</v>
      </c>
      <c r="E2190" s="78" t="s">
        <v>5610</v>
      </c>
    </row>
    <row r="2191" spans="1:5" ht="67.5" x14ac:dyDescent="0.2">
      <c r="A2191" s="74" t="s">
        <v>5611</v>
      </c>
      <c r="B2191" s="75" t="s">
        <v>5612</v>
      </c>
      <c r="C2191" s="76" t="s">
        <v>228</v>
      </c>
      <c r="D2191" s="78" t="s">
        <v>5613</v>
      </c>
      <c r="E2191" s="78" t="s">
        <v>5614</v>
      </c>
    </row>
    <row r="2192" spans="1:5" ht="67.5" x14ac:dyDescent="0.2">
      <c r="A2192" s="74" t="s">
        <v>5615</v>
      </c>
      <c r="B2192" s="75" t="s">
        <v>5616</v>
      </c>
      <c r="C2192" s="76" t="s">
        <v>228</v>
      </c>
      <c r="D2192" s="78" t="s">
        <v>5617</v>
      </c>
      <c r="E2192" s="78" t="s">
        <v>5618</v>
      </c>
    </row>
    <row r="2193" spans="1:5" ht="22.5" x14ac:dyDescent="0.2">
      <c r="A2193" s="59">
        <v>38.15</v>
      </c>
      <c r="B2193" s="73" t="s">
        <v>5619</v>
      </c>
      <c r="C2193" s="56"/>
      <c r="D2193" s="56"/>
      <c r="E2193" s="56"/>
    </row>
    <row r="2194" spans="1:5" ht="33.75" x14ac:dyDescent="0.2">
      <c r="A2194" s="74" t="s">
        <v>5620</v>
      </c>
      <c r="B2194" s="74" t="s">
        <v>5621</v>
      </c>
      <c r="C2194" s="76" t="s">
        <v>228</v>
      </c>
      <c r="D2194" s="78" t="s">
        <v>5622</v>
      </c>
      <c r="E2194" s="78" t="s">
        <v>5623</v>
      </c>
    </row>
    <row r="2195" spans="1:5" ht="33.75" x14ac:dyDescent="0.2">
      <c r="A2195" s="74" t="s">
        <v>5624</v>
      </c>
      <c r="B2195" s="74" t="s">
        <v>5625</v>
      </c>
      <c r="C2195" s="76" t="s">
        <v>228</v>
      </c>
      <c r="D2195" s="78" t="s">
        <v>4226</v>
      </c>
      <c r="E2195" s="78" t="s">
        <v>5626</v>
      </c>
    </row>
    <row r="2196" spans="1:5" ht="33.75" x14ac:dyDescent="0.2">
      <c r="A2196" s="74" t="s">
        <v>5627</v>
      </c>
      <c r="B2196" s="74" t="s">
        <v>5628</v>
      </c>
      <c r="C2196" s="76" t="s">
        <v>228</v>
      </c>
      <c r="D2196" s="78" t="s">
        <v>5629</v>
      </c>
      <c r="E2196" s="78" t="s">
        <v>5630</v>
      </c>
    </row>
    <row r="2197" spans="1:5" ht="33.75" x14ac:dyDescent="0.2">
      <c r="A2197" s="74" t="s">
        <v>5631</v>
      </c>
      <c r="B2197" s="74" t="s">
        <v>5632</v>
      </c>
      <c r="C2197" s="76" t="s">
        <v>210</v>
      </c>
      <c r="D2197" s="78" t="s">
        <v>5633</v>
      </c>
      <c r="E2197" s="78" t="s">
        <v>5635</v>
      </c>
    </row>
    <row r="2198" spans="1:5" ht="33.75" x14ac:dyDescent="0.2">
      <c r="A2198" s="74" t="s">
        <v>5636</v>
      </c>
      <c r="B2198" s="74" t="s">
        <v>5637</v>
      </c>
      <c r="C2198" s="76" t="s">
        <v>210</v>
      </c>
      <c r="D2198" s="78" t="s">
        <v>5638</v>
      </c>
      <c r="E2198" s="78" t="s">
        <v>1356</v>
      </c>
    </row>
    <row r="2199" spans="1:5" ht="33.75" x14ac:dyDescent="0.2">
      <c r="A2199" s="74" t="s">
        <v>5639</v>
      </c>
      <c r="B2199" s="74" t="s">
        <v>5640</v>
      </c>
      <c r="C2199" s="76" t="s">
        <v>210</v>
      </c>
      <c r="D2199" s="78" t="s">
        <v>5099</v>
      </c>
      <c r="E2199" s="78" t="s">
        <v>5641</v>
      </c>
    </row>
    <row r="2200" spans="1:5" ht="33.75" x14ac:dyDescent="0.2">
      <c r="A2200" s="74" t="s">
        <v>5642</v>
      </c>
      <c r="B2200" s="74" t="s">
        <v>5643</v>
      </c>
      <c r="C2200" s="76" t="s">
        <v>210</v>
      </c>
      <c r="D2200" s="78" t="s">
        <v>5644</v>
      </c>
      <c r="E2200" s="78" t="s">
        <v>5645</v>
      </c>
    </row>
    <row r="2201" spans="1:5" ht="33.75" x14ac:dyDescent="0.2">
      <c r="A2201" s="74" t="s">
        <v>5646</v>
      </c>
      <c r="B2201" s="74" t="s">
        <v>5647</v>
      </c>
      <c r="C2201" s="76" t="s">
        <v>210</v>
      </c>
      <c r="D2201" s="78" t="s">
        <v>5648</v>
      </c>
      <c r="E2201" s="78" t="s">
        <v>5649</v>
      </c>
    </row>
    <row r="2202" spans="1:5" ht="33.75" x14ac:dyDescent="0.2">
      <c r="A2202" s="74" t="s">
        <v>5650</v>
      </c>
      <c r="B2202" s="74" t="s">
        <v>5651</v>
      </c>
      <c r="C2202" s="76" t="s">
        <v>210</v>
      </c>
      <c r="D2202" s="78" t="s">
        <v>5652</v>
      </c>
      <c r="E2202" s="78" t="s">
        <v>5653</v>
      </c>
    </row>
    <row r="2203" spans="1:5" ht="22.5" x14ac:dyDescent="0.2">
      <c r="A2203" s="59">
        <v>38.159999999999997</v>
      </c>
      <c r="B2203" s="73" t="s">
        <v>5654</v>
      </c>
      <c r="C2203" s="56"/>
      <c r="D2203" s="56"/>
      <c r="E2203" s="56"/>
    </row>
    <row r="2204" spans="1:5" ht="45" x14ac:dyDescent="0.2">
      <c r="A2204" s="74" t="s">
        <v>5655</v>
      </c>
      <c r="B2204" s="74" t="s">
        <v>5656</v>
      </c>
      <c r="C2204" s="76" t="s">
        <v>228</v>
      </c>
      <c r="D2204" s="78" t="s">
        <v>5657</v>
      </c>
      <c r="E2204" s="78" t="s">
        <v>5658</v>
      </c>
    </row>
    <row r="2205" spans="1:5" ht="67.5" x14ac:dyDescent="0.2">
      <c r="A2205" s="74" t="s">
        <v>5659</v>
      </c>
      <c r="B2205" s="75" t="s">
        <v>5660</v>
      </c>
      <c r="C2205" s="76" t="s">
        <v>210</v>
      </c>
      <c r="D2205" s="78" t="s">
        <v>5661</v>
      </c>
      <c r="E2205" s="78" t="s">
        <v>5662</v>
      </c>
    </row>
    <row r="2206" spans="1:5" ht="56.25" x14ac:dyDescent="0.2">
      <c r="A2206" s="74" t="s">
        <v>5663</v>
      </c>
      <c r="B2206" s="74" t="s">
        <v>5664</v>
      </c>
      <c r="C2206" s="76" t="s">
        <v>210</v>
      </c>
      <c r="D2206" s="78" t="s">
        <v>5665</v>
      </c>
      <c r="E2206" s="78" t="s">
        <v>5666</v>
      </c>
    </row>
    <row r="2207" spans="1:5" ht="112.5" x14ac:dyDescent="0.2">
      <c r="A2207" s="79" t="s">
        <v>5667</v>
      </c>
      <c r="B2207" s="74" t="s">
        <v>5668</v>
      </c>
      <c r="C2207" s="80" t="s">
        <v>210</v>
      </c>
      <c r="D2207" s="81" t="s">
        <v>5669</v>
      </c>
      <c r="E2207" s="81" t="s">
        <v>5670</v>
      </c>
    </row>
    <row r="2208" spans="1:5" ht="78.75" x14ac:dyDescent="0.2">
      <c r="A2208" s="74" t="s">
        <v>5671</v>
      </c>
      <c r="B2208" s="75" t="s">
        <v>5672</v>
      </c>
      <c r="C2208" s="76" t="s">
        <v>210</v>
      </c>
      <c r="D2208" s="78" t="s">
        <v>5673</v>
      </c>
      <c r="E2208" s="78" t="s">
        <v>5674</v>
      </c>
    </row>
    <row r="2209" spans="1:5" ht="112.5" x14ac:dyDescent="0.2">
      <c r="A2209" s="79" t="s">
        <v>5675</v>
      </c>
      <c r="B2209" s="74" t="s">
        <v>5676</v>
      </c>
      <c r="C2209" s="80" t="s">
        <v>210</v>
      </c>
      <c r="D2209" s="81" t="s">
        <v>5677</v>
      </c>
      <c r="E2209" s="81" t="s">
        <v>865</v>
      </c>
    </row>
    <row r="2210" spans="1:5" ht="78.75" x14ac:dyDescent="0.2">
      <c r="A2210" s="74" t="s">
        <v>5678</v>
      </c>
      <c r="B2210" s="75" t="s">
        <v>5679</v>
      </c>
      <c r="C2210" s="76" t="s">
        <v>210</v>
      </c>
      <c r="D2210" s="78" t="s">
        <v>5680</v>
      </c>
      <c r="E2210" s="78" t="s">
        <v>5681</v>
      </c>
    </row>
    <row r="2211" spans="1:5" ht="45" x14ac:dyDescent="0.2">
      <c r="A2211" s="74" t="s">
        <v>5682</v>
      </c>
      <c r="B2211" s="74" t="s">
        <v>5683</v>
      </c>
      <c r="C2211" s="76" t="s">
        <v>228</v>
      </c>
      <c r="D2211" s="78" t="s">
        <v>5684</v>
      </c>
      <c r="E2211" s="78" t="s">
        <v>5685</v>
      </c>
    </row>
    <row r="2212" spans="1:5" ht="56.25" x14ac:dyDescent="0.2">
      <c r="A2212" s="74" t="s">
        <v>5686</v>
      </c>
      <c r="B2212" s="75" t="s">
        <v>5687</v>
      </c>
      <c r="C2212" s="76" t="s">
        <v>210</v>
      </c>
      <c r="D2212" s="78" t="s">
        <v>5688</v>
      </c>
      <c r="E2212" s="78" t="s">
        <v>5689</v>
      </c>
    </row>
    <row r="2213" spans="1:5" ht="78.75" x14ac:dyDescent="0.2">
      <c r="A2213" s="74" t="s">
        <v>5690</v>
      </c>
      <c r="B2213" s="75" t="s">
        <v>5691</v>
      </c>
      <c r="C2213" s="76" t="s">
        <v>210</v>
      </c>
      <c r="D2213" s="78" t="s">
        <v>5342</v>
      </c>
      <c r="E2213" s="78" t="s">
        <v>5692</v>
      </c>
    </row>
    <row r="2214" spans="1:5" ht="67.5" x14ac:dyDescent="0.2">
      <c r="A2214" s="74" t="s">
        <v>5693</v>
      </c>
      <c r="B2214" s="75" t="s">
        <v>5694</v>
      </c>
      <c r="C2214" s="76" t="s">
        <v>210</v>
      </c>
      <c r="D2214" s="78" t="s">
        <v>5695</v>
      </c>
      <c r="E2214" s="78" t="s">
        <v>5696</v>
      </c>
    </row>
    <row r="2215" spans="1:5" ht="56.25" x14ac:dyDescent="0.2">
      <c r="A2215" s="74" t="s">
        <v>5697</v>
      </c>
      <c r="B2215" s="75" t="s">
        <v>5698</v>
      </c>
      <c r="C2215" s="76" t="s">
        <v>210</v>
      </c>
      <c r="D2215" s="78" t="s">
        <v>5699</v>
      </c>
      <c r="E2215" s="78" t="s">
        <v>5700</v>
      </c>
    </row>
    <row r="2216" spans="1:5" ht="101.25" x14ac:dyDescent="0.2">
      <c r="A2216" s="74" t="s">
        <v>5701</v>
      </c>
      <c r="B2216" s="75" t="s">
        <v>5702</v>
      </c>
      <c r="C2216" s="76" t="s">
        <v>210</v>
      </c>
      <c r="D2216" s="78" t="s">
        <v>5703</v>
      </c>
      <c r="E2216" s="78" t="s">
        <v>5705</v>
      </c>
    </row>
    <row r="2217" spans="1:5" ht="56.25" x14ac:dyDescent="0.2">
      <c r="A2217" s="74" t="s">
        <v>5706</v>
      </c>
      <c r="B2217" s="74" t="s">
        <v>5707</v>
      </c>
      <c r="C2217" s="76" t="s">
        <v>210</v>
      </c>
      <c r="D2217" s="78" t="s">
        <v>5708</v>
      </c>
      <c r="E2217" s="78" t="s">
        <v>5709</v>
      </c>
    </row>
    <row r="2218" spans="1:5" ht="22.5" x14ac:dyDescent="0.2">
      <c r="A2218" s="59">
        <v>38.19</v>
      </c>
      <c r="B2218" s="73" t="s">
        <v>5710</v>
      </c>
      <c r="C2218" s="56"/>
      <c r="D2218" s="56"/>
      <c r="E2218" s="56"/>
    </row>
    <row r="2219" spans="1:5" ht="45" x14ac:dyDescent="0.2">
      <c r="A2219" s="74" t="s">
        <v>5711</v>
      </c>
      <c r="B2219" s="74" t="s">
        <v>5712</v>
      </c>
      <c r="C2219" s="76" t="s">
        <v>228</v>
      </c>
      <c r="D2219" s="78" t="s">
        <v>5713</v>
      </c>
      <c r="E2219" s="78" t="s">
        <v>5714</v>
      </c>
    </row>
    <row r="2220" spans="1:5" ht="45" x14ac:dyDescent="0.2">
      <c r="A2220" s="74" t="s">
        <v>5715</v>
      </c>
      <c r="B2220" s="74" t="s">
        <v>5716</v>
      </c>
      <c r="C2220" s="76" t="s">
        <v>228</v>
      </c>
      <c r="D2220" s="78" t="s">
        <v>5717</v>
      </c>
      <c r="E2220" s="78" t="s">
        <v>2004</v>
      </c>
    </row>
    <row r="2221" spans="1:5" ht="45" x14ac:dyDescent="0.2">
      <c r="A2221" s="74" t="s">
        <v>5718</v>
      </c>
      <c r="B2221" s="74" t="s">
        <v>5719</v>
      </c>
      <c r="C2221" s="76" t="s">
        <v>228</v>
      </c>
      <c r="D2221" s="78" t="s">
        <v>5720</v>
      </c>
      <c r="E2221" s="78" t="s">
        <v>5721</v>
      </c>
    </row>
    <row r="2222" spans="1:5" ht="56.25" x14ac:dyDescent="0.2">
      <c r="A2222" s="74" t="s">
        <v>5722</v>
      </c>
      <c r="B2222" s="75" t="s">
        <v>5723</v>
      </c>
      <c r="C2222" s="76" t="s">
        <v>228</v>
      </c>
      <c r="D2222" s="78" t="s">
        <v>5724</v>
      </c>
      <c r="E2222" s="78" t="s">
        <v>5725</v>
      </c>
    </row>
    <row r="2223" spans="1:5" ht="56.25" x14ac:dyDescent="0.2">
      <c r="A2223" s="74" t="s">
        <v>5726</v>
      </c>
      <c r="B2223" s="75" t="s">
        <v>5727</v>
      </c>
      <c r="C2223" s="76" t="s">
        <v>228</v>
      </c>
      <c r="D2223" s="78" t="s">
        <v>5728</v>
      </c>
      <c r="E2223" s="78" t="s">
        <v>5729</v>
      </c>
    </row>
    <row r="2224" spans="1:5" ht="45" x14ac:dyDescent="0.2">
      <c r="A2224" s="59">
        <v>38.200000000000003</v>
      </c>
      <c r="B2224" s="73" t="s">
        <v>5730</v>
      </c>
      <c r="C2224" s="56"/>
      <c r="D2224" s="56"/>
      <c r="E2224" s="56"/>
    </row>
    <row r="2225" spans="1:5" ht="22.5" x14ac:dyDescent="0.2">
      <c r="A2225" s="74" t="s">
        <v>5731</v>
      </c>
      <c r="B2225" s="74" t="s">
        <v>5732</v>
      </c>
      <c r="C2225" s="76" t="s">
        <v>228</v>
      </c>
      <c r="D2225" s="82"/>
      <c r="E2225" s="78" t="s">
        <v>331</v>
      </c>
    </row>
    <row r="2226" spans="1:5" ht="22.5" x14ac:dyDescent="0.2">
      <c r="A2226" s="74" t="s">
        <v>5733</v>
      </c>
      <c r="B2226" s="74" t="s">
        <v>5734</v>
      </c>
      <c r="C2226" s="76" t="s">
        <v>228</v>
      </c>
      <c r="D2226" s="82"/>
      <c r="E2226" s="78" t="s">
        <v>325</v>
      </c>
    </row>
    <row r="2227" spans="1:5" ht="33.75" x14ac:dyDescent="0.2">
      <c r="A2227" s="74" t="s">
        <v>5735</v>
      </c>
      <c r="B2227" s="74" t="s">
        <v>5736</v>
      </c>
      <c r="C2227" s="76" t="s">
        <v>210</v>
      </c>
      <c r="D2227" s="82"/>
      <c r="E2227" s="78" t="s">
        <v>330</v>
      </c>
    </row>
    <row r="2228" spans="1:5" ht="22.5" x14ac:dyDescent="0.2">
      <c r="A2228" s="74" t="s">
        <v>5737</v>
      </c>
      <c r="B2228" s="74" t="s">
        <v>5738</v>
      </c>
      <c r="C2228" s="76" t="s">
        <v>228</v>
      </c>
      <c r="D2228" s="82"/>
      <c r="E2228" s="78" t="s">
        <v>328</v>
      </c>
    </row>
    <row r="2229" spans="1:5" ht="22.5" x14ac:dyDescent="0.2">
      <c r="A2229" s="59">
        <v>38.21</v>
      </c>
      <c r="B2229" s="73" t="s">
        <v>5739</v>
      </c>
      <c r="C2229" s="56"/>
      <c r="D2229" s="56"/>
      <c r="E2229" s="56"/>
    </row>
    <row r="2230" spans="1:5" ht="45" x14ac:dyDescent="0.2">
      <c r="A2230" s="74" t="s">
        <v>5740</v>
      </c>
      <c r="B2230" s="74" t="s">
        <v>5741</v>
      </c>
      <c r="C2230" s="76" t="s">
        <v>228</v>
      </c>
      <c r="D2230" s="78" t="s">
        <v>2287</v>
      </c>
      <c r="E2230" s="78" t="s">
        <v>5742</v>
      </c>
    </row>
    <row r="2231" spans="1:5" ht="45" x14ac:dyDescent="0.2">
      <c r="A2231" s="74" t="s">
        <v>5743</v>
      </c>
      <c r="B2231" s="74" t="s">
        <v>5744</v>
      </c>
      <c r="C2231" s="76" t="s">
        <v>228</v>
      </c>
      <c r="D2231" s="78" t="s">
        <v>5745</v>
      </c>
      <c r="E2231" s="78" t="s">
        <v>5746</v>
      </c>
    </row>
    <row r="2232" spans="1:5" ht="45" x14ac:dyDescent="0.2">
      <c r="A2232" s="74" t="s">
        <v>5747</v>
      </c>
      <c r="B2232" s="74" t="s">
        <v>5748</v>
      </c>
      <c r="C2232" s="76" t="s">
        <v>228</v>
      </c>
      <c r="D2232" s="78" t="s">
        <v>5749</v>
      </c>
      <c r="E2232" s="78" t="s">
        <v>5750</v>
      </c>
    </row>
    <row r="2233" spans="1:5" ht="45" x14ac:dyDescent="0.2">
      <c r="A2233" s="74" t="s">
        <v>5751</v>
      </c>
      <c r="B2233" s="74" t="s">
        <v>5752</v>
      </c>
      <c r="C2233" s="76" t="s">
        <v>228</v>
      </c>
      <c r="D2233" s="78" t="s">
        <v>5753</v>
      </c>
      <c r="E2233" s="78" t="s">
        <v>5754</v>
      </c>
    </row>
    <row r="2234" spans="1:5" ht="45" x14ac:dyDescent="0.2">
      <c r="A2234" s="74" t="s">
        <v>5755</v>
      </c>
      <c r="B2234" s="74" t="s">
        <v>5756</v>
      </c>
      <c r="C2234" s="76" t="s">
        <v>228</v>
      </c>
      <c r="D2234" s="78" t="s">
        <v>5757</v>
      </c>
      <c r="E2234" s="78" t="s">
        <v>5758</v>
      </c>
    </row>
    <row r="2235" spans="1:5" ht="45" x14ac:dyDescent="0.2">
      <c r="A2235" s="74" t="s">
        <v>5759</v>
      </c>
      <c r="B2235" s="74" t="s">
        <v>5760</v>
      </c>
      <c r="C2235" s="76" t="s">
        <v>228</v>
      </c>
      <c r="D2235" s="78" t="s">
        <v>5761</v>
      </c>
      <c r="E2235" s="78" t="s">
        <v>5762</v>
      </c>
    </row>
    <row r="2236" spans="1:5" ht="45" x14ac:dyDescent="0.2">
      <c r="A2236" s="74" t="s">
        <v>5763</v>
      </c>
      <c r="B2236" s="74" t="s">
        <v>5764</v>
      </c>
      <c r="C2236" s="76" t="s">
        <v>228</v>
      </c>
      <c r="D2236" s="78" t="s">
        <v>5765</v>
      </c>
      <c r="E2236" s="78" t="s">
        <v>5766</v>
      </c>
    </row>
    <row r="2237" spans="1:5" ht="45" x14ac:dyDescent="0.2">
      <c r="A2237" s="74" t="s">
        <v>5767</v>
      </c>
      <c r="B2237" s="74" t="s">
        <v>5768</v>
      </c>
      <c r="C2237" s="76" t="s">
        <v>228</v>
      </c>
      <c r="D2237" s="78" t="s">
        <v>5769</v>
      </c>
      <c r="E2237" s="78" t="s">
        <v>5770</v>
      </c>
    </row>
    <row r="2238" spans="1:5" ht="45" x14ac:dyDescent="0.2">
      <c r="A2238" s="74" t="s">
        <v>5771</v>
      </c>
      <c r="B2238" s="74" t="s">
        <v>5772</v>
      </c>
      <c r="C2238" s="76" t="s">
        <v>228</v>
      </c>
      <c r="D2238" s="78" t="s">
        <v>5773</v>
      </c>
      <c r="E2238" s="78" t="s">
        <v>5774</v>
      </c>
    </row>
    <row r="2239" spans="1:5" ht="45" x14ac:dyDescent="0.2">
      <c r="A2239" s="74" t="s">
        <v>5775</v>
      </c>
      <c r="B2239" s="74" t="s">
        <v>5776</v>
      </c>
      <c r="C2239" s="76" t="s">
        <v>228</v>
      </c>
      <c r="D2239" s="78" t="s">
        <v>487</v>
      </c>
      <c r="E2239" s="78" t="s">
        <v>5777</v>
      </c>
    </row>
    <row r="2240" spans="1:5" ht="45" x14ac:dyDescent="0.2">
      <c r="A2240" s="74" t="s">
        <v>5778</v>
      </c>
      <c r="B2240" s="74" t="s">
        <v>5779</v>
      </c>
      <c r="C2240" s="76" t="s">
        <v>228</v>
      </c>
      <c r="D2240" s="78" t="s">
        <v>5780</v>
      </c>
      <c r="E2240" s="78" t="s">
        <v>5781</v>
      </c>
    </row>
    <row r="2241" spans="1:5" ht="56.25" x14ac:dyDescent="0.2">
      <c r="A2241" s="74" t="s">
        <v>5782</v>
      </c>
      <c r="B2241" s="74" t="s">
        <v>5783</v>
      </c>
      <c r="C2241" s="76" t="s">
        <v>228</v>
      </c>
      <c r="D2241" s="78" t="s">
        <v>5784</v>
      </c>
      <c r="E2241" s="78" t="s">
        <v>5785</v>
      </c>
    </row>
    <row r="2242" spans="1:5" ht="56.25" x14ac:dyDescent="0.2">
      <c r="A2242" s="74" t="s">
        <v>5786</v>
      </c>
      <c r="B2242" s="74" t="s">
        <v>5787</v>
      </c>
      <c r="C2242" s="76" t="s">
        <v>228</v>
      </c>
      <c r="D2242" s="78" t="s">
        <v>5788</v>
      </c>
      <c r="E2242" s="78" t="s">
        <v>5789</v>
      </c>
    </row>
    <row r="2243" spans="1:5" ht="56.25" x14ac:dyDescent="0.2">
      <c r="A2243" s="74" t="s">
        <v>5790</v>
      </c>
      <c r="B2243" s="74" t="s">
        <v>5791</v>
      </c>
      <c r="C2243" s="76" t="s">
        <v>228</v>
      </c>
      <c r="D2243" s="78" t="s">
        <v>5792</v>
      </c>
      <c r="E2243" s="78" t="s">
        <v>5793</v>
      </c>
    </row>
    <row r="2244" spans="1:5" ht="56.25" x14ac:dyDescent="0.2">
      <c r="A2244" s="74" t="s">
        <v>5794</v>
      </c>
      <c r="B2244" s="74" t="s">
        <v>5795</v>
      </c>
      <c r="C2244" s="76" t="s">
        <v>228</v>
      </c>
      <c r="D2244" s="78" t="s">
        <v>5796</v>
      </c>
      <c r="E2244" s="78" t="s">
        <v>5797</v>
      </c>
    </row>
    <row r="2245" spans="1:5" ht="22.5" x14ac:dyDescent="0.2">
      <c r="A2245" s="59">
        <v>38.22</v>
      </c>
      <c r="B2245" s="73" t="s">
        <v>5798</v>
      </c>
      <c r="C2245" s="56"/>
      <c r="D2245" s="56"/>
      <c r="E2245" s="56"/>
    </row>
    <row r="2246" spans="1:5" ht="56.25" x14ac:dyDescent="0.2">
      <c r="A2246" s="74" t="s">
        <v>5799</v>
      </c>
      <c r="B2246" s="74" t="s">
        <v>5800</v>
      </c>
      <c r="C2246" s="76" t="s">
        <v>228</v>
      </c>
      <c r="D2246" s="78" t="s">
        <v>5801</v>
      </c>
      <c r="E2246" s="78" t="s">
        <v>5802</v>
      </c>
    </row>
    <row r="2247" spans="1:5" ht="56.25" x14ac:dyDescent="0.2">
      <c r="A2247" s="74" t="s">
        <v>5803</v>
      </c>
      <c r="B2247" s="74" t="s">
        <v>5804</v>
      </c>
      <c r="C2247" s="76" t="s">
        <v>228</v>
      </c>
      <c r="D2247" s="78" t="s">
        <v>5805</v>
      </c>
      <c r="E2247" s="78" t="s">
        <v>5806</v>
      </c>
    </row>
    <row r="2248" spans="1:5" ht="56.25" x14ac:dyDescent="0.2">
      <c r="A2248" s="74" t="s">
        <v>5807</v>
      </c>
      <c r="B2248" s="74" t="s">
        <v>5808</v>
      </c>
      <c r="C2248" s="76" t="s">
        <v>228</v>
      </c>
      <c r="D2248" s="78" t="s">
        <v>5809</v>
      </c>
      <c r="E2248" s="78" t="s">
        <v>5810</v>
      </c>
    </row>
    <row r="2249" spans="1:5" ht="56.25" x14ac:dyDescent="0.2">
      <c r="A2249" s="74" t="s">
        <v>5811</v>
      </c>
      <c r="B2249" s="74" t="s">
        <v>5812</v>
      </c>
      <c r="C2249" s="76" t="s">
        <v>228</v>
      </c>
      <c r="D2249" s="78" t="s">
        <v>5813</v>
      </c>
      <c r="E2249" s="78" t="s">
        <v>5814</v>
      </c>
    </row>
    <row r="2250" spans="1:5" ht="56.25" x14ac:dyDescent="0.2">
      <c r="A2250" s="74" t="s">
        <v>5815</v>
      </c>
      <c r="B2250" s="74" t="s">
        <v>5816</v>
      </c>
      <c r="C2250" s="76" t="s">
        <v>228</v>
      </c>
      <c r="D2250" s="78" t="s">
        <v>5817</v>
      </c>
      <c r="E2250" s="78" t="s">
        <v>5818</v>
      </c>
    </row>
    <row r="2251" spans="1:5" ht="45" x14ac:dyDescent="0.2">
      <c r="A2251" s="74" t="s">
        <v>5819</v>
      </c>
      <c r="B2251" s="74" t="s">
        <v>5820</v>
      </c>
      <c r="C2251" s="76" t="s">
        <v>228</v>
      </c>
      <c r="D2251" s="78" t="s">
        <v>5821</v>
      </c>
      <c r="E2251" s="78" t="s">
        <v>5822</v>
      </c>
    </row>
    <row r="2252" spans="1:5" ht="45" x14ac:dyDescent="0.2">
      <c r="A2252" s="74" t="s">
        <v>5823</v>
      </c>
      <c r="B2252" s="74" t="s">
        <v>5824</v>
      </c>
      <c r="C2252" s="76" t="s">
        <v>228</v>
      </c>
      <c r="D2252" s="78" t="s">
        <v>5825</v>
      </c>
      <c r="E2252" s="78" t="s">
        <v>813</v>
      </c>
    </row>
    <row r="2253" spans="1:5" ht="45" x14ac:dyDescent="0.2">
      <c r="A2253" s="74" t="s">
        <v>5826</v>
      </c>
      <c r="B2253" s="74" t="s">
        <v>5827</v>
      </c>
      <c r="C2253" s="76" t="s">
        <v>228</v>
      </c>
      <c r="D2253" s="78" t="s">
        <v>5828</v>
      </c>
      <c r="E2253" s="78" t="s">
        <v>5829</v>
      </c>
    </row>
    <row r="2254" spans="1:5" ht="45" x14ac:dyDescent="0.2">
      <c r="A2254" s="74" t="s">
        <v>5830</v>
      </c>
      <c r="B2254" s="74" t="s">
        <v>5831</v>
      </c>
      <c r="C2254" s="76" t="s">
        <v>228</v>
      </c>
      <c r="D2254" s="78" t="s">
        <v>5832</v>
      </c>
      <c r="E2254" s="78" t="s">
        <v>5833</v>
      </c>
    </row>
    <row r="2255" spans="1:5" ht="45" x14ac:dyDescent="0.2">
      <c r="A2255" s="74" t="s">
        <v>5834</v>
      </c>
      <c r="B2255" s="74" t="s">
        <v>5835</v>
      </c>
      <c r="C2255" s="76" t="s">
        <v>228</v>
      </c>
      <c r="D2255" s="78" t="s">
        <v>5836</v>
      </c>
      <c r="E2255" s="78" t="s">
        <v>5837</v>
      </c>
    </row>
    <row r="2256" spans="1:5" ht="45" x14ac:dyDescent="0.2">
      <c r="A2256" s="74" t="s">
        <v>5838</v>
      </c>
      <c r="B2256" s="74" t="s">
        <v>5839</v>
      </c>
      <c r="C2256" s="76" t="s">
        <v>228</v>
      </c>
      <c r="D2256" s="78" t="s">
        <v>5840</v>
      </c>
      <c r="E2256" s="78" t="s">
        <v>5841</v>
      </c>
    </row>
    <row r="2257" spans="1:5" ht="45" x14ac:dyDescent="0.2">
      <c r="A2257" s="74" t="s">
        <v>5842</v>
      </c>
      <c r="B2257" s="74" t="s">
        <v>5843</v>
      </c>
      <c r="C2257" s="76" t="s">
        <v>228</v>
      </c>
      <c r="D2257" s="78" t="s">
        <v>5844</v>
      </c>
      <c r="E2257" s="78" t="s">
        <v>5845</v>
      </c>
    </row>
    <row r="2258" spans="1:5" ht="22.5" x14ac:dyDescent="0.2">
      <c r="A2258" s="59">
        <v>38.229999999999997</v>
      </c>
      <c r="B2258" s="73" t="s">
        <v>5846</v>
      </c>
      <c r="C2258" s="56"/>
      <c r="D2258" s="56"/>
      <c r="E2258" s="56"/>
    </row>
    <row r="2259" spans="1:5" ht="45" x14ac:dyDescent="0.2">
      <c r="A2259" s="74" t="s">
        <v>5847</v>
      </c>
      <c r="B2259" s="74" t="s">
        <v>5848</v>
      </c>
      <c r="C2259" s="76" t="s">
        <v>210</v>
      </c>
      <c r="D2259" s="78" t="s">
        <v>5849</v>
      </c>
      <c r="E2259" s="78" t="s">
        <v>5850</v>
      </c>
    </row>
    <row r="2260" spans="1:5" ht="45" x14ac:dyDescent="0.2">
      <c r="A2260" s="74" t="s">
        <v>5851</v>
      </c>
      <c r="B2260" s="74" t="s">
        <v>5852</v>
      </c>
      <c r="C2260" s="76" t="s">
        <v>210</v>
      </c>
      <c r="D2260" s="78" t="s">
        <v>3359</v>
      </c>
      <c r="E2260" s="78" t="s">
        <v>5853</v>
      </c>
    </row>
    <row r="2261" spans="1:5" ht="45" x14ac:dyDescent="0.2">
      <c r="A2261" s="74" t="s">
        <v>5854</v>
      </c>
      <c r="B2261" s="74" t="s">
        <v>5855</v>
      </c>
      <c r="C2261" s="76" t="s">
        <v>210</v>
      </c>
      <c r="D2261" s="78" t="s">
        <v>5856</v>
      </c>
      <c r="E2261" s="78" t="s">
        <v>5857</v>
      </c>
    </row>
    <row r="2262" spans="1:5" ht="45" x14ac:dyDescent="0.2">
      <c r="A2262" s="74" t="s">
        <v>5858</v>
      </c>
      <c r="B2262" s="74" t="s">
        <v>5859</v>
      </c>
      <c r="C2262" s="76" t="s">
        <v>210</v>
      </c>
      <c r="D2262" s="78" t="s">
        <v>5860</v>
      </c>
      <c r="E2262" s="78" t="s">
        <v>1400</v>
      </c>
    </row>
    <row r="2263" spans="1:5" ht="45" x14ac:dyDescent="0.2">
      <c r="A2263" s="74" t="s">
        <v>5861</v>
      </c>
      <c r="B2263" s="74" t="s">
        <v>5862</v>
      </c>
      <c r="C2263" s="76" t="s">
        <v>210</v>
      </c>
      <c r="D2263" s="78" t="s">
        <v>5863</v>
      </c>
      <c r="E2263" s="78" t="s">
        <v>5864</v>
      </c>
    </row>
    <row r="2264" spans="1:5" ht="45" x14ac:dyDescent="0.2">
      <c r="A2264" s="74" t="s">
        <v>5865</v>
      </c>
      <c r="B2264" s="74" t="s">
        <v>5866</v>
      </c>
      <c r="C2264" s="76" t="s">
        <v>210</v>
      </c>
      <c r="D2264" s="78" t="s">
        <v>5867</v>
      </c>
      <c r="E2264" s="78" t="s">
        <v>5868</v>
      </c>
    </row>
    <row r="2265" spans="1:5" ht="45" x14ac:dyDescent="0.2">
      <c r="A2265" s="74" t="s">
        <v>5869</v>
      </c>
      <c r="B2265" s="74" t="s">
        <v>5870</v>
      </c>
      <c r="C2265" s="76" t="s">
        <v>210</v>
      </c>
      <c r="D2265" s="78" t="s">
        <v>321</v>
      </c>
      <c r="E2265" s="78" t="s">
        <v>5871</v>
      </c>
    </row>
    <row r="2266" spans="1:5" ht="45" x14ac:dyDescent="0.2">
      <c r="A2266" s="74" t="s">
        <v>5872</v>
      </c>
      <c r="B2266" s="74" t="s">
        <v>5873</v>
      </c>
      <c r="C2266" s="76" t="s">
        <v>210</v>
      </c>
      <c r="D2266" s="78" t="s">
        <v>5874</v>
      </c>
      <c r="E2266" s="78" t="s">
        <v>5875</v>
      </c>
    </row>
    <row r="2267" spans="1:5" ht="45" x14ac:dyDescent="0.2">
      <c r="A2267" s="74" t="s">
        <v>5876</v>
      </c>
      <c r="B2267" s="74" t="s">
        <v>5877</v>
      </c>
      <c r="C2267" s="76" t="s">
        <v>210</v>
      </c>
      <c r="D2267" s="78" t="s">
        <v>1362</v>
      </c>
      <c r="E2267" s="78" t="s">
        <v>5878</v>
      </c>
    </row>
    <row r="2268" spans="1:5" ht="45" x14ac:dyDescent="0.2">
      <c r="A2268" s="74" t="s">
        <v>5879</v>
      </c>
      <c r="B2268" s="74" t="s">
        <v>5880</v>
      </c>
      <c r="C2268" s="76" t="s">
        <v>210</v>
      </c>
      <c r="D2268" s="78" t="s">
        <v>5881</v>
      </c>
      <c r="E2268" s="78" t="s">
        <v>5882</v>
      </c>
    </row>
    <row r="2269" spans="1:5" ht="45" x14ac:dyDescent="0.2">
      <c r="A2269" s="74" t="s">
        <v>5883</v>
      </c>
      <c r="B2269" s="74" t="s">
        <v>5884</v>
      </c>
      <c r="C2269" s="76" t="s">
        <v>210</v>
      </c>
      <c r="D2269" s="78" t="s">
        <v>3991</v>
      </c>
      <c r="E2269" s="78" t="s">
        <v>5885</v>
      </c>
    </row>
    <row r="2270" spans="1:5" ht="45" x14ac:dyDescent="0.2">
      <c r="A2270" s="74" t="s">
        <v>5886</v>
      </c>
      <c r="B2270" s="74" t="s">
        <v>5887</v>
      </c>
      <c r="C2270" s="76" t="s">
        <v>210</v>
      </c>
      <c r="D2270" s="78" t="s">
        <v>5888</v>
      </c>
      <c r="E2270" s="78" t="s">
        <v>5889</v>
      </c>
    </row>
    <row r="2271" spans="1:5" ht="45" x14ac:dyDescent="0.2">
      <c r="A2271" s="74" t="s">
        <v>5890</v>
      </c>
      <c r="B2271" s="74" t="s">
        <v>5891</v>
      </c>
      <c r="C2271" s="76" t="s">
        <v>210</v>
      </c>
      <c r="D2271" s="78" t="s">
        <v>238</v>
      </c>
      <c r="E2271" s="78" t="s">
        <v>5892</v>
      </c>
    </row>
    <row r="2272" spans="1:5" ht="45" x14ac:dyDescent="0.2">
      <c r="A2272" s="74" t="s">
        <v>5893</v>
      </c>
      <c r="B2272" s="74" t="s">
        <v>5894</v>
      </c>
      <c r="C2272" s="76" t="s">
        <v>210</v>
      </c>
      <c r="D2272" s="78" t="s">
        <v>1114</v>
      </c>
      <c r="E2272" s="78" t="s">
        <v>5895</v>
      </c>
    </row>
    <row r="2273" spans="1:5" ht="45" x14ac:dyDescent="0.2">
      <c r="A2273" s="74" t="s">
        <v>5896</v>
      </c>
      <c r="B2273" s="74" t="s">
        <v>5897</v>
      </c>
      <c r="C2273" s="76" t="s">
        <v>210</v>
      </c>
      <c r="D2273" s="78" t="s">
        <v>5898</v>
      </c>
      <c r="E2273" s="78" t="s">
        <v>5899</v>
      </c>
    </row>
    <row r="2274" spans="1:5" ht="45" x14ac:dyDescent="0.2">
      <c r="A2274" s="74" t="s">
        <v>5900</v>
      </c>
      <c r="B2274" s="74" t="s">
        <v>5901</v>
      </c>
      <c r="C2274" s="76" t="s">
        <v>210</v>
      </c>
      <c r="D2274" s="78" t="s">
        <v>5902</v>
      </c>
      <c r="E2274" s="78" t="s">
        <v>5903</v>
      </c>
    </row>
    <row r="2275" spans="1:5" ht="33.75" x14ac:dyDescent="0.2">
      <c r="A2275" s="74" t="s">
        <v>5904</v>
      </c>
      <c r="B2275" s="74" t="s">
        <v>5905</v>
      </c>
      <c r="C2275" s="76" t="s">
        <v>210</v>
      </c>
      <c r="D2275" s="78" t="s">
        <v>5906</v>
      </c>
      <c r="E2275" s="78" t="s">
        <v>5907</v>
      </c>
    </row>
    <row r="2276" spans="1:5" ht="33.75" x14ac:dyDescent="0.2">
      <c r="A2276" s="74" t="s">
        <v>5908</v>
      </c>
      <c r="B2276" s="74" t="s">
        <v>5909</v>
      </c>
      <c r="C2276" s="76" t="s">
        <v>210</v>
      </c>
      <c r="D2276" s="78" t="s">
        <v>5910</v>
      </c>
      <c r="E2276" s="78" t="s">
        <v>5911</v>
      </c>
    </row>
    <row r="2277" spans="1:5" ht="33.75" x14ac:dyDescent="0.2">
      <c r="A2277" s="74" t="s">
        <v>5912</v>
      </c>
      <c r="B2277" s="74" t="s">
        <v>5913</v>
      </c>
      <c r="C2277" s="76" t="s">
        <v>210</v>
      </c>
      <c r="D2277" s="78" t="s">
        <v>5914</v>
      </c>
      <c r="E2277" s="78" t="s">
        <v>5915</v>
      </c>
    </row>
    <row r="2278" spans="1:5" ht="45" x14ac:dyDescent="0.2">
      <c r="A2278" s="58">
        <v>39</v>
      </c>
      <c r="B2278" s="73" t="s">
        <v>5916</v>
      </c>
      <c r="C2278" s="56"/>
      <c r="D2278" s="56"/>
      <c r="E2278" s="56"/>
    </row>
    <row r="2279" spans="1:5" ht="45" x14ac:dyDescent="0.2">
      <c r="A2279" s="59">
        <v>39.020000000000003</v>
      </c>
      <c r="B2279" s="73" t="s">
        <v>5917</v>
      </c>
      <c r="C2279" s="56"/>
      <c r="D2279" s="56"/>
      <c r="E2279" s="56"/>
    </row>
    <row r="2280" spans="1:5" ht="56.25" x14ac:dyDescent="0.2">
      <c r="A2280" s="74" t="s">
        <v>5918</v>
      </c>
      <c r="B2280" s="74" t="s">
        <v>5919</v>
      </c>
      <c r="C2280" s="76" t="s">
        <v>228</v>
      </c>
      <c r="D2280" s="78" t="s">
        <v>1425</v>
      </c>
      <c r="E2280" s="78" t="s">
        <v>273</v>
      </c>
    </row>
    <row r="2281" spans="1:5" ht="56.25" x14ac:dyDescent="0.2">
      <c r="A2281" s="74" t="s">
        <v>5920</v>
      </c>
      <c r="B2281" s="74" t="s">
        <v>5921</v>
      </c>
      <c r="C2281" s="76" t="s">
        <v>228</v>
      </c>
      <c r="D2281" s="78" t="s">
        <v>5922</v>
      </c>
      <c r="E2281" s="78" t="s">
        <v>1489</v>
      </c>
    </row>
    <row r="2282" spans="1:5" ht="45" x14ac:dyDescent="0.2">
      <c r="A2282" s="74" t="s">
        <v>5923</v>
      </c>
      <c r="B2282" s="74" t="s">
        <v>5924</v>
      </c>
      <c r="C2282" s="76" t="s">
        <v>228</v>
      </c>
      <c r="D2282" s="78" t="s">
        <v>5925</v>
      </c>
      <c r="E2282" s="78" t="s">
        <v>5926</v>
      </c>
    </row>
    <row r="2283" spans="1:5" ht="45" x14ac:dyDescent="0.2">
      <c r="A2283" s="74" t="s">
        <v>5927</v>
      </c>
      <c r="B2283" s="74" t="s">
        <v>5928</v>
      </c>
      <c r="C2283" s="76" t="s">
        <v>228</v>
      </c>
      <c r="D2283" s="78" t="s">
        <v>5929</v>
      </c>
      <c r="E2283" s="78" t="s">
        <v>1708</v>
      </c>
    </row>
    <row r="2284" spans="1:5" ht="45" x14ac:dyDescent="0.2">
      <c r="A2284" s="74" t="s">
        <v>5931</v>
      </c>
      <c r="B2284" s="74" t="s">
        <v>5932</v>
      </c>
      <c r="C2284" s="76" t="s">
        <v>228</v>
      </c>
      <c r="D2284" s="78" t="s">
        <v>5933</v>
      </c>
      <c r="E2284" s="78" t="s">
        <v>5934</v>
      </c>
    </row>
    <row r="2285" spans="1:5" ht="45" x14ac:dyDescent="0.2">
      <c r="A2285" s="59">
        <v>39.03</v>
      </c>
      <c r="B2285" s="73" t="s">
        <v>5935</v>
      </c>
      <c r="C2285" s="56"/>
      <c r="D2285" s="56"/>
      <c r="E2285" s="56"/>
    </row>
    <row r="2286" spans="1:5" ht="56.25" x14ac:dyDescent="0.2">
      <c r="A2286" s="74" t="s">
        <v>5936</v>
      </c>
      <c r="B2286" s="74" t="s">
        <v>5937</v>
      </c>
      <c r="C2286" s="76" t="s">
        <v>228</v>
      </c>
      <c r="D2286" s="78" t="s">
        <v>384</v>
      </c>
      <c r="E2286" s="78" t="s">
        <v>5938</v>
      </c>
    </row>
    <row r="2287" spans="1:5" ht="56.25" x14ac:dyDescent="0.2">
      <c r="A2287" s="74" t="s">
        <v>5939</v>
      </c>
      <c r="B2287" s="74" t="s">
        <v>5940</v>
      </c>
      <c r="C2287" s="76" t="s">
        <v>228</v>
      </c>
      <c r="D2287" s="78" t="s">
        <v>256</v>
      </c>
      <c r="E2287" s="78" t="s">
        <v>5941</v>
      </c>
    </row>
    <row r="2288" spans="1:5" ht="45" x14ac:dyDescent="0.2">
      <c r="A2288" s="74" t="s">
        <v>5942</v>
      </c>
      <c r="B2288" s="74" t="s">
        <v>5943</v>
      </c>
      <c r="C2288" s="76" t="s">
        <v>228</v>
      </c>
      <c r="D2288" s="78" t="s">
        <v>5944</v>
      </c>
      <c r="E2288" s="78" t="s">
        <v>3250</v>
      </c>
    </row>
    <row r="2289" spans="1:5" ht="45" x14ac:dyDescent="0.2">
      <c r="A2289" s="74" t="s">
        <v>5945</v>
      </c>
      <c r="B2289" s="74" t="s">
        <v>5946</v>
      </c>
      <c r="C2289" s="76" t="s">
        <v>228</v>
      </c>
      <c r="D2289" s="78" t="s">
        <v>5947</v>
      </c>
      <c r="E2289" s="78" t="s">
        <v>5948</v>
      </c>
    </row>
    <row r="2290" spans="1:5" ht="45" x14ac:dyDescent="0.2">
      <c r="A2290" s="74" t="s">
        <v>5949</v>
      </c>
      <c r="B2290" s="74" t="s">
        <v>5950</v>
      </c>
      <c r="C2290" s="76" t="s">
        <v>228</v>
      </c>
      <c r="D2290" s="78" t="s">
        <v>5951</v>
      </c>
      <c r="E2290" s="78" t="s">
        <v>854</v>
      </c>
    </row>
    <row r="2291" spans="1:5" ht="33.75" x14ac:dyDescent="0.2">
      <c r="A2291" s="59">
        <v>39.04</v>
      </c>
      <c r="B2291" s="73" t="s">
        <v>5952</v>
      </c>
      <c r="C2291" s="56"/>
      <c r="D2291" s="56"/>
      <c r="E2291" s="56"/>
    </row>
    <row r="2292" spans="1:5" ht="33.75" x14ac:dyDescent="0.2">
      <c r="A2292" s="74" t="s">
        <v>5953</v>
      </c>
      <c r="B2292" s="74" t="s">
        <v>5954</v>
      </c>
      <c r="C2292" s="76" t="s">
        <v>228</v>
      </c>
      <c r="D2292" s="78" t="s">
        <v>5955</v>
      </c>
      <c r="E2292" s="78" t="s">
        <v>5956</v>
      </c>
    </row>
    <row r="2293" spans="1:5" ht="33.75" x14ac:dyDescent="0.2">
      <c r="A2293" s="74" t="s">
        <v>5957</v>
      </c>
      <c r="B2293" s="74" t="s">
        <v>5958</v>
      </c>
      <c r="C2293" s="76" t="s">
        <v>228</v>
      </c>
      <c r="D2293" s="78" t="s">
        <v>3627</v>
      </c>
      <c r="E2293" s="78" t="s">
        <v>372</v>
      </c>
    </row>
    <row r="2294" spans="1:5" ht="33.75" x14ac:dyDescent="0.2">
      <c r="A2294" s="74" t="s">
        <v>5959</v>
      </c>
      <c r="B2294" s="74" t="s">
        <v>5960</v>
      </c>
      <c r="C2294" s="76" t="s">
        <v>228</v>
      </c>
      <c r="D2294" s="78" t="s">
        <v>5961</v>
      </c>
      <c r="E2294" s="78" t="s">
        <v>5962</v>
      </c>
    </row>
    <row r="2295" spans="1:5" ht="33.75" x14ac:dyDescent="0.2">
      <c r="A2295" s="74" t="s">
        <v>5963</v>
      </c>
      <c r="B2295" s="74" t="s">
        <v>5964</v>
      </c>
      <c r="C2295" s="76" t="s">
        <v>228</v>
      </c>
      <c r="D2295" s="78" t="s">
        <v>5965</v>
      </c>
      <c r="E2295" s="78" t="s">
        <v>5966</v>
      </c>
    </row>
    <row r="2296" spans="1:5" ht="33.75" x14ac:dyDescent="0.2">
      <c r="A2296" s="74" t="s">
        <v>5967</v>
      </c>
      <c r="B2296" s="74" t="s">
        <v>5968</v>
      </c>
      <c r="C2296" s="76" t="s">
        <v>228</v>
      </c>
      <c r="D2296" s="78" t="s">
        <v>5969</v>
      </c>
      <c r="E2296" s="78" t="s">
        <v>5970</v>
      </c>
    </row>
    <row r="2297" spans="1:5" ht="33.75" x14ac:dyDescent="0.2">
      <c r="A2297" s="74" t="s">
        <v>5971</v>
      </c>
      <c r="B2297" s="74" t="s">
        <v>5972</v>
      </c>
      <c r="C2297" s="76" t="s">
        <v>228</v>
      </c>
      <c r="D2297" s="78" t="s">
        <v>5973</v>
      </c>
      <c r="E2297" s="78" t="s">
        <v>5974</v>
      </c>
    </row>
    <row r="2298" spans="1:5" ht="33.75" x14ac:dyDescent="0.2">
      <c r="A2298" s="74" t="s">
        <v>5975</v>
      </c>
      <c r="B2298" s="74" t="s">
        <v>5976</v>
      </c>
      <c r="C2298" s="76" t="s">
        <v>228</v>
      </c>
      <c r="D2298" s="78" t="s">
        <v>5977</v>
      </c>
      <c r="E2298" s="78" t="s">
        <v>5978</v>
      </c>
    </row>
    <row r="2299" spans="1:5" ht="45" x14ac:dyDescent="0.2">
      <c r="A2299" s="74" t="s">
        <v>5979</v>
      </c>
      <c r="B2299" s="74" t="s">
        <v>5980</v>
      </c>
      <c r="C2299" s="76" t="s">
        <v>228</v>
      </c>
      <c r="D2299" s="78" t="s">
        <v>5981</v>
      </c>
      <c r="E2299" s="78" t="s">
        <v>5982</v>
      </c>
    </row>
    <row r="2300" spans="1:5" ht="45" x14ac:dyDescent="0.2">
      <c r="A2300" s="59">
        <v>39.049999999999997</v>
      </c>
      <c r="B2300" s="73" t="s">
        <v>5983</v>
      </c>
      <c r="C2300" s="56"/>
      <c r="D2300" s="56"/>
      <c r="E2300" s="56"/>
    </row>
    <row r="2301" spans="1:5" ht="56.25" x14ac:dyDescent="0.2">
      <c r="A2301" s="74" t="s">
        <v>5984</v>
      </c>
      <c r="B2301" s="74" t="s">
        <v>5985</v>
      </c>
      <c r="C2301" s="76" t="s">
        <v>228</v>
      </c>
      <c r="D2301" s="78" t="s">
        <v>5986</v>
      </c>
      <c r="E2301" s="78" t="s">
        <v>5988</v>
      </c>
    </row>
    <row r="2302" spans="1:5" ht="56.25" x14ac:dyDescent="0.2">
      <c r="A2302" s="59">
        <v>39.06</v>
      </c>
      <c r="B2302" s="73" t="s">
        <v>5989</v>
      </c>
      <c r="C2302" s="56"/>
      <c r="D2302" s="56"/>
      <c r="E2302" s="56"/>
    </row>
    <row r="2303" spans="1:5" ht="45" x14ac:dyDescent="0.2">
      <c r="A2303" s="74" t="s">
        <v>5990</v>
      </c>
      <c r="B2303" s="74" t="s">
        <v>5991</v>
      </c>
      <c r="C2303" s="76" t="s">
        <v>228</v>
      </c>
      <c r="D2303" s="78" t="s">
        <v>5992</v>
      </c>
      <c r="E2303" s="78" t="s">
        <v>5994</v>
      </c>
    </row>
    <row r="2304" spans="1:5" ht="45" x14ac:dyDescent="0.2">
      <c r="A2304" s="74" t="s">
        <v>5995</v>
      </c>
      <c r="B2304" s="74" t="s">
        <v>5996</v>
      </c>
      <c r="C2304" s="76" t="s">
        <v>228</v>
      </c>
      <c r="D2304" s="78" t="s">
        <v>5997</v>
      </c>
      <c r="E2304" s="78" t="s">
        <v>5999</v>
      </c>
    </row>
    <row r="2305" spans="1:5" ht="45" x14ac:dyDescent="0.2">
      <c r="A2305" s="74" t="s">
        <v>6000</v>
      </c>
      <c r="B2305" s="74" t="s">
        <v>6001</v>
      </c>
      <c r="C2305" s="76" t="s">
        <v>228</v>
      </c>
      <c r="D2305" s="78" t="s">
        <v>6002</v>
      </c>
      <c r="E2305" s="78" t="s">
        <v>6003</v>
      </c>
    </row>
    <row r="2306" spans="1:5" ht="56.25" x14ac:dyDescent="0.2">
      <c r="A2306" s="74" t="s">
        <v>6004</v>
      </c>
      <c r="B2306" s="74" t="s">
        <v>6005</v>
      </c>
      <c r="C2306" s="76" t="s">
        <v>228</v>
      </c>
      <c r="D2306" s="78" t="s">
        <v>6006</v>
      </c>
      <c r="E2306" s="78" t="s">
        <v>6007</v>
      </c>
    </row>
    <row r="2307" spans="1:5" x14ac:dyDescent="0.2">
      <c r="A2307" s="59">
        <v>39.090000000000003</v>
      </c>
      <c r="B2307" s="73" t="s">
        <v>6008</v>
      </c>
      <c r="C2307" s="56"/>
      <c r="D2307" s="56"/>
      <c r="E2307" s="56"/>
    </row>
    <row r="2308" spans="1:5" ht="33.75" x14ac:dyDescent="0.2">
      <c r="A2308" s="74" t="s">
        <v>6009</v>
      </c>
      <c r="B2308" s="74" t="s">
        <v>6010</v>
      </c>
      <c r="C2308" s="76" t="s">
        <v>210</v>
      </c>
      <c r="D2308" s="78" t="s">
        <v>6011</v>
      </c>
      <c r="E2308" s="78" t="s">
        <v>6012</v>
      </c>
    </row>
    <row r="2309" spans="1:5" ht="45" x14ac:dyDescent="0.2">
      <c r="A2309" s="74" t="s">
        <v>6013</v>
      </c>
      <c r="B2309" s="74" t="s">
        <v>6014</v>
      </c>
      <c r="C2309" s="76" t="s">
        <v>210</v>
      </c>
      <c r="D2309" s="78" t="s">
        <v>6015</v>
      </c>
      <c r="E2309" s="78" t="s">
        <v>6016</v>
      </c>
    </row>
    <row r="2310" spans="1:5" ht="33.75" x14ac:dyDescent="0.2">
      <c r="A2310" s="74" t="s">
        <v>6017</v>
      </c>
      <c r="B2310" s="74" t="s">
        <v>6018</v>
      </c>
      <c r="C2310" s="76" t="s">
        <v>210</v>
      </c>
      <c r="D2310" s="78" t="s">
        <v>6019</v>
      </c>
      <c r="E2310" s="78" t="s">
        <v>6020</v>
      </c>
    </row>
    <row r="2311" spans="1:5" ht="33.75" x14ac:dyDescent="0.2">
      <c r="A2311" s="74" t="s">
        <v>6021</v>
      </c>
      <c r="B2311" s="74" t="s">
        <v>6022</v>
      </c>
      <c r="C2311" s="76" t="s">
        <v>210</v>
      </c>
      <c r="D2311" s="78" t="s">
        <v>386</v>
      </c>
      <c r="E2311" s="78" t="s">
        <v>6023</v>
      </c>
    </row>
    <row r="2312" spans="1:5" ht="33.75" x14ac:dyDescent="0.2">
      <c r="A2312" s="74" t="s">
        <v>6024</v>
      </c>
      <c r="B2312" s="74" t="s">
        <v>6025</v>
      </c>
      <c r="C2312" s="76" t="s">
        <v>210</v>
      </c>
      <c r="D2312" s="78" t="s">
        <v>6026</v>
      </c>
      <c r="E2312" s="78" t="s">
        <v>6027</v>
      </c>
    </row>
    <row r="2313" spans="1:5" ht="45" x14ac:dyDescent="0.2">
      <c r="A2313" s="74" t="s">
        <v>6028</v>
      </c>
      <c r="B2313" s="74" t="s">
        <v>6029</v>
      </c>
      <c r="C2313" s="76" t="s">
        <v>210</v>
      </c>
      <c r="D2313" s="78" t="s">
        <v>6030</v>
      </c>
      <c r="E2313" s="78" t="s">
        <v>6031</v>
      </c>
    </row>
    <row r="2314" spans="1:5" ht="45" x14ac:dyDescent="0.2">
      <c r="A2314" s="74" t="s">
        <v>6032</v>
      </c>
      <c r="B2314" s="74" t="s">
        <v>6033</v>
      </c>
      <c r="C2314" s="76" t="s">
        <v>210</v>
      </c>
      <c r="D2314" s="78" t="s">
        <v>266</v>
      </c>
      <c r="E2314" s="78" t="s">
        <v>6034</v>
      </c>
    </row>
    <row r="2315" spans="1:5" ht="45" x14ac:dyDescent="0.2">
      <c r="A2315" s="74" t="s">
        <v>6035</v>
      </c>
      <c r="B2315" s="74" t="s">
        <v>6036</v>
      </c>
      <c r="C2315" s="76" t="s">
        <v>210</v>
      </c>
      <c r="D2315" s="78" t="s">
        <v>6037</v>
      </c>
      <c r="E2315" s="78" t="s">
        <v>6038</v>
      </c>
    </row>
    <row r="2316" spans="1:5" ht="33.75" x14ac:dyDescent="0.2">
      <c r="A2316" s="59">
        <v>39.1</v>
      </c>
      <c r="B2316" s="73" t="s">
        <v>6039</v>
      </c>
      <c r="C2316" s="56"/>
      <c r="D2316" s="56"/>
      <c r="E2316" s="56"/>
    </row>
    <row r="2317" spans="1:5" ht="33.75" x14ac:dyDescent="0.2">
      <c r="A2317" s="74" t="s">
        <v>6040</v>
      </c>
      <c r="B2317" s="74" t="s">
        <v>6041</v>
      </c>
      <c r="C2317" s="76" t="s">
        <v>210</v>
      </c>
      <c r="D2317" s="78" t="s">
        <v>6042</v>
      </c>
      <c r="E2317" s="78" t="s">
        <v>6043</v>
      </c>
    </row>
    <row r="2318" spans="1:5" ht="45" x14ac:dyDescent="0.2">
      <c r="A2318" s="74" t="s">
        <v>6044</v>
      </c>
      <c r="B2318" s="74" t="s">
        <v>6045</v>
      </c>
      <c r="C2318" s="76" t="s">
        <v>210</v>
      </c>
      <c r="D2318" s="78" t="s">
        <v>6046</v>
      </c>
      <c r="E2318" s="78" t="s">
        <v>3596</v>
      </c>
    </row>
    <row r="2319" spans="1:5" ht="45" x14ac:dyDescent="0.2">
      <c r="A2319" s="74" t="s">
        <v>6047</v>
      </c>
      <c r="B2319" s="74" t="s">
        <v>6048</v>
      </c>
      <c r="C2319" s="76" t="s">
        <v>210</v>
      </c>
      <c r="D2319" s="78" t="s">
        <v>6049</v>
      </c>
      <c r="E2319" s="78" t="s">
        <v>6050</v>
      </c>
    </row>
    <row r="2320" spans="1:5" ht="45" x14ac:dyDescent="0.2">
      <c r="A2320" s="74" t="s">
        <v>6051</v>
      </c>
      <c r="B2320" s="74" t="s">
        <v>6052</v>
      </c>
      <c r="C2320" s="76" t="s">
        <v>210</v>
      </c>
      <c r="D2320" s="78" t="s">
        <v>2744</v>
      </c>
      <c r="E2320" s="78" t="s">
        <v>435</v>
      </c>
    </row>
    <row r="2321" spans="1:5" ht="45" x14ac:dyDescent="0.2">
      <c r="A2321" s="74" t="s">
        <v>6053</v>
      </c>
      <c r="B2321" s="74" t="s">
        <v>6054</v>
      </c>
      <c r="C2321" s="76" t="s">
        <v>210</v>
      </c>
      <c r="D2321" s="78" t="s">
        <v>415</v>
      </c>
      <c r="E2321" s="78" t="s">
        <v>6055</v>
      </c>
    </row>
    <row r="2322" spans="1:5" ht="45" x14ac:dyDescent="0.2">
      <c r="A2322" s="74" t="s">
        <v>6056</v>
      </c>
      <c r="B2322" s="74" t="s">
        <v>6057</v>
      </c>
      <c r="C2322" s="76" t="s">
        <v>210</v>
      </c>
      <c r="D2322" s="78" t="s">
        <v>6058</v>
      </c>
      <c r="E2322" s="78" t="s">
        <v>6059</v>
      </c>
    </row>
    <row r="2323" spans="1:5" ht="45" x14ac:dyDescent="0.2">
      <c r="A2323" s="74" t="s">
        <v>6060</v>
      </c>
      <c r="B2323" s="74" t="s">
        <v>6061</v>
      </c>
      <c r="C2323" s="76" t="s">
        <v>210</v>
      </c>
      <c r="D2323" s="78" t="s">
        <v>6062</v>
      </c>
      <c r="E2323" s="78" t="s">
        <v>6063</v>
      </c>
    </row>
    <row r="2324" spans="1:5" ht="45" x14ac:dyDescent="0.2">
      <c r="A2324" s="74" t="s">
        <v>6064</v>
      </c>
      <c r="B2324" s="74" t="s">
        <v>6065</v>
      </c>
      <c r="C2324" s="76" t="s">
        <v>210</v>
      </c>
      <c r="D2324" s="78" t="s">
        <v>6066</v>
      </c>
      <c r="E2324" s="78" t="s">
        <v>6067</v>
      </c>
    </row>
    <row r="2325" spans="1:5" ht="45" x14ac:dyDescent="0.2">
      <c r="A2325" s="74" t="s">
        <v>6068</v>
      </c>
      <c r="B2325" s="74" t="s">
        <v>6069</v>
      </c>
      <c r="C2325" s="76" t="s">
        <v>210</v>
      </c>
      <c r="D2325" s="78" t="s">
        <v>6070</v>
      </c>
      <c r="E2325" s="78" t="s">
        <v>6071</v>
      </c>
    </row>
    <row r="2326" spans="1:5" ht="45" x14ac:dyDescent="0.2">
      <c r="A2326" s="74" t="s">
        <v>6072</v>
      </c>
      <c r="B2326" s="74" t="s">
        <v>6073</v>
      </c>
      <c r="C2326" s="76" t="s">
        <v>210</v>
      </c>
      <c r="D2326" s="78" t="s">
        <v>363</v>
      </c>
      <c r="E2326" s="78" t="s">
        <v>6074</v>
      </c>
    </row>
    <row r="2327" spans="1:5" ht="45" x14ac:dyDescent="0.2">
      <c r="A2327" s="74" t="s">
        <v>6075</v>
      </c>
      <c r="B2327" s="74" t="s">
        <v>6076</v>
      </c>
      <c r="C2327" s="76" t="s">
        <v>210</v>
      </c>
      <c r="D2327" s="78" t="s">
        <v>6077</v>
      </c>
      <c r="E2327" s="78" t="s">
        <v>6078</v>
      </c>
    </row>
    <row r="2328" spans="1:5" ht="45" x14ac:dyDescent="0.2">
      <c r="A2328" s="74" t="s">
        <v>6079</v>
      </c>
      <c r="B2328" s="74" t="s">
        <v>6080</v>
      </c>
      <c r="C2328" s="76" t="s">
        <v>210</v>
      </c>
      <c r="D2328" s="78" t="s">
        <v>6081</v>
      </c>
      <c r="E2328" s="78" t="s">
        <v>412</v>
      </c>
    </row>
    <row r="2329" spans="1:5" ht="22.5" x14ac:dyDescent="0.2">
      <c r="A2329" s="59">
        <v>39.11</v>
      </c>
      <c r="B2329" s="73" t="s">
        <v>6082</v>
      </c>
      <c r="C2329" s="56"/>
      <c r="D2329" s="56"/>
      <c r="E2329" s="56"/>
    </row>
    <row r="2330" spans="1:5" ht="78.75" x14ac:dyDescent="0.2">
      <c r="A2330" s="74" t="s">
        <v>6083</v>
      </c>
      <c r="B2330" s="75" t="s">
        <v>6084</v>
      </c>
      <c r="C2330" s="76" t="s">
        <v>228</v>
      </c>
      <c r="D2330" s="78" t="s">
        <v>6085</v>
      </c>
      <c r="E2330" s="78" t="s">
        <v>3451</v>
      </c>
    </row>
    <row r="2331" spans="1:5" ht="78.75" x14ac:dyDescent="0.2">
      <c r="A2331" s="74" t="s">
        <v>6086</v>
      </c>
      <c r="B2331" s="75" t="s">
        <v>6087</v>
      </c>
      <c r="C2331" s="76" t="s">
        <v>228</v>
      </c>
      <c r="D2331" s="78" t="s">
        <v>308</v>
      </c>
      <c r="E2331" s="78" t="s">
        <v>6088</v>
      </c>
    </row>
    <row r="2332" spans="1:5" ht="78.75" x14ac:dyDescent="0.2">
      <c r="A2332" s="74" t="s">
        <v>6089</v>
      </c>
      <c r="B2332" s="75" t="s">
        <v>6090</v>
      </c>
      <c r="C2332" s="76" t="s">
        <v>228</v>
      </c>
      <c r="D2332" s="78" t="s">
        <v>6091</v>
      </c>
      <c r="E2332" s="78" t="s">
        <v>5899</v>
      </c>
    </row>
    <row r="2333" spans="1:5" ht="45" x14ac:dyDescent="0.2">
      <c r="A2333" s="74" t="s">
        <v>6092</v>
      </c>
      <c r="B2333" s="74" t="s">
        <v>6093</v>
      </c>
      <c r="C2333" s="76" t="s">
        <v>228</v>
      </c>
      <c r="D2333" s="78" t="s">
        <v>6094</v>
      </c>
      <c r="E2333" s="78" t="s">
        <v>268</v>
      </c>
    </row>
    <row r="2334" spans="1:5" ht="22.5" x14ac:dyDescent="0.2">
      <c r="A2334" s="74" t="s">
        <v>6095</v>
      </c>
      <c r="B2334" s="74" t="s">
        <v>6096</v>
      </c>
      <c r="C2334" s="76" t="s">
        <v>228</v>
      </c>
      <c r="D2334" s="78" t="s">
        <v>406</v>
      </c>
      <c r="E2334" s="78" t="s">
        <v>6097</v>
      </c>
    </row>
    <row r="2335" spans="1:5" ht="67.5" x14ac:dyDescent="0.2">
      <c r="A2335" s="74" t="s">
        <v>6098</v>
      </c>
      <c r="B2335" s="75" t="s">
        <v>6099</v>
      </c>
      <c r="C2335" s="76" t="s">
        <v>228</v>
      </c>
      <c r="D2335" s="78" t="s">
        <v>6100</v>
      </c>
      <c r="E2335" s="78" t="s">
        <v>6101</v>
      </c>
    </row>
    <row r="2336" spans="1:5" ht="56.25" x14ac:dyDescent="0.2">
      <c r="A2336" s="74" t="s">
        <v>6102</v>
      </c>
      <c r="B2336" s="75" t="s">
        <v>6103</v>
      </c>
      <c r="C2336" s="76" t="s">
        <v>228</v>
      </c>
      <c r="D2336" s="78" t="s">
        <v>6104</v>
      </c>
      <c r="E2336" s="78" t="s">
        <v>6105</v>
      </c>
    </row>
    <row r="2337" spans="1:5" ht="78.75" x14ac:dyDescent="0.2">
      <c r="A2337" s="74" t="s">
        <v>6106</v>
      </c>
      <c r="B2337" s="75" t="s">
        <v>6107</v>
      </c>
      <c r="C2337" s="76" t="s">
        <v>228</v>
      </c>
      <c r="D2337" s="78" t="s">
        <v>1110</v>
      </c>
      <c r="E2337" s="78" t="s">
        <v>6109</v>
      </c>
    </row>
    <row r="2338" spans="1:5" ht="78.75" x14ac:dyDescent="0.2">
      <c r="A2338" s="74" t="s">
        <v>6110</v>
      </c>
      <c r="B2338" s="75" t="s">
        <v>6111</v>
      </c>
      <c r="C2338" s="76" t="s">
        <v>228</v>
      </c>
      <c r="D2338" s="78" t="s">
        <v>3882</v>
      </c>
      <c r="E2338" s="78" t="s">
        <v>3341</v>
      </c>
    </row>
    <row r="2339" spans="1:5" ht="78.75" x14ac:dyDescent="0.2">
      <c r="A2339" s="74" t="s">
        <v>6112</v>
      </c>
      <c r="B2339" s="75" t="s">
        <v>6113</v>
      </c>
      <c r="C2339" s="76" t="s">
        <v>228</v>
      </c>
      <c r="D2339" s="78" t="s">
        <v>6114</v>
      </c>
      <c r="E2339" s="78" t="s">
        <v>6115</v>
      </c>
    </row>
    <row r="2340" spans="1:5" ht="78.75" x14ac:dyDescent="0.2">
      <c r="A2340" s="74" t="s">
        <v>6116</v>
      </c>
      <c r="B2340" s="75" t="s">
        <v>6117</v>
      </c>
      <c r="C2340" s="76" t="s">
        <v>228</v>
      </c>
      <c r="D2340" s="78" t="s">
        <v>1388</v>
      </c>
      <c r="E2340" s="78" t="s">
        <v>3623</v>
      </c>
    </row>
    <row r="2341" spans="1:5" ht="78.75" x14ac:dyDescent="0.2">
      <c r="A2341" s="74" t="s">
        <v>6118</v>
      </c>
      <c r="B2341" s="75" t="s">
        <v>6119</v>
      </c>
      <c r="C2341" s="76" t="s">
        <v>228</v>
      </c>
      <c r="D2341" s="78" t="s">
        <v>6120</v>
      </c>
      <c r="E2341" s="78" t="s">
        <v>6121</v>
      </c>
    </row>
    <row r="2342" spans="1:5" ht="78.75" x14ac:dyDescent="0.2">
      <c r="A2342" s="74" t="s">
        <v>6122</v>
      </c>
      <c r="B2342" s="75" t="s">
        <v>6123</v>
      </c>
      <c r="C2342" s="76" t="s">
        <v>228</v>
      </c>
      <c r="D2342" s="78" t="s">
        <v>6124</v>
      </c>
      <c r="E2342" s="78" t="s">
        <v>6125</v>
      </c>
    </row>
    <row r="2343" spans="1:5" ht="78.75" x14ac:dyDescent="0.2">
      <c r="A2343" s="74" t="s">
        <v>6126</v>
      </c>
      <c r="B2343" s="75" t="s">
        <v>6127</v>
      </c>
      <c r="C2343" s="76" t="s">
        <v>228</v>
      </c>
      <c r="D2343" s="78" t="s">
        <v>6128</v>
      </c>
      <c r="E2343" s="78" t="s">
        <v>6129</v>
      </c>
    </row>
    <row r="2344" spans="1:5" ht="78.75" x14ac:dyDescent="0.2">
      <c r="A2344" s="74" t="s">
        <v>6130</v>
      </c>
      <c r="B2344" s="75" t="s">
        <v>6131</v>
      </c>
      <c r="C2344" s="76" t="s">
        <v>228</v>
      </c>
      <c r="D2344" s="78" t="s">
        <v>6132</v>
      </c>
      <c r="E2344" s="78" t="s">
        <v>6133</v>
      </c>
    </row>
    <row r="2345" spans="1:5" ht="78.75" x14ac:dyDescent="0.2">
      <c r="A2345" s="74" t="s">
        <v>6134</v>
      </c>
      <c r="B2345" s="75" t="s">
        <v>6135</v>
      </c>
      <c r="C2345" s="76" t="s">
        <v>228</v>
      </c>
      <c r="D2345" s="78" t="s">
        <v>6136</v>
      </c>
      <c r="E2345" s="78" t="s">
        <v>6137</v>
      </c>
    </row>
    <row r="2346" spans="1:5" ht="45" x14ac:dyDescent="0.2">
      <c r="A2346" s="59">
        <v>39.119999999999997</v>
      </c>
      <c r="B2346" s="73" t="s">
        <v>6138</v>
      </c>
      <c r="C2346" s="57"/>
      <c r="D2346" s="57"/>
      <c r="E2346" s="57"/>
    </row>
    <row r="2347" spans="1:5" ht="90" x14ac:dyDescent="0.2">
      <c r="A2347" s="74" t="s">
        <v>6139</v>
      </c>
      <c r="B2347" s="75" t="s">
        <v>6140</v>
      </c>
      <c r="C2347" s="76" t="s">
        <v>228</v>
      </c>
      <c r="D2347" s="78" t="s">
        <v>323</v>
      </c>
      <c r="E2347" s="78" t="s">
        <v>6141</v>
      </c>
    </row>
    <row r="2348" spans="1:5" ht="90" x14ac:dyDescent="0.2">
      <c r="A2348" s="74" t="s">
        <v>6142</v>
      </c>
      <c r="B2348" s="75" t="s">
        <v>6143</v>
      </c>
      <c r="C2348" s="76" t="s">
        <v>228</v>
      </c>
      <c r="D2348" s="78" t="s">
        <v>6144</v>
      </c>
      <c r="E2348" s="78" t="s">
        <v>6145</v>
      </c>
    </row>
    <row r="2349" spans="1:5" ht="90" x14ac:dyDescent="0.2">
      <c r="A2349" s="74" t="s">
        <v>6146</v>
      </c>
      <c r="B2349" s="75" t="s">
        <v>6147</v>
      </c>
      <c r="C2349" s="76" t="s">
        <v>228</v>
      </c>
      <c r="D2349" s="78" t="s">
        <v>6148</v>
      </c>
      <c r="E2349" s="78" t="s">
        <v>6149</v>
      </c>
    </row>
    <row r="2350" spans="1:5" ht="22.5" x14ac:dyDescent="0.2">
      <c r="A2350" s="59">
        <v>39.14</v>
      </c>
      <c r="B2350" s="73" t="s">
        <v>6150</v>
      </c>
      <c r="C2350" s="56"/>
      <c r="D2350" s="56"/>
      <c r="E2350" s="56"/>
    </row>
    <row r="2351" spans="1:5" ht="45" x14ac:dyDescent="0.2">
      <c r="A2351" s="74" t="s">
        <v>6151</v>
      </c>
      <c r="B2351" s="74" t="s">
        <v>6152</v>
      </c>
      <c r="C2351" s="76" t="s">
        <v>228</v>
      </c>
      <c r="D2351" s="78" t="s">
        <v>303</v>
      </c>
      <c r="E2351" s="78" t="s">
        <v>3363</v>
      </c>
    </row>
    <row r="2352" spans="1:5" ht="33.75" x14ac:dyDescent="0.2">
      <c r="A2352" s="74" t="s">
        <v>6154</v>
      </c>
      <c r="B2352" s="74" t="s">
        <v>6155</v>
      </c>
      <c r="C2352" s="76" t="s">
        <v>228</v>
      </c>
      <c r="D2352" s="78" t="s">
        <v>6156</v>
      </c>
      <c r="E2352" s="78" t="s">
        <v>6157</v>
      </c>
    </row>
    <row r="2353" spans="1:5" ht="22.5" x14ac:dyDescent="0.2">
      <c r="A2353" s="59">
        <v>39.15</v>
      </c>
      <c r="B2353" s="73" t="s">
        <v>6158</v>
      </c>
      <c r="C2353" s="56"/>
      <c r="D2353" s="56"/>
      <c r="E2353" s="56"/>
    </row>
    <row r="2354" spans="1:5" ht="33.75" x14ac:dyDescent="0.2">
      <c r="A2354" s="74" t="s">
        <v>6159</v>
      </c>
      <c r="B2354" s="74" t="s">
        <v>6160</v>
      </c>
      <c r="C2354" s="76" t="s">
        <v>228</v>
      </c>
      <c r="D2354" s="78" t="s">
        <v>6161</v>
      </c>
      <c r="E2354" s="78" t="s">
        <v>3914</v>
      </c>
    </row>
    <row r="2355" spans="1:5" ht="33.75" x14ac:dyDescent="0.2">
      <c r="A2355" s="74" t="s">
        <v>6162</v>
      </c>
      <c r="B2355" s="74" t="s">
        <v>6163</v>
      </c>
      <c r="C2355" s="76" t="s">
        <v>228</v>
      </c>
      <c r="D2355" s="78" t="s">
        <v>236</v>
      </c>
      <c r="E2355" s="78" t="s">
        <v>6164</v>
      </c>
    </row>
    <row r="2356" spans="1:5" ht="33.75" x14ac:dyDescent="0.2">
      <c r="A2356" s="59">
        <v>39.18</v>
      </c>
      <c r="B2356" s="73" t="s">
        <v>6165</v>
      </c>
      <c r="C2356" s="56"/>
      <c r="D2356" s="56"/>
      <c r="E2356" s="56"/>
    </row>
    <row r="2357" spans="1:5" ht="22.5" x14ac:dyDescent="0.2">
      <c r="A2357" s="74" t="s">
        <v>6166</v>
      </c>
      <c r="B2357" s="74" t="s">
        <v>6167</v>
      </c>
      <c r="C2357" s="76" t="s">
        <v>228</v>
      </c>
      <c r="D2357" s="78" t="s">
        <v>3956</v>
      </c>
      <c r="E2357" s="78" t="s">
        <v>282</v>
      </c>
    </row>
    <row r="2358" spans="1:5" ht="22.5" x14ac:dyDescent="0.2">
      <c r="A2358" s="74" t="s">
        <v>6168</v>
      </c>
      <c r="B2358" s="74" t="s">
        <v>6169</v>
      </c>
      <c r="C2358" s="76" t="s">
        <v>228</v>
      </c>
      <c r="D2358" s="78" t="s">
        <v>5874</v>
      </c>
      <c r="E2358" s="78" t="s">
        <v>6170</v>
      </c>
    </row>
    <row r="2359" spans="1:5" ht="22.5" x14ac:dyDescent="0.2">
      <c r="A2359" s="74" t="s">
        <v>6171</v>
      </c>
      <c r="B2359" s="74" t="s">
        <v>6172</v>
      </c>
      <c r="C2359" s="76" t="s">
        <v>228</v>
      </c>
      <c r="D2359" s="78" t="s">
        <v>6173</v>
      </c>
      <c r="E2359" s="78" t="s">
        <v>6174</v>
      </c>
    </row>
    <row r="2360" spans="1:5" ht="22.5" x14ac:dyDescent="0.2">
      <c r="A2360" s="74" t="s">
        <v>6175</v>
      </c>
      <c r="B2360" s="74" t="s">
        <v>6176</v>
      </c>
      <c r="C2360" s="76" t="s">
        <v>228</v>
      </c>
      <c r="D2360" s="78" t="s">
        <v>6177</v>
      </c>
      <c r="E2360" s="78" t="s">
        <v>6178</v>
      </c>
    </row>
    <row r="2361" spans="1:5" ht="22.5" x14ac:dyDescent="0.2">
      <c r="A2361" s="74" t="s">
        <v>6179</v>
      </c>
      <c r="B2361" s="74" t="s">
        <v>6180</v>
      </c>
      <c r="C2361" s="76" t="s">
        <v>228</v>
      </c>
      <c r="D2361" s="78" t="s">
        <v>229</v>
      </c>
      <c r="E2361" s="78" t="s">
        <v>391</v>
      </c>
    </row>
    <row r="2362" spans="1:5" ht="45" x14ac:dyDescent="0.2">
      <c r="A2362" s="74" t="s">
        <v>6181</v>
      </c>
      <c r="B2362" s="74" t="s">
        <v>6182</v>
      </c>
      <c r="C2362" s="76" t="s">
        <v>228</v>
      </c>
      <c r="D2362" s="78" t="s">
        <v>6183</v>
      </c>
      <c r="E2362" s="78" t="s">
        <v>6184</v>
      </c>
    </row>
    <row r="2363" spans="1:5" ht="33.75" x14ac:dyDescent="0.2">
      <c r="A2363" s="74" t="s">
        <v>6185</v>
      </c>
      <c r="B2363" s="74" t="s">
        <v>6186</v>
      </c>
      <c r="C2363" s="76" t="s">
        <v>228</v>
      </c>
      <c r="D2363" s="78" t="s">
        <v>6187</v>
      </c>
      <c r="E2363" s="78" t="s">
        <v>6188</v>
      </c>
    </row>
    <row r="2364" spans="1:5" ht="45" x14ac:dyDescent="0.2">
      <c r="A2364" s="59">
        <v>39.200000000000003</v>
      </c>
      <c r="B2364" s="73" t="s">
        <v>6189</v>
      </c>
      <c r="C2364" s="56"/>
      <c r="D2364" s="56"/>
      <c r="E2364" s="56"/>
    </row>
    <row r="2365" spans="1:5" ht="22.5" x14ac:dyDescent="0.2">
      <c r="A2365" s="74" t="s">
        <v>6190</v>
      </c>
      <c r="B2365" s="74" t="s">
        <v>6191</v>
      </c>
      <c r="C2365" s="76" t="s">
        <v>210</v>
      </c>
      <c r="D2365" s="78" t="s">
        <v>6192</v>
      </c>
      <c r="E2365" s="78" t="s">
        <v>6194</v>
      </c>
    </row>
    <row r="2366" spans="1:5" ht="45" x14ac:dyDescent="0.2">
      <c r="A2366" s="74" t="s">
        <v>6195</v>
      </c>
      <c r="B2366" s="74" t="s">
        <v>6196</v>
      </c>
      <c r="C2366" s="76" t="s">
        <v>228</v>
      </c>
      <c r="D2366" s="77"/>
      <c r="E2366" s="78" t="s">
        <v>6153</v>
      </c>
    </row>
    <row r="2367" spans="1:5" ht="67.5" x14ac:dyDescent="0.2">
      <c r="A2367" s="74" t="s">
        <v>6197</v>
      </c>
      <c r="B2367" s="75" t="s">
        <v>6198</v>
      </c>
      <c r="C2367" s="76" t="s">
        <v>228</v>
      </c>
      <c r="D2367" s="77"/>
      <c r="E2367" s="78" t="s">
        <v>6199</v>
      </c>
    </row>
    <row r="2368" spans="1:5" ht="45" x14ac:dyDescent="0.2">
      <c r="A2368" s="59">
        <v>39.21</v>
      </c>
      <c r="B2368" s="73" t="s">
        <v>6200</v>
      </c>
      <c r="C2368" s="57"/>
      <c r="D2368" s="57"/>
      <c r="E2368" s="57"/>
    </row>
    <row r="2369" spans="1:5" ht="56.25" x14ac:dyDescent="0.2">
      <c r="A2369" s="74" t="s">
        <v>6201</v>
      </c>
      <c r="B2369" s="75" t="s">
        <v>6202</v>
      </c>
      <c r="C2369" s="76" t="s">
        <v>228</v>
      </c>
      <c r="D2369" s="78" t="s">
        <v>267</v>
      </c>
      <c r="E2369" s="78" t="s">
        <v>5930</v>
      </c>
    </row>
    <row r="2370" spans="1:5" ht="56.25" x14ac:dyDescent="0.2">
      <c r="A2370" s="74" t="s">
        <v>6203</v>
      </c>
      <c r="B2370" s="75" t="s">
        <v>6204</v>
      </c>
      <c r="C2370" s="76" t="s">
        <v>228</v>
      </c>
      <c r="D2370" s="78" t="s">
        <v>6205</v>
      </c>
      <c r="E2370" s="78" t="s">
        <v>6206</v>
      </c>
    </row>
    <row r="2371" spans="1:5" ht="56.25" x14ac:dyDescent="0.2">
      <c r="A2371" s="74" t="s">
        <v>6207</v>
      </c>
      <c r="B2371" s="75" t="s">
        <v>6208</v>
      </c>
      <c r="C2371" s="76" t="s">
        <v>228</v>
      </c>
      <c r="D2371" s="78" t="s">
        <v>6209</v>
      </c>
      <c r="E2371" s="78" t="s">
        <v>6210</v>
      </c>
    </row>
    <row r="2372" spans="1:5" ht="56.25" x14ac:dyDescent="0.2">
      <c r="A2372" s="74" t="s">
        <v>6211</v>
      </c>
      <c r="B2372" s="75" t="s">
        <v>6212</v>
      </c>
      <c r="C2372" s="76" t="s">
        <v>228</v>
      </c>
      <c r="D2372" s="78" t="s">
        <v>5472</v>
      </c>
      <c r="E2372" s="78" t="s">
        <v>3250</v>
      </c>
    </row>
    <row r="2373" spans="1:5" ht="56.25" x14ac:dyDescent="0.2">
      <c r="A2373" s="74" t="s">
        <v>6213</v>
      </c>
      <c r="B2373" s="75" t="s">
        <v>6214</v>
      </c>
      <c r="C2373" s="76" t="s">
        <v>228</v>
      </c>
      <c r="D2373" s="78" t="s">
        <v>6215</v>
      </c>
      <c r="E2373" s="78" t="s">
        <v>6216</v>
      </c>
    </row>
    <row r="2374" spans="1:5" ht="56.25" x14ac:dyDescent="0.2">
      <c r="A2374" s="74" t="s">
        <v>6217</v>
      </c>
      <c r="B2374" s="75" t="s">
        <v>6218</v>
      </c>
      <c r="C2374" s="76" t="s">
        <v>228</v>
      </c>
      <c r="D2374" s="78" t="s">
        <v>6219</v>
      </c>
      <c r="E2374" s="78" t="s">
        <v>1234</v>
      </c>
    </row>
    <row r="2375" spans="1:5" ht="56.25" x14ac:dyDescent="0.2">
      <c r="A2375" s="74" t="s">
        <v>6220</v>
      </c>
      <c r="B2375" s="75" t="s">
        <v>6221</v>
      </c>
      <c r="C2375" s="76" t="s">
        <v>228</v>
      </c>
      <c r="D2375" s="78" t="s">
        <v>6222</v>
      </c>
      <c r="E2375" s="78" t="s">
        <v>6223</v>
      </c>
    </row>
    <row r="2376" spans="1:5" ht="56.25" x14ac:dyDescent="0.2">
      <c r="A2376" s="74" t="s">
        <v>6224</v>
      </c>
      <c r="B2376" s="75" t="s">
        <v>6225</v>
      </c>
      <c r="C2376" s="76" t="s">
        <v>228</v>
      </c>
      <c r="D2376" s="78" t="s">
        <v>4930</v>
      </c>
      <c r="E2376" s="78" t="s">
        <v>6226</v>
      </c>
    </row>
    <row r="2377" spans="1:5" ht="56.25" x14ac:dyDescent="0.2">
      <c r="A2377" s="74" t="s">
        <v>6227</v>
      </c>
      <c r="B2377" s="75" t="s">
        <v>6228</v>
      </c>
      <c r="C2377" s="76" t="s">
        <v>228</v>
      </c>
      <c r="D2377" s="78" t="s">
        <v>320</v>
      </c>
      <c r="E2377" s="78" t="s">
        <v>6229</v>
      </c>
    </row>
    <row r="2378" spans="1:5" ht="56.25" x14ac:dyDescent="0.2">
      <c r="A2378" s="74" t="s">
        <v>6230</v>
      </c>
      <c r="B2378" s="75" t="s">
        <v>6231</v>
      </c>
      <c r="C2378" s="76" t="s">
        <v>228</v>
      </c>
      <c r="D2378" s="78" t="s">
        <v>6232</v>
      </c>
      <c r="E2378" s="78" t="s">
        <v>6233</v>
      </c>
    </row>
    <row r="2379" spans="1:5" ht="56.25" x14ac:dyDescent="0.2">
      <c r="A2379" s="74" t="s">
        <v>6234</v>
      </c>
      <c r="B2379" s="75" t="s">
        <v>6235</v>
      </c>
      <c r="C2379" s="76" t="s">
        <v>228</v>
      </c>
      <c r="D2379" s="78" t="s">
        <v>6236</v>
      </c>
      <c r="E2379" s="78" t="s">
        <v>6237</v>
      </c>
    </row>
    <row r="2380" spans="1:5" ht="56.25" x14ac:dyDescent="0.2">
      <c r="A2380" s="74" t="s">
        <v>6238</v>
      </c>
      <c r="B2380" s="75" t="s">
        <v>6239</v>
      </c>
      <c r="C2380" s="76" t="s">
        <v>228</v>
      </c>
      <c r="D2380" s="78" t="s">
        <v>6240</v>
      </c>
      <c r="E2380" s="78" t="s">
        <v>6241</v>
      </c>
    </row>
    <row r="2381" spans="1:5" ht="56.25" x14ac:dyDescent="0.2">
      <c r="A2381" s="74" t="s">
        <v>6242</v>
      </c>
      <c r="B2381" s="75" t="s">
        <v>6243</v>
      </c>
      <c r="C2381" s="76" t="s">
        <v>228</v>
      </c>
      <c r="D2381" s="78" t="s">
        <v>6244</v>
      </c>
      <c r="E2381" s="78" t="s">
        <v>6245</v>
      </c>
    </row>
    <row r="2382" spans="1:5" ht="56.25" x14ac:dyDescent="0.2">
      <c r="A2382" s="74" t="s">
        <v>6246</v>
      </c>
      <c r="B2382" s="75" t="s">
        <v>6247</v>
      </c>
      <c r="C2382" s="76" t="s">
        <v>228</v>
      </c>
      <c r="D2382" s="78" t="s">
        <v>6248</v>
      </c>
      <c r="E2382" s="78" t="s">
        <v>6249</v>
      </c>
    </row>
    <row r="2383" spans="1:5" ht="56.25" x14ac:dyDescent="0.2">
      <c r="A2383" s="74" t="s">
        <v>6250</v>
      </c>
      <c r="B2383" s="75" t="s">
        <v>6251</v>
      </c>
      <c r="C2383" s="76" t="s">
        <v>228</v>
      </c>
      <c r="D2383" s="78" t="s">
        <v>6252</v>
      </c>
      <c r="E2383" s="78" t="s">
        <v>6253</v>
      </c>
    </row>
    <row r="2384" spans="1:5" ht="56.25" x14ac:dyDescent="0.2">
      <c r="A2384" s="74" t="s">
        <v>6254</v>
      </c>
      <c r="B2384" s="75" t="s">
        <v>6255</v>
      </c>
      <c r="C2384" s="76" t="s">
        <v>228</v>
      </c>
      <c r="D2384" s="78" t="s">
        <v>2143</v>
      </c>
      <c r="E2384" s="78" t="s">
        <v>6256</v>
      </c>
    </row>
    <row r="2385" spans="1:5" ht="56.25" x14ac:dyDescent="0.2">
      <c r="A2385" s="74" t="s">
        <v>6257</v>
      </c>
      <c r="B2385" s="75" t="s">
        <v>6258</v>
      </c>
      <c r="C2385" s="76" t="s">
        <v>228</v>
      </c>
      <c r="D2385" s="78" t="s">
        <v>6259</v>
      </c>
      <c r="E2385" s="78" t="s">
        <v>6260</v>
      </c>
    </row>
    <row r="2386" spans="1:5" ht="56.25" x14ac:dyDescent="0.2">
      <c r="A2386" s="74" t="s">
        <v>6261</v>
      </c>
      <c r="B2386" s="75" t="s">
        <v>6262</v>
      </c>
      <c r="C2386" s="76" t="s">
        <v>228</v>
      </c>
      <c r="D2386" s="78" t="s">
        <v>6263</v>
      </c>
      <c r="E2386" s="78" t="s">
        <v>387</v>
      </c>
    </row>
    <row r="2387" spans="1:5" ht="56.25" x14ac:dyDescent="0.2">
      <c r="A2387" s="74" t="s">
        <v>6264</v>
      </c>
      <c r="B2387" s="75" t="s">
        <v>6265</v>
      </c>
      <c r="C2387" s="76" t="s">
        <v>228</v>
      </c>
      <c r="D2387" s="78" t="s">
        <v>6266</v>
      </c>
      <c r="E2387" s="78" t="s">
        <v>6267</v>
      </c>
    </row>
    <row r="2388" spans="1:5" ht="56.25" x14ac:dyDescent="0.2">
      <c r="A2388" s="74" t="s">
        <v>6268</v>
      </c>
      <c r="B2388" s="75" t="s">
        <v>6269</v>
      </c>
      <c r="C2388" s="76" t="s">
        <v>228</v>
      </c>
      <c r="D2388" s="78" t="s">
        <v>6270</v>
      </c>
      <c r="E2388" s="78" t="s">
        <v>6271</v>
      </c>
    </row>
    <row r="2389" spans="1:5" ht="56.25" x14ac:dyDescent="0.2">
      <c r="A2389" s="74" t="s">
        <v>6272</v>
      </c>
      <c r="B2389" s="75" t="s">
        <v>6273</v>
      </c>
      <c r="C2389" s="76" t="s">
        <v>228</v>
      </c>
      <c r="D2389" s="78" t="s">
        <v>6274</v>
      </c>
      <c r="E2389" s="78" t="s">
        <v>6275</v>
      </c>
    </row>
    <row r="2390" spans="1:5" ht="56.25" x14ac:dyDescent="0.2">
      <c r="A2390" s="74" t="s">
        <v>6276</v>
      </c>
      <c r="B2390" s="75" t="s">
        <v>6277</v>
      </c>
      <c r="C2390" s="76" t="s">
        <v>228</v>
      </c>
      <c r="D2390" s="78" t="s">
        <v>6278</v>
      </c>
      <c r="E2390" s="78" t="s">
        <v>6279</v>
      </c>
    </row>
    <row r="2391" spans="1:5" ht="45" x14ac:dyDescent="0.2">
      <c r="A2391" s="59">
        <v>39.24</v>
      </c>
      <c r="B2391" s="73" t="s">
        <v>6280</v>
      </c>
      <c r="C2391" s="56"/>
      <c r="D2391" s="56"/>
      <c r="E2391" s="56"/>
    </row>
    <row r="2392" spans="1:5" ht="56.25" x14ac:dyDescent="0.2">
      <c r="A2392" s="74" t="s">
        <v>6281</v>
      </c>
      <c r="B2392" s="75" t="s">
        <v>6282</v>
      </c>
      <c r="C2392" s="76" t="s">
        <v>228</v>
      </c>
      <c r="D2392" s="78" t="s">
        <v>6283</v>
      </c>
      <c r="E2392" s="78" t="s">
        <v>386</v>
      </c>
    </row>
    <row r="2393" spans="1:5" ht="56.25" x14ac:dyDescent="0.2">
      <c r="A2393" s="74" t="s">
        <v>6284</v>
      </c>
      <c r="B2393" s="75" t="s">
        <v>6285</v>
      </c>
      <c r="C2393" s="76" t="s">
        <v>228</v>
      </c>
      <c r="D2393" s="78" t="s">
        <v>6286</v>
      </c>
      <c r="E2393" s="78" t="s">
        <v>6287</v>
      </c>
    </row>
    <row r="2394" spans="1:5" ht="56.25" x14ac:dyDescent="0.2">
      <c r="A2394" s="74" t="s">
        <v>6288</v>
      </c>
      <c r="B2394" s="74" t="s">
        <v>6289</v>
      </c>
      <c r="C2394" s="76" t="s">
        <v>228</v>
      </c>
      <c r="D2394" s="78" t="s">
        <v>385</v>
      </c>
      <c r="E2394" s="78" t="s">
        <v>6290</v>
      </c>
    </row>
    <row r="2395" spans="1:5" ht="56.25" x14ac:dyDescent="0.2">
      <c r="A2395" s="74" t="s">
        <v>6291</v>
      </c>
      <c r="B2395" s="74" t="s">
        <v>6292</v>
      </c>
      <c r="C2395" s="76" t="s">
        <v>228</v>
      </c>
      <c r="D2395" s="78" t="s">
        <v>6293</v>
      </c>
      <c r="E2395" s="78" t="s">
        <v>6294</v>
      </c>
    </row>
    <row r="2396" spans="1:5" ht="56.25" x14ac:dyDescent="0.2">
      <c r="A2396" s="74" t="s">
        <v>6295</v>
      </c>
      <c r="B2396" s="74" t="s">
        <v>6296</v>
      </c>
      <c r="C2396" s="76" t="s">
        <v>228</v>
      </c>
      <c r="D2396" s="78" t="s">
        <v>6297</v>
      </c>
      <c r="E2396" s="78" t="s">
        <v>6298</v>
      </c>
    </row>
    <row r="2397" spans="1:5" ht="56.25" x14ac:dyDescent="0.2">
      <c r="A2397" s="74" t="s">
        <v>6299</v>
      </c>
      <c r="B2397" s="74" t="s">
        <v>6300</v>
      </c>
      <c r="C2397" s="76" t="s">
        <v>228</v>
      </c>
      <c r="D2397" s="78" t="s">
        <v>6301</v>
      </c>
      <c r="E2397" s="78" t="s">
        <v>4135</v>
      </c>
    </row>
    <row r="2398" spans="1:5" ht="56.25" x14ac:dyDescent="0.2">
      <c r="A2398" s="59">
        <v>39.25</v>
      </c>
      <c r="B2398" s="73" t="s">
        <v>6303</v>
      </c>
      <c r="C2398" s="57"/>
      <c r="D2398" s="57"/>
      <c r="E2398" s="57"/>
    </row>
    <row r="2399" spans="1:5" ht="45" x14ac:dyDescent="0.2">
      <c r="A2399" s="74" t="s">
        <v>6304</v>
      </c>
      <c r="B2399" s="74" t="s">
        <v>6305</v>
      </c>
      <c r="C2399" s="76" t="s">
        <v>228</v>
      </c>
      <c r="D2399" s="78" t="s">
        <v>5915</v>
      </c>
      <c r="E2399" s="78" t="s">
        <v>6306</v>
      </c>
    </row>
    <row r="2400" spans="1:5" ht="45" x14ac:dyDescent="0.2">
      <c r="A2400" s="74" t="s">
        <v>6307</v>
      </c>
      <c r="B2400" s="74" t="s">
        <v>6308</v>
      </c>
      <c r="C2400" s="76" t="s">
        <v>228</v>
      </c>
      <c r="D2400" s="78" t="s">
        <v>6309</v>
      </c>
      <c r="E2400" s="78" t="s">
        <v>6310</v>
      </c>
    </row>
    <row r="2401" spans="1:5" ht="67.5" x14ac:dyDescent="0.2">
      <c r="A2401" s="59">
        <v>39.26</v>
      </c>
      <c r="B2401" s="60" t="s">
        <v>6311</v>
      </c>
      <c r="C2401" s="57"/>
      <c r="D2401" s="57"/>
      <c r="E2401" s="57"/>
    </row>
    <row r="2402" spans="1:5" ht="78.75" x14ac:dyDescent="0.2">
      <c r="A2402" s="74" t="s">
        <v>6312</v>
      </c>
      <c r="B2402" s="75" t="s">
        <v>6313</v>
      </c>
      <c r="C2402" s="76" t="s">
        <v>228</v>
      </c>
      <c r="D2402" s="78" t="s">
        <v>6314</v>
      </c>
      <c r="E2402" s="78" t="s">
        <v>6315</v>
      </c>
    </row>
    <row r="2403" spans="1:5" ht="78.75" x14ac:dyDescent="0.2">
      <c r="A2403" s="74" t="s">
        <v>6316</v>
      </c>
      <c r="B2403" s="75" t="s">
        <v>6317</v>
      </c>
      <c r="C2403" s="76" t="s">
        <v>228</v>
      </c>
      <c r="D2403" s="78" t="s">
        <v>6318</v>
      </c>
      <c r="E2403" s="78" t="s">
        <v>1183</v>
      </c>
    </row>
    <row r="2404" spans="1:5" ht="78.75" x14ac:dyDescent="0.2">
      <c r="A2404" s="74" t="s">
        <v>6319</v>
      </c>
      <c r="B2404" s="75" t="s">
        <v>6320</v>
      </c>
      <c r="C2404" s="76" t="s">
        <v>228</v>
      </c>
      <c r="D2404" s="78" t="s">
        <v>3557</v>
      </c>
      <c r="E2404" s="78" t="s">
        <v>6321</v>
      </c>
    </row>
    <row r="2405" spans="1:5" ht="78.75" x14ac:dyDescent="0.2">
      <c r="A2405" s="74" t="s">
        <v>6322</v>
      </c>
      <c r="B2405" s="75" t="s">
        <v>6323</v>
      </c>
      <c r="C2405" s="76" t="s">
        <v>228</v>
      </c>
      <c r="D2405" s="78" t="s">
        <v>6324</v>
      </c>
      <c r="E2405" s="78" t="s">
        <v>6141</v>
      </c>
    </row>
    <row r="2406" spans="1:5" ht="78.75" x14ac:dyDescent="0.2">
      <c r="A2406" s="74" t="s">
        <v>6325</v>
      </c>
      <c r="B2406" s="75" t="s">
        <v>6326</v>
      </c>
      <c r="C2406" s="76" t="s">
        <v>228</v>
      </c>
      <c r="D2406" s="78" t="s">
        <v>6327</v>
      </c>
      <c r="E2406" s="78" t="s">
        <v>6328</v>
      </c>
    </row>
    <row r="2407" spans="1:5" ht="78.75" x14ac:dyDescent="0.2">
      <c r="A2407" s="74" t="s">
        <v>6329</v>
      </c>
      <c r="B2407" s="75" t="s">
        <v>6330</v>
      </c>
      <c r="C2407" s="76" t="s">
        <v>228</v>
      </c>
      <c r="D2407" s="78" t="s">
        <v>432</v>
      </c>
      <c r="E2407" s="78" t="s">
        <v>4855</v>
      </c>
    </row>
    <row r="2408" spans="1:5" ht="78.75" x14ac:dyDescent="0.2">
      <c r="A2408" s="74" t="s">
        <v>6331</v>
      </c>
      <c r="B2408" s="75" t="s">
        <v>6332</v>
      </c>
      <c r="C2408" s="76" t="s">
        <v>228</v>
      </c>
      <c r="D2408" s="78" t="s">
        <v>6333</v>
      </c>
      <c r="E2408" s="78" t="s">
        <v>6334</v>
      </c>
    </row>
    <row r="2409" spans="1:5" ht="78.75" x14ac:dyDescent="0.2">
      <c r="A2409" s="74" t="s">
        <v>6335</v>
      </c>
      <c r="B2409" s="75" t="s">
        <v>6336</v>
      </c>
      <c r="C2409" s="76" t="s">
        <v>228</v>
      </c>
      <c r="D2409" s="78" t="s">
        <v>3300</v>
      </c>
      <c r="E2409" s="78" t="s">
        <v>6337</v>
      </c>
    </row>
    <row r="2410" spans="1:5" ht="78.75" x14ac:dyDescent="0.2">
      <c r="A2410" s="74" t="s">
        <v>6338</v>
      </c>
      <c r="B2410" s="75" t="s">
        <v>6339</v>
      </c>
      <c r="C2410" s="76" t="s">
        <v>228</v>
      </c>
      <c r="D2410" s="78" t="s">
        <v>6340</v>
      </c>
      <c r="E2410" s="78" t="s">
        <v>4609</v>
      </c>
    </row>
    <row r="2411" spans="1:5" ht="78.75" x14ac:dyDescent="0.2">
      <c r="A2411" s="74" t="s">
        <v>6341</v>
      </c>
      <c r="B2411" s="75" t="s">
        <v>6342</v>
      </c>
      <c r="C2411" s="76" t="s">
        <v>228</v>
      </c>
      <c r="D2411" s="78" t="s">
        <v>6343</v>
      </c>
      <c r="E2411" s="78" t="s">
        <v>6344</v>
      </c>
    </row>
    <row r="2412" spans="1:5" ht="78.75" x14ac:dyDescent="0.2">
      <c r="A2412" s="74" t="s">
        <v>6345</v>
      </c>
      <c r="B2412" s="75" t="s">
        <v>6346</v>
      </c>
      <c r="C2412" s="76" t="s">
        <v>228</v>
      </c>
      <c r="D2412" s="78" t="s">
        <v>6347</v>
      </c>
      <c r="E2412" s="78" t="s">
        <v>6348</v>
      </c>
    </row>
    <row r="2413" spans="1:5" ht="78.75" x14ac:dyDescent="0.2">
      <c r="A2413" s="74" t="s">
        <v>6349</v>
      </c>
      <c r="B2413" s="75" t="s">
        <v>6350</v>
      </c>
      <c r="C2413" s="76" t="s">
        <v>228</v>
      </c>
      <c r="D2413" s="78" t="s">
        <v>6351</v>
      </c>
      <c r="E2413" s="78" t="s">
        <v>1600</v>
      </c>
    </row>
    <row r="2414" spans="1:5" ht="78.75" x14ac:dyDescent="0.2">
      <c r="A2414" s="74" t="s">
        <v>6352</v>
      </c>
      <c r="B2414" s="75" t="s">
        <v>6353</v>
      </c>
      <c r="C2414" s="76" t="s">
        <v>228</v>
      </c>
      <c r="D2414" s="78" t="s">
        <v>6354</v>
      </c>
      <c r="E2414" s="78" t="s">
        <v>6355</v>
      </c>
    </row>
    <row r="2415" spans="1:5" ht="78.75" x14ac:dyDescent="0.2">
      <c r="A2415" s="74" t="s">
        <v>6356</v>
      </c>
      <c r="B2415" s="75" t="s">
        <v>6357</v>
      </c>
      <c r="C2415" s="76" t="s">
        <v>228</v>
      </c>
      <c r="D2415" s="78" t="s">
        <v>6358</v>
      </c>
      <c r="E2415" s="78" t="s">
        <v>6359</v>
      </c>
    </row>
    <row r="2416" spans="1:5" ht="78.75" x14ac:dyDescent="0.2">
      <c r="A2416" s="74" t="s">
        <v>6360</v>
      </c>
      <c r="B2416" s="75" t="s">
        <v>6361</v>
      </c>
      <c r="C2416" s="76" t="s">
        <v>228</v>
      </c>
      <c r="D2416" s="78" t="s">
        <v>6362</v>
      </c>
      <c r="E2416" s="78" t="s">
        <v>6363</v>
      </c>
    </row>
    <row r="2417" spans="1:5" x14ac:dyDescent="0.2">
      <c r="A2417" s="59">
        <v>39.270000000000003</v>
      </c>
      <c r="B2417" s="73" t="s">
        <v>6364</v>
      </c>
      <c r="C2417" s="56"/>
      <c r="D2417" s="56"/>
      <c r="E2417" s="56"/>
    </row>
    <row r="2418" spans="1:5" ht="45" x14ac:dyDescent="0.2">
      <c r="A2418" s="74" t="s">
        <v>6365</v>
      </c>
      <c r="B2418" s="74" t="s">
        <v>6366</v>
      </c>
      <c r="C2418" s="76" t="s">
        <v>228</v>
      </c>
      <c r="D2418" s="78" t="s">
        <v>6367</v>
      </c>
      <c r="E2418" s="78" t="s">
        <v>3734</v>
      </c>
    </row>
    <row r="2419" spans="1:5" ht="45" x14ac:dyDescent="0.2">
      <c r="A2419" s="74" t="s">
        <v>6368</v>
      </c>
      <c r="B2419" s="74" t="s">
        <v>6369</v>
      </c>
      <c r="C2419" s="76" t="s">
        <v>228</v>
      </c>
      <c r="D2419" s="78" t="s">
        <v>6370</v>
      </c>
      <c r="E2419" s="78" t="s">
        <v>6371</v>
      </c>
    </row>
    <row r="2420" spans="1:5" ht="45" x14ac:dyDescent="0.2">
      <c r="A2420" s="74" t="s">
        <v>6372</v>
      </c>
      <c r="B2420" s="74" t="s">
        <v>6373</v>
      </c>
      <c r="C2420" s="76" t="s">
        <v>228</v>
      </c>
      <c r="D2420" s="78" t="s">
        <v>3337</v>
      </c>
      <c r="E2420" s="78" t="s">
        <v>6219</v>
      </c>
    </row>
    <row r="2421" spans="1:5" ht="56.25" x14ac:dyDescent="0.2">
      <c r="A2421" s="74" t="s">
        <v>6374</v>
      </c>
      <c r="B2421" s="75" t="s">
        <v>6375</v>
      </c>
      <c r="C2421" s="76" t="s">
        <v>228</v>
      </c>
      <c r="D2421" s="78" t="s">
        <v>6376</v>
      </c>
      <c r="E2421" s="78" t="s">
        <v>6377</v>
      </c>
    </row>
    <row r="2422" spans="1:5" ht="56.25" x14ac:dyDescent="0.2">
      <c r="A2422" s="74" t="s">
        <v>6378</v>
      </c>
      <c r="B2422" s="75" t="s">
        <v>6379</v>
      </c>
      <c r="C2422" s="76" t="s">
        <v>228</v>
      </c>
      <c r="D2422" s="78" t="s">
        <v>402</v>
      </c>
      <c r="E2422" s="78" t="s">
        <v>6380</v>
      </c>
    </row>
    <row r="2423" spans="1:5" ht="56.25" x14ac:dyDescent="0.2">
      <c r="A2423" s="59">
        <v>39.29</v>
      </c>
      <c r="B2423" s="60" t="s">
        <v>6381</v>
      </c>
      <c r="C2423" s="57"/>
      <c r="D2423" s="57"/>
      <c r="E2423" s="57"/>
    </row>
    <row r="2424" spans="1:5" ht="78.75" x14ac:dyDescent="0.2">
      <c r="A2424" s="74" t="s">
        <v>6382</v>
      </c>
      <c r="B2424" s="75" t="s">
        <v>6383</v>
      </c>
      <c r="C2424" s="76" t="s">
        <v>228</v>
      </c>
      <c r="D2424" s="78" t="s">
        <v>1122</v>
      </c>
      <c r="E2424" s="78" t="s">
        <v>3047</v>
      </c>
    </row>
    <row r="2425" spans="1:5" ht="78.75" x14ac:dyDescent="0.2">
      <c r="A2425" s="74" t="s">
        <v>6384</v>
      </c>
      <c r="B2425" s="75" t="s">
        <v>6385</v>
      </c>
      <c r="C2425" s="76" t="s">
        <v>228</v>
      </c>
      <c r="D2425" s="78" t="s">
        <v>6386</v>
      </c>
      <c r="E2425" s="78" t="s">
        <v>6387</v>
      </c>
    </row>
    <row r="2426" spans="1:5" ht="78.75" x14ac:dyDescent="0.2">
      <c r="A2426" s="74" t="s">
        <v>6388</v>
      </c>
      <c r="B2426" s="75" t="s">
        <v>6389</v>
      </c>
      <c r="C2426" s="76" t="s">
        <v>228</v>
      </c>
      <c r="D2426" s="78" t="s">
        <v>6390</v>
      </c>
      <c r="E2426" s="78" t="s">
        <v>6391</v>
      </c>
    </row>
    <row r="2427" spans="1:5" ht="78.75" x14ac:dyDescent="0.2">
      <c r="A2427" s="74" t="s">
        <v>6392</v>
      </c>
      <c r="B2427" s="75" t="s">
        <v>6393</v>
      </c>
      <c r="C2427" s="76" t="s">
        <v>228</v>
      </c>
      <c r="D2427" s="78" t="s">
        <v>3816</v>
      </c>
      <c r="E2427" s="78" t="s">
        <v>1204</v>
      </c>
    </row>
    <row r="2428" spans="1:5" ht="78.75" x14ac:dyDescent="0.2">
      <c r="A2428" s="74" t="s">
        <v>6394</v>
      </c>
      <c r="B2428" s="75" t="s">
        <v>6395</v>
      </c>
      <c r="C2428" s="76" t="s">
        <v>228</v>
      </c>
      <c r="D2428" s="78" t="s">
        <v>6396</v>
      </c>
      <c r="E2428" s="78" t="s">
        <v>6397</v>
      </c>
    </row>
    <row r="2429" spans="1:5" ht="22.5" x14ac:dyDescent="0.2">
      <c r="A2429" s="59">
        <v>39.299999999999997</v>
      </c>
      <c r="B2429" s="73" t="s">
        <v>6398</v>
      </c>
      <c r="C2429" s="56"/>
      <c r="D2429" s="56"/>
      <c r="E2429" s="56"/>
    </row>
    <row r="2430" spans="1:5" ht="45" x14ac:dyDescent="0.2">
      <c r="A2430" s="74" t="s">
        <v>6399</v>
      </c>
      <c r="B2430" s="74" t="s">
        <v>6400</v>
      </c>
      <c r="C2430" s="76" t="s">
        <v>228</v>
      </c>
      <c r="D2430" s="78" t="s">
        <v>6401</v>
      </c>
      <c r="E2430" s="78" t="s">
        <v>6402</v>
      </c>
    </row>
    <row r="2431" spans="1:5" ht="56.25" x14ac:dyDescent="0.2">
      <c r="A2431" s="58">
        <v>40</v>
      </c>
      <c r="B2431" s="60" t="s">
        <v>6403</v>
      </c>
      <c r="C2431" s="57"/>
      <c r="D2431" s="57"/>
      <c r="E2431" s="57"/>
    </row>
    <row r="2432" spans="1:5" ht="22.5" x14ac:dyDescent="0.2">
      <c r="A2432" s="59">
        <v>40.01</v>
      </c>
      <c r="B2432" s="73" t="s">
        <v>6404</v>
      </c>
      <c r="C2432" s="56"/>
      <c r="D2432" s="56"/>
      <c r="E2432" s="56"/>
    </row>
    <row r="2433" spans="1:5" ht="22.5" x14ac:dyDescent="0.2">
      <c r="A2433" s="74" t="s">
        <v>6405</v>
      </c>
      <c r="B2433" s="74" t="s">
        <v>6406</v>
      </c>
      <c r="C2433" s="76" t="s">
        <v>210</v>
      </c>
      <c r="D2433" s="78" t="s">
        <v>3941</v>
      </c>
      <c r="E2433" s="78" t="s">
        <v>648</v>
      </c>
    </row>
    <row r="2434" spans="1:5" ht="22.5" x14ac:dyDescent="0.2">
      <c r="A2434" s="74" t="s">
        <v>6407</v>
      </c>
      <c r="B2434" s="74" t="s">
        <v>6408</v>
      </c>
      <c r="C2434" s="76" t="s">
        <v>210</v>
      </c>
      <c r="D2434" s="78" t="s">
        <v>3595</v>
      </c>
      <c r="E2434" s="78" t="s">
        <v>6409</v>
      </c>
    </row>
    <row r="2435" spans="1:5" ht="45" x14ac:dyDescent="0.2">
      <c r="A2435" s="74" t="s">
        <v>6410</v>
      </c>
      <c r="B2435" s="74" t="s">
        <v>6411</v>
      </c>
      <c r="C2435" s="76" t="s">
        <v>210</v>
      </c>
      <c r="D2435" s="78" t="s">
        <v>251</v>
      </c>
      <c r="E2435" s="78" t="s">
        <v>6412</v>
      </c>
    </row>
    <row r="2436" spans="1:5" ht="33.75" x14ac:dyDescent="0.2">
      <c r="A2436" s="74" t="s">
        <v>6413</v>
      </c>
      <c r="B2436" s="74" t="s">
        <v>6414</v>
      </c>
      <c r="C2436" s="76" t="s">
        <v>210</v>
      </c>
      <c r="D2436" s="78" t="s">
        <v>6415</v>
      </c>
      <c r="E2436" s="78" t="s">
        <v>6416</v>
      </c>
    </row>
    <row r="2437" spans="1:5" ht="22.5" x14ac:dyDescent="0.2">
      <c r="A2437" s="59">
        <v>40.020000000000003</v>
      </c>
      <c r="B2437" s="73" t="s">
        <v>6417</v>
      </c>
      <c r="C2437" s="56"/>
      <c r="D2437" s="56"/>
      <c r="E2437" s="56"/>
    </row>
    <row r="2438" spans="1:5" ht="33.75" x14ac:dyDescent="0.2">
      <c r="A2438" s="74" t="s">
        <v>6418</v>
      </c>
      <c r="B2438" s="74" t="s">
        <v>6419</v>
      </c>
      <c r="C2438" s="76" t="s">
        <v>210</v>
      </c>
      <c r="D2438" s="78" t="s">
        <v>6420</v>
      </c>
      <c r="E2438" s="78" t="s">
        <v>6421</v>
      </c>
    </row>
    <row r="2439" spans="1:5" ht="45" x14ac:dyDescent="0.2">
      <c r="A2439" s="74" t="s">
        <v>6422</v>
      </c>
      <c r="B2439" s="74" t="s">
        <v>6423</v>
      </c>
      <c r="C2439" s="76" t="s">
        <v>210</v>
      </c>
      <c r="D2439" s="78" t="s">
        <v>6424</v>
      </c>
      <c r="E2439" s="78" t="s">
        <v>6425</v>
      </c>
    </row>
    <row r="2440" spans="1:5" ht="45" x14ac:dyDescent="0.2">
      <c r="A2440" s="74" t="s">
        <v>6426</v>
      </c>
      <c r="B2440" s="74" t="s">
        <v>6427</v>
      </c>
      <c r="C2440" s="76" t="s">
        <v>210</v>
      </c>
      <c r="D2440" s="78" t="s">
        <v>3906</v>
      </c>
      <c r="E2440" s="78" t="s">
        <v>6428</v>
      </c>
    </row>
    <row r="2441" spans="1:5" ht="56.25" x14ac:dyDescent="0.2">
      <c r="A2441" s="74" t="s">
        <v>6429</v>
      </c>
      <c r="B2441" s="75" t="s">
        <v>6430</v>
      </c>
      <c r="C2441" s="76" t="s">
        <v>210</v>
      </c>
      <c r="D2441" s="78" t="s">
        <v>348</v>
      </c>
      <c r="E2441" s="78" t="s">
        <v>6431</v>
      </c>
    </row>
    <row r="2442" spans="1:5" ht="56.25" x14ac:dyDescent="0.2">
      <c r="A2442" s="74" t="s">
        <v>6432</v>
      </c>
      <c r="B2442" s="75" t="s">
        <v>6433</v>
      </c>
      <c r="C2442" s="76" t="s">
        <v>210</v>
      </c>
      <c r="D2442" s="78" t="s">
        <v>6434</v>
      </c>
      <c r="E2442" s="78" t="s">
        <v>6435</v>
      </c>
    </row>
    <row r="2443" spans="1:5" ht="56.25" x14ac:dyDescent="0.2">
      <c r="A2443" s="74" t="s">
        <v>6436</v>
      </c>
      <c r="B2443" s="75" t="s">
        <v>6437</v>
      </c>
      <c r="C2443" s="76" t="s">
        <v>210</v>
      </c>
      <c r="D2443" s="78" t="s">
        <v>6438</v>
      </c>
      <c r="E2443" s="78" t="s">
        <v>6439</v>
      </c>
    </row>
    <row r="2444" spans="1:5" ht="56.25" x14ac:dyDescent="0.2">
      <c r="A2444" s="74" t="s">
        <v>6440</v>
      </c>
      <c r="B2444" s="75" t="s">
        <v>6441</v>
      </c>
      <c r="C2444" s="76" t="s">
        <v>210</v>
      </c>
      <c r="D2444" s="78" t="s">
        <v>6442</v>
      </c>
      <c r="E2444" s="78" t="s">
        <v>6443</v>
      </c>
    </row>
    <row r="2445" spans="1:5" ht="67.5" x14ac:dyDescent="0.2">
      <c r="A2445" s="74" t="s">
        <v>6444</v>
      </c>
      <c r="B2445" s="75" t="s">
        <v>6445</v>
      </c>
      <c r="C2445" s="76" t="s">
        <v>210</v>
      </c>
      <c r="D2445" s="78" t="s">
        <v>6446</v>
      </c>
      <c r="E2445" s="78" t="s">
        <v>6447</v>
      </c>
    </row>
    <row r="2446" spans="1:5" ht="67.5" x14ac:dyDescent="0.2">
      <c r="A2446" s="74" t="s">
        <v>6448</v>
      </c>
      <c r="B2446" s="75" t="s">
        <v>6449</v>
      </c>
      <c r="C2446" s="76" t="s">
        <v>210</v>
      </c>
      <c r="D2446" s="78" t="s">
        <v>6450</v>
      </c>
      <c r="E2446" s="78" t="s">
        <v>6451</v>
      </c>
    </row>
    <row r="2447" spans="1:5" ht="67.5" x14ac:dyDescent="0.2">
      <c r="A2447" s="74" t="s">
        <v>6452</v>
      </c>
      <c r="B2447" s="75" t="s">
        <v>6453</v>
      </c>
      <c r="C2447" s="76" t="s">
        <v>210</v>
      </c>
      <c r="D2447" s="78" t="s">
        <v>6454</v>
      </c>
      <c r="E2447" s="78" t="s">
        <v>6455</v>
      </c>
    </row>
    <row r="2448" spans="1:5" ht="67.5" x14ac:dyDescent="0.2">
      <c r="A2448" s="74" t="s">
        <v>6456</v>
      </c>
      <c r="B2448" s="75" t="s">
        <v>6457</v>
      </c>
      <c r="C2448" s="76" t="s">
        <v>210</v>
      </c>
      <c r="D2448" s="78" t="s">
        <v>6458</v>
      </c>
      <c r="E2448" s="78" t="s">
        <v>6459</v>
      </c>
    </row>
    <row r="2449" spans="1:5" ht="56.25" x14ac:dyDescent="0.2">
      <c r="A2449" s="74" t="s">
        <v>6460</v>
      </c>
      <c r="B2449" s="74" t="s">
        <v>6461</v>
      </c>
      <c r="C2449" s="76" t="s">
        <v>210</v>
      </c>
      <c r="D2449" s="78" t="s">
        <v>6462</v>
      </c>
      <c r="E2449" s="78" t="s">
        <v>6463</v>
      </c>
    </row>
    <row r="2450" spans="1:5" ht="56.25" x14ac:dyDescent="0.2">
      <c r="A2450" s="74" t="s">
        <v>6464</v>
      </c>
      <c r="B2450" s="74" t="s">
        <v>6465</v>
      </c>
      <c r="C2450" s="76" t="s">
        <v>210</v>
      </c>
      <c r="D2450" s="78" t="s">
        <v>422</v>
      </c>
      <c r="E2450" s="78" t="s">
        <v>6466</v>
      </c>
    </row>
    <row r="2451" spans="1:5" ht="56.25" x14ac:dyDescent="0.2">
      <c r="A2451" s="74" t="s">
        <v>6467</v>
      </c>
      <c r="B2451" s="74" t="s">
        <v>6468</v>
      </c>
      <c r="C2451" s="76" t="s">
        <v>210</v>
      </c>
      <c r="D2451" s="78" t="s">
        <v>6469</v>
      </c>
      <c r="E2451" s="78" t="s">
        <v>6470</v>
      </c>
    </row>
    <row r="2452" spans="1:5" x14ac:dyDescent="0.2">
      <c r="A2452" s="59">
        <v>40.04</v>
      </c>
      <c r="B2452" s="73" t="s">
        <v>6471</v>
      </c>
      <c r="C2452" s="56"/>
      <c r="D2452" s="56"/>
      <c r="E2452" s="56"/>
    </row>
    <row r="2453" spans="1:5" ht="45" x14ac:dyDescent="0.2">
      <c r="A2453" s="74" t="s">
        <v>6472</v>
      </c>
      <c r="B2453" s="74" t="s">
        <v>6473</v>
      </c>
      <c r="C2453" s="76" t="s">
        <v>247</v>
      </c>
      <c r="D2453" s="78" t="s">
        <v>373</v>
      </c>
      <c r="E2453" s="78" t="s">
        <v>6474</v>
      </c>
    </row>
    <row r="2454" spans="1:5" ht="22.5" x14ac:dyDescent="0.2">
      <c r="A2454" s="74" t="s">
        <v>6475</v>
      </c>
      <c r="B2454" s="74" t="s">
        <v>6476</v>
      </c>
      <c r="C2454" s="76" t="s">
        <v>210</v>
      </c>
      <c r="D2454" s="78" t="s">
        <v>6477</v>
      </c>
      <c r="E2454" s="78" t="s">
        <v>6478</v>
      </c>
    </row>
    <row r="2455" spans="1:5" ht="33.75" x14ac:dyDescent="0.2">
      <c r="A2455" s="74" t="s">
        <v>6479</v>
      </c>
      <c r="B2455" s="74" t="s">
        <v>6480</v>
      </c>
      <c r="C2455" s="76" t="s">
        <v>210</v>
      </c>
      <c r="D2455" s="78" t="s">
        <v>6481</v>
      </c>
      <c r="E2455" s="78" t="s">
        <v>6482</v>
      </c>
    </row>
    <row r="2456" spans="1:5" ht="45" x14ac:dyDescent="0.2">
      <c r="A2456" s="74" t="s">
        <v>6483</v>
      </c>
      <c r="B2456" s="74" t="s">
        <v>6484</v>
      </c>
      <c r="C2456" s="76" t="s">
        <v>247</v>
      </c>
      <c r="D2456" s="78" t="s">
        <v>6485</v>
      </c>
      <c r="E2456" s="78" t="s">
        <v>6486</v>
      </c>
    </row>
    <row r="2457" spans="1:5" ht="45" x14ac:dyDescent="0.2">
      <c r="A2457" s="74" t="s">
        <v>6487</v>
      </c>
      <c r="B2457" s="74" t="s">
        <v>6488</v>
      </c>
      <c r="C2457" s="76" t="s">
        <v>247</v>
      </c>
      <c r="D2457" s="78" t="s">
        <v>6489</v>
      </c>
      <c r="E2457" s="78" t="s">
        <v>6490</v>
      </c>
    </row>
    <row r="2458" spans="1:5" ht="45" x14ac:dyDescent="0.2">
      <c r="A2458" s="74" t="s">
        <v>6491</v>
      </c>
      <c r="B2458" s="74" t="s">
        <v>6492</v>
      </c>
      <c r="C2458" s="76" t="s">
        <v>247</v>
      </c>
      <c r="D2458" s="78" t="s">
        <v>6493</v>
      </c>
      <c r="E2458" s="78" t="s">
        <v>6494</v>
      </c>
    </row>
    <row r="2459" spans="1:5" ht="45" x14ac:dyDescent="0.2">
      <c r="A2459" s="74" t="s">
        <v>6495</v>
      </c>
      <c r="B2459" s="74" t="s">
        <v>6496</v>
      </c>
      <c r="C2459" s="76" t="s">
        <v>247</v>
      </c>
      <c r="D2459" s="78" t="s">
        <v>6497</v>
      </c>
      <c r="E2459" s="78" t="s">
        <v>6498</v>
      </c>
    </row>
    <row r="2460" spans="1:5" ht="78.75" x14ac:dyDescent="0.2">
      <c r="A2460" s="74" t="s">
        <v>6499</v>
      </c>
      <c r="B2460" s="75" t="s">
        <v>6500</v>
      </c>
      <c r="C2460" s="76" t="s">
        <v>210</v>
      </c>
      <c r="D2460" s="78" t="s">
        <v>6501</v>
      </c>
      <c r="E2460" s="78" t="s">
        <v>3680</v>
      </c>
    </row>
    <row r="2461" spans="1:5" ht="22.5" x14ac:dyDescent="0.2">
      <c r="A2461" s="74" t="s">
        <v>6502</v>
      </c>
      <c r="B2461" s="74" t="s">
        <v>6503</v>
      </c>
      <c r="C2461" s="76" t="s">
        <v>247</v>
      </c>
      <c r="D2461" s="78" t="s">
        <v>6058</v>
      </c>
      <c r="E2461" s="78" t="s">
        <v>6504</v>
      </c>
    </row>
    <row r="2462" spans="1:5" ht="22.5" x14ac:dyDescent="0.2">
      <c r="A2462" s="74" t="s">
        <v>6505</v>
      </c>
      <c r="B2462" s="74" t="s">
        <v>6506</v>
      </c>
      <c r="C2462" s="76" t="s">
        <v>247</v>
      </c>
      <c r="D2462" s="78" t="s">
        <v>6507</v>
      </c>
      <c r="E2462" s="78" t="s">
        <v>6508</v>
      </c>
    </row>
    <row r="2463" spans="1:5" ht="33.75" x14ac:dyDescent="0.2">
      <c r="A2463" s="74" t="s">
        <v>6509</v>
      </c>
      <c r="B2463" s="74" t="s">
        <v>6510</v>
      </c>
      <c r="C2463" s="76" t="s">
        <v>247</v>
      </c>
      <c r="D2463" s="78" t="s">
        <v>6511</v>
      </c>
      <c r="E2463" s="78" t="s">
        <v>6512</v>
      </c>
    </row>
    <row r="2464" spans="1:5" ht="45" x14ac:dyDescent="0.2">
      <c r="A2464" s="74" t="s">
        <v>6513</v>
      </c>
      <c r="B2464" s="74" t="s">
        <v>6514</v>
      </c>
      <c r="C2464" s="76" t="s">
        <v>247</v>
      </c>
      <c r="D2464" s="78" t="s">
        <v>6515</v>
      </c>
      <c r="E2464" s="78" t="s">
        <v>6516</v>
      </c>
    </row>
    <row r="2465" spans="1:5" ht="56.25" x14ac:dyDescent="0.2">
      <c r="A2465" s="74" t="s">
        <v>6517</v>
      </c>
      <c r="B2465" s="74" t="s">
        <v>6518</v>
      </c>
      <c r="C2465" s="76" t="s">
        <v>247</v>
      </c>
      <c r="D2465" s="78" t="s">
        <v>6519</v>
      </c>
      <c r="E2465" s="78" t="s">
        <v>6520</v>
      </c>
    </row>
    <row r="2466" spans="1:5" ht="22.5" x14ac:dyDescent="0.2">
      <c r="A2466" s="59">
        <v>40.049999999999997</v>
      </c>
      <c r="B2466" s="73" t="s">
        <v>6521</v>
      </c>
      <c r="C2466" s="56"/>
      <c r="D2466" s="56"/>
      <c r="E2466" s="56"/>
    </row>
    <row r="2467" spans="1:5" ht="33.75" x14ac:dyDescent="0.2">
      <c r="A2467" s="74" t="s">
        <v>6522</v>
      </c>
      <c r="B2467" s="74" t="s">
        <v>6523</v>
      </c>
      <c r="C2467" s="76" t="s">
        <v>247</v>
      </c>
      <c r="D2467" s="78" t="s">
        <v>3899</v>
      </c>
      <c r="E2467" s="78" t="s">
        <v>6525</v>
      </c>
    </row>
    <row r="2468" spans="1:5" ht="33.75" x14ac:dyDescent="0.2">
      <c r="A2468" s="74" t="s">
        <v>6526</v>
      </c>
      <c r="B2468" s="74" t="s">
        <v>6527</v>
      </c>
      <c r="C2468" s="76" t="s">
        <v>247</v>
      </c>
      <c r="D2468" s="78" t="s">
        <v>3938</v>
      </c>
      <c r="E2468" s="78" t="s">
        <v>6528</v>
      </c>
    </row>
    <row r="2469" spans="1:5" ht="33.75" x14ac:dyDescent="0.2">
      <c r="A2469" s="74" t="s">
        <v>6529</v>
      </c>
      <c r="B2469" s="74" t="s">
        <v>6530</v>
      </c>
      <c r="C2469" s="76" t="s">
        <v>247</v>
      </c>
      <c r="D2469" s="78" t="s">
        <v>6531</v>
      </c>
      <c r="E2469" s="78" t="s">
        <v>6532</v>
      </c>
    </row>
    <row r="2470" spans="1:5" ht="33.75" x14ac:dyDescent="0.2">
      <c r="A2470" s="74" t="s">
        <v>6533</v>
      </c>
      <c r="B2470" s="74" t="s">
        <v>6534</v>
      </c>
      <c r="C2470" s="76" t="s">
        <v>247</v>
      </c>
      <c r="D2470" s="78" t="s">
        <v>6535</v>
      </c>
      <c r="E2470" s="78" t="s">
        <v>6536</v>
      </c>
    </row>
    <row r="2471" spans="1:5" ht="33.75" x14ac:dyDescent="0.2">
      <c r="A2471" s="74" t="s">
        <v>6537</v>
      </c>
      <c r="B2471" s="74" t="s">
        <v>6538</v>
      </c>
      <c r="C2471" s="76" t="s">
        <v>247</v>
      </c>
      <c r="D2471" s="78" t="s">
        <v>1109</v>
      </c>
      <c r="E2471" s="78" t="s">
        <v>6539</v>
      </c>
    </row>
    <row r="2472" spans="1:5" ht="33.75" x14ac:dyDescent="0.2">
      <c r="A2472" s="74" t="s">
        <v>6540</v>
      </c>
      <c r="B2472" s="74" t="s">
        <v>6541</v>
      </c>
      <c r="C2472" s="76" t="s">
        <v>247</v>
      </c>
      <c r="D2472" s="78" t="s">
        <v>417</v>
      </c>
      <c r="E2472" s="78" t="s">
        <v>1270</v>
      </c>
    </row>
    <row r="2473" spans="1:5" ht="33.75" x14ac:dyDescent="0.2">
      <c r="A2473" s="74" t="s">
        <v>6543</v>
      </c>
      <c r="B2473" s="74" t="s">
        <v>6544</v>
      </c>
      <c r="C2473" s="76" t="s">
        <v>247</v>
      </c>
      <c r="D2473" s="78" t="s">
        <v>325</v>
      </c>
      <c r="E2473" s="78" t="s">
        <v>6545</v>
      </c>
    </row>
    <row r="2474" spans="1:5" ht="33.75" x14ac:dyDescent="0.2">
      <c r="A2474" s="74" t="s">
        <v>6546</v>
      </c>
      <c r="B2474" s="74" t="s">
        <v>6547</v>
      </c>
      <c r="C2474" s="76" t="s">
        <v>247</v>
      </c>
      <c r="D2474" s="78" t="s">
        <v>6548</v>
      </c>
      <c r="E2474" s="78" t="s">
        <v>6549</v>
      </c>
    </row>
    <row r="2475" spans="1:5" ht="33.75" x14ac:dyDescent="0.2">
      <c r="A2475" s="74" t="s">
        <v>6550</v>
      </c>
      <c r="B2475" s="74" t="s">
        <v>6551</v>
      </c>
      <c r="C2475" s="76" t="s">
        <v>247</v>
      </c>
      <c r="D2475" s="78" t="s">
        <v>3890</v>
      </c>
      <c r="E2475" s="78" t="s">
        <v>545</v>
      </c>
    </row>
    <row r="2476" spans="1:5" ht="33.75" x14ac:dyDescent="0.2">
      <c r="A2476" s="74" t="s">
        <v>6552</v>
      </c>
      <c r="B2476" s="74" t="s">
        <v>6553</v>
      </c>
      <c r="C2476" s="76" t="s">
        <v>247</v>
      </c>
      <c r="D2476" s="78" t="s">
        <v>6554</v>
      </c>
      <c r="E2476" s="78" t="s">
        <v>6555</v>
      </c>
    </row>
    <row r="2477" spans="1:5" ht="33.75" x14ac:dyDescent="0.2">
      <c r="A2477" s="74" t="s">
        <v>6556</v>
      </c>
      <c r="B2477" s="74" t="s">
        <v>6557</v>
      </c>
      <c r="C2477" s="76" t="s">
        <v>247</v>
      </c>
      <c r="D2477" s="78" t="s">
        <v>6149</v>
      </c>
      <c r="E2477" s="78" t="s">
        <v>6558</v>
      </c>
    </row>
    <row r="2478" spans="1:5" ht="56.25" x14ac:dyDescent="0.2">
      <c r="A2478" s="74" t="s">
        <v>6559</v>
      </c>
      <c r="B2478" s="74" t="s">
        <v>6560</v>
      </c>
      <c r="C2478" s="76" t="s">
        <v>247</v>
      </c>
      <c r="D2478" s="78" t="s">
        <v>6561</v>
      </c>
      <c r="E2478" s="78" t="s">
        <v>6562</v>
      </c>
    </row>
    <row r="2479" spans="1:5" ht="45" x14ac:dyDescent="0.2">
      <c r="A2479" s="74" t="s">
        <v>6563</v>
      </c>
      <c r="B2479" s="74" t="s">
        <v>6564</v>
      </c>
      <c r="C2479" s="76" t="s">
        <v>210</v>
      </c>
      <c r="D2479" s="78" t="s">
        <v>6565</v>
      </c>
      <c r="E2479" s="78" t="s">
        <v>6566</v>
      </c>
    </row>
    <row r="2480" spans="1:5" ht="67.5" x14ac:dyDescent="0.2">
      <c r="A2480" s="74" t="s">
        <v>6567</v>
      </c>
      <c r="B2480" s="75" t="s">
        <v>6568</v>
      </c>
      <c r="C2480" s="76" t="s">
        <v>210</v>
      </c>
      <c r="D2480" s="78" t="s">
        <v>6569</v>
      </c>
      <c r="E2480" s="78" t="s">
        <v>6570</v>
      </c>
    </row>
    <row r="2481" spans="1:5" x14ac:dyDescent="0.2">
      <c r="A2481" s="59">
        <v>40.06</v>
      </c>
      <c r="B2481" s="73" t="s">
        <v>6571</v>
      </c>
      <c r="C2481" s="56"/>
      <c r="D2481" s="56"/>
      <c r="E2481" s="56"/>
    </row>
    <row r="2482" spans="1:5" ht="22.5" x14ac:dyDescent="0.2">
      <c r="A2482" s="74" t="s">
        <v>6572</v>
      </c>
      <c r="B2482" s="74" t="s">
        <v>6573</v>
      </c>
      <c r="C2482" s="76" t="s">
        <v>247</v>
      </c>
      <c r="D2482" s="78" t="s">
        <v>6574</v>
      </c>
      <c r="E2482" s="78" t="s">
        <v>1907</v>
      </c>
    </row>
    <row r="2483" spans="1:5" ht="22.5" x14ac:dyDescent="0.2">
      <c r="A2483" s="74" t="s">
        <v>6575</v>
      </c>
      <c r="B2483" s="74" t="s">
        <v>6576</v>
      </c>
      <c r="C2483" s="76" t="s">
        <v>247</v>
      </c>
      <c r="D2483" s="78" t="s">
        <v>249</v>
      </c>
      <c r="E2483" s="78" t="s">
        <v>6577</v>
      </c>
    </row>
    <row r="2484" spans="1:5" ht="22.5" x14ac:dyDescent="0.2">
      <c r="A2484" s="74" t="s">
        <v>6578</v>
      </c>
      <c r="B2484" s="74" t="s">
        <v>6579</v>
      </c>
      <c r="C2484" s="76" t="s">
        <v>247</v>
      </c>
      <c r="D2484" s="78" t="s">
        <v>6580</v>
      </c>
      <c r="E2484" s="78" t="s">
        <v>6581</v>
      </c>
    </row>
    <row r="2485" spans="1:5" ht="22.5" x14ac:dyDescent="0.2">
      <c r="A2485" s="74" t="s">
        <v>6582</v>
      </c>
      <c r="B2485" s="74" t="s">
        <v>6583</v>
      </c>
      <c r="C2485" s="76" t="s">
        <v>247</v>
      </c>
      <c r="D2485" s="78" t="s">
        <v>6584</v>
      </c>
      <c r="E2485" s="78" t="s">
        <v>6585</v>
      </c>
    </row>
    <row r="2486" spans="1:5" ht="22.5" x14ac:dyDescent="0.2">
      <c r="A2486" s="74" t="s">
        <v>6586</v>
      </c>
      <c r="B2486" s="74" t="s">
        <v>6587</v>
      </c>
      <c r="C2486" s="76" t="s">
        <v>247</v>
      </c>
      <c r="D2486" s="78" t="s">
        <v>6588</v>
      </c>
      <c r="E2486" s="78" t="s">
        <v>6589</v>
      </c>
    </row>
    <row r="2487" spans="1:5" ht="22.5" x14ac:dyDescent="0.2">
      <c r="A2487" s="74" t="s">
        <v>6590</v>
      </c>
      <c r="B2487" s="74" t="s">
        <v>6591</v>
      </c>
      <c r="C2487" s="76" t="s">
        <v>247</v>
      </c>
      <c r="D2487" s="78" t="s">
        <v>6592</v>
      </c>
      <c r="E2487" s="78" t="s">
        <v>6593</v>
      </c>
    </row>
    <row r="2488" spans="1:5" ht="22.5" x14ac:dyDescent="0.2">
      <c r="A2488" s="74" t="s">
        <v>6594</v>
      </c>
      <c r="B2488" s="74" t="s">
        <v>6595</v>
      </c>
      <c r="C2488" s="76" t="s">
        <v>247</v>
      </c>
      <c r="D2488" s="78" t="s">
        <v>6596</v>
      </c>
      <c r="E2488" s="78" t="s">
        <v>6597</v>
      </c>
    </row>
    <row r="2489" spans="1:5" ht="22.5" x14ac:dyDescent="0.2">
      <c r="A2489" s="74" t="s">
        <v>6598</v>
      </c>
      <c r="B2489" s="74" t="s">
        <v>6599</v>
      </c>
      <c r="C2489" s="76" t="s">
        <v>247</v>
      </c>
      <c r="D2489" s="78" t="s">
        <v>6600</v>
      </c>
      <c r="E2489" s="78" t="s">
        <v>6601</v>
      </c>
    </row>
    <row r="2490" spans="1:5" ht="22.5" x14ac:dyDescent="0.2">
      <c r="A2490" s="74" t="s">
        <v>6602</v>
      </c>
      <c r="B2490" s="74" t="s">
        <v>6603</v>
      </c>
      <c r="C2490" s="76" t="s">
        <v>247</v>
      </c>
      <c r="D2490" s="78" t="s">
        <v>6604</v>
      </c>
      <c r="E2490" s="78" t="s">
        <v>5376</v>
      </c>
    </row>
    <row r="2491" spans="1:5" ht="22.5" x14ac:dyDescent="0.2">
      <c r="A2491" s="59">
        <v>40.07</v>
      </c>
      <c r="B2491" s="73" t="s">
        <v>6605</v>
      </c>
      <c r="C2491" s="56"/>
      <c r="D2491" s="56"/>
      <c r="E2491" s="56"/>
    </row>
    <row r="2492" spans="1:5" ht="22.5" x14ac:dyDescent="0.2">
      <c r="A2492" s="74" t="s">
        <v>6606</v>
      </c>
      <c r="B2492" s="74" t="s">
        <v>6607</v>
      </c>
      <c r="C2492" s="76" t="s">
        <v>210</v>
      </c>
      <c r="D2492" s="78" t="s">
        <v>382</v>
      </c>
      <c r="E2492" s="78" t="s">
        <v>403</v>
      </c>
    </row>
    <row r="2493" spans="1:5" ht="22.5" x14ac:dyDescent="0.2">
      <c r="A2493" s="74" t="s">
        <v>6608</v>
      </c>
      <c r="B2493" s="74" t="s">
        <v>6609</v>
      </c>
      <c r="C2493" s="76" t="s">
        <v>210</v>
      </c>
      <c r="D2493" s="78" t="s">
        <v>6610</v>
      </c>
      <c r="E2493" s="78" t="s">
        <v>6611</v>
      </c>
    </row>
    <row r="2494" spans="1:5" ht="22.5" x14ac:dyDescent="0.2">
      <c r="A2494" s="74" t="s">
        <v>6612</v>
      </c>
      <c r="B2494" s="74" t="s">
        <v>6613</v>
      </c>
      <c r="C2494" s="76" t="s">
        <v>210</v>
      </c>
      <c r="D2494" s="78" t="s">
        <v>6614</v>
      </c>
      <c r="E2494" s="78" t="s">
        <v>6615</v>
      </c>
    </row>
    <row r="2495" spans="1:5" x14ac:dyDescent="0.2">
      <c r="A2495" s="59">
        <v>40.1</v>
      </c>
      <c r="B2495" s="73" t="s">
        <v>6616</v>
      </c>
      <c r="C2495" s="56"/>
      <c r="D2495" s="56"/>
      <c r="E2495" s="56"/>
    </row>
    <row r="2496" spans="1:5" ht="33.75" x14ac:dyDescent="0.2">
      <c r="A2496" s="74" t="s">
        <v>6617</v>
      </c>
      <c r="B2496" s="74" t="s">
        <v>6618</v>
      </c>
      <c r="C2496" s="76" t="s">
        <v>210</v>
      </c>
      <c r="D2496" s="78" t="s">
        <v>6619</v>
      </c>
      <c r="E2496" s="78" t="s">
        <v>6620</v>
      </c>
    </row>
    <row r="2497" spans="1:5" ht="33.75" x14ac:dyDescent="0.2">
      <c r="A2497" s="74" t="s">
        <v>6621</v>
      </c>
      <c r="B2497" s="74" t="s">
        <v>6622</v>
      </c>
      <c r="C2497" s="76" t="s">
        <v>210</v>
      </c>
      <c r="D2497" s="78" t="s">
        <v>6623</v>
      </c>
      <c r="E2497" s="78" t="s">
        <v>6624</v>
      </c>
    </row>
    <row r="2498" spans="1:5" ht="33.75" x14ac:dyDescent="0.2">
      <c r="A2498" s="74" t="s">
        <v>6625</v>
      </c>
      <c r="B2498" s="74" t="s">
        <v>6626</v>
      </c>
      <c r="C2498" s="76" t="s">
        <v>210</v>
      </c>
      <c r="D2498" s="78" t="s">
        <v>6627</v>
      </c>
      <c r="E2498" s="78" t="s">
        <v>6628</v>
      </c>
    </row>
    <row r="2499" spans="1:5" ht="33.75" x14ac:dyDescent="0.2">
      <c r="A2499" s="74" t="s">
        <v>6629</v>
      </c>
      <c r="B2499" s="74" t="s">
        <v>6630</v>
      </c>
      <c r="C2499" s="76" t="s">
        <v>210</v>
      </c>
      <c r="D2499" s="78" t="s">
        <v>6631</v>
      </c>
      <c r="E2499" s="78" t="s">
        <v>6632</v>
      </c>
    </row>
    <row r="2500" spans="1:5" ht="33.75" x14ac:dyDescent="0.2">
      <c r="A2500" s="74" t="s">
        <v>6633</v>
      </c>
      <c r="B2500" s="74" t="s">
        <v>6634</v>
      </c>
      <c r="C2500" s="76" t="s">
        <v>210</v>
      </c>
      <c r="D2500" s="78" t="s">
        <v>6635</v>
      </c>
      <c r="E2500" s="78" t="s">
        <v>6636</v>
      </c>
    </row>
    <row r="2501" spans="1:5" ht="33.75" x14ac:dyDescent="0.2">
      <c r="A2501" s="74" t="s">
        <v>6637</v>
      </c>
      <c r="B2501" s="74" t="s">
        <v>6638</v>
      </c>
      <c r="C2501" s="76" t="s">
        <v>210</v>
      </c>
      <c r="D2501" s="78" t="s">
        <v>6639</v>
      </c>
      <c r="E2501" s="78" t="s">
        <v>6640</v>
      </c>
    </row>
    <row r="2502" spans="1:5" ht="33.75" x14ac:dyDescent="0.2">
      <c r="A2502" s="74" t="s">
        <v>6641</v>
      </c>
      <c r="B2502" s="74" t="s">
        <v>6642</v>
      </c>
      <c r="C2502" s="76" t="s">
        <v>210</v>
      </c>
      <c r="D2502" s="78" t="s">
        <v>6643</v>
      </c>
      <c r="E2502" s="78" t="s">
        <v>6644</v>
      </c>
    </row>
    <row r="2503" spans="1:5" ht="33.75" x14ac:dyDescent="0.2">
      <c r="A2503" s="74" t="s">
        <v>6645</v>
      </c>
      <c r="B2503" s="74" t="s">
        <v>6646</v>
      </c>
      <c r="C2503" s="76" t="s">
        <v>210</v>
      </c>
      <c r="D2503" s="78" t="s">
        <v>6647</v>
      </c>
      <c r="E2503" s="78" t="s">
        <v>6648</v>
      </c>
    </row>
    <row r="2504" spans="1:5" ht="33.75" x14ac:dyDescent="0.2">
      <c r="A2504" s="74" t="s">
        <v>6649</v>
      </c>
      <c r="B2504" s="74" t="s">
        <v>6650</v>
      </c>
      <c r="C2504" s="83" t="s">
        <v>210</v>
      </c>
      <c r="D2504" s="78" t="s">
        <v>6651</v>
      </c>
      <c r="E2504" s="78" t="s">
        <v>6652</v>
      </c>
    </row>
    <row r="2505" spans="1:5" ht="33.75" x14ac:dyDescent="0.2">
      <c r="A2505" s="74" t="s">
        <v>6653</v>
      </c>
      <c r="B2505" s="74" t="s">
        <v>6654</v>
      </c>
      <c r="C2505" s="83" t="s">
        <v>210</v>
      </c>
      <c r="D2505" s="78" t="s">
        <v>6655</v>
      </c>
      <c r="E2505" s="78" t="s">
        <v>6656</v>
      </c>
    </row>
    <row r="2506" spans="1:5" ht="33.75" x14ac:dyDescent="0.2">
      <c r="A2506" s="74" t="s">
        <v>6657</v>
      </c>
      <c r="B2506" s="74" t="s">
        <v>6658</v>
      </c>
      <c r="C2506" s="83" t="s">
        <v>210</v>
      </c>
      <c r="D2506" s="78" t="s">
        <v>6659</v>
      </c>
      <c r="E2506" s="78" t="s">
        <v>6660</v>
      </c>
    </row>
    <row r="2507" spans="1:5" ht="33.75" x14ac:dyDescent="0.2">
      <c r="A2507" s="74" t="s">
        <v>6661</v>
      </c>
      <c r="B2507" s="74" t="s">
        <v>6662</v>
      </c>
      <c r="C2507" s="83" t="s">
        <v>210</v>
      </c>
      <c r="D2507" s="78" t="s">
        <v>6663</v>
      </c>
      <c r="E2507" s="78" t="s">
        <v>6664</v>
      </c>
    </row>
    <row r="2508" spans="1:5" ht="22.5" x14ac:dyDescent="0.2">
      <c r="A2508" s="74" t="s">
        <v>6665</v>
      </c>
      <c r="B2508" s="74" t="s">
        <v>6666</v>
      </c>
      <c r="C2508" s="83" t="s">
        <v>210</v>
      </c>
      <c r="D2508" s="78" t="s">
        <v>6667</v>
      </c>
      <c r="E2508" s="78" t="s">
        <v>6668</v>
      </c>
    </row>
    <row r="2509" spans="1:5" ht="22.5" x14ac:dyDescent="0.2">
      <c r="A2509" s="74" t="s">
        <v>6669</v>
      </c>
      <c r="B2509" s="74" t="s">
        <v>6670</v>
      </c>
      <c r="C2509" s="83" t="s">
        <v>210</v>
      </c>
      <c r="D2509" s="78" t="s">
        <v>6671</v>
      </c>
      <c r="E2509" s="78" t="s">
        <v>6672</v>
      </c>
    </row>
    <row r="2510" spans="1:5" ht="22.5" x14ac:dyDescent="0.2">
      <c r="A2510" s="74" t="s">
        <v>6673</v>
      </c>
      <c r="B2510" s="74" t="s">
        <v>6674</v>
      </c>
      <c r="C2510" s="83" t="s">
        <v>210</v>
      </c>
      <c r="D2510" s="78" t="s">
        <v>6675</v>
      </c>
      <c r="E2510" s="78" t="s">
        <v>6676</v>
      </c>
    </row>
    <row r="2511" spans="1:5" x14ac:dyDescent="0.2">
      <c r="A2511" s="59">
        <v>40.11</v>
      </c>
      <c r="B2511" s="73" t="s">
        <v>6677</v>
      </c>
      <c r="C2511" s="56"/>
      <c r="D2511" s="56"/>
      <c r="E2511" s="56"/>
    </row>
    <row r="2512" spans="1:5" ht="45" x14ac:dyDescent="0.2">
      <c r="A2512" s="74" t="s">
        <v>6678</v>
      </c>
      <c r="B2512" s="74" t="s">
        <v>6679</v>
      </c>
      <c r="C2512" s="83" t="s">
        <v>210</v>
      </c>
      <c r="D2512" s="78" t="s">
        <v>351</v>
      </c>
      <c r="E2512" s="78" t="s">
        <v>6680</v>
      </c>
    </row>
    <row r="2513" spans="1:5" ht="67.5" x14ac:dyDescent="0.2">
      <c r="A2513" s="74" t="s">
        <v>6681</v>
      </c>
      <c r="B2513" s="75" t="s">
        <v>6682</v>
      </c>
      <c r="C2513" s="83" t="s">
        <v>210</v>
      </c>
      <c r="D2513" s="78" t="s">
        <v>6683</v>
      </c>
      <c r="E2513" s="78" t="s">
        <v>6684</v>
      </c>
    </row>
    <row r="2514" spans="1:5" ht="78.75" x14ac:dyDescent="0.2">
      <c r="A2514" s="74" t="s">
        <v>6685</v>
      </c>
      <c r="B2514" s="75" t="s">
        <v>6686</v>
      </c>
      <c r="C2514" s="83" t="s">
        <v>210</v>
      </c>
      <c r="D2514" s="78" t="s">
        <v>6687</v>
      </c>
      <c r="E2514" s="78" t="s">
        <v>6688</v>
      </c>
    </row>
    <row r="2515" spans="1:5" ht="78.75" x14ac:dyDescent="0.2">
      <c r="A2515" s="74" t="s">
        <v>6689</v>
      </c>
      <c r="B2515" s="75" t="s">
        <v>6690</v>
      </c>
      <c r="C2515" s="83" t="s">
        <v>210</v>
      </c>
      <c r="D2515" s="78" t="s">
        <v>6691</v>
      </c>
      <c r="E2515" s="78" t="s">
        <v>6692</v>
      </c>
    </row>
    <row r="2516" spans="1:5" ht="45" x14ac:dyDescent="0.2">
      <c r="A2516" s="74" t="s">
        <v>6693</v>
      </c>
      <c r="B2516" s="74" t="s">
        <v>6694</v>
      </c>
      <c r="C2516" s="83" t="s">
        <v>210</v>
      </c>
      <c r="D2516" s="78" t="s">
        <v>6695</v>
      </c>
      <c r="E2516" s="78" t="s">
        <v>6696</v>
      </c>
    </row>
    <row r="2517" spans="1:5" ht="67.5" x14ac:dyDescent="0.2">
      <c r="A2517" s="74" t="s">
        <v>6697</v>
      </c>
      <c r="B2517" s="75" t="s">
        <v>6698</v>
      </c>
      <c r="C2517" s="83" t="s">
        <v>210</v>
      </c>
      <c r="D2517" s="78" t="s">
        <v>6699</v>
      </c>
      <c r="E2517" s="78" t="s">
        <v>6700</v>
      </c>
    </row>
    <row r="2518" spans="1:5" ht="45" x14ac:dyDescent="0.2">
      <c r="A2518" s="74" t="s">
        <v>6701</v>
      </c>
      <c r="B2518" s="74" t="s">
        <v>6702</v>
      </c>
      <c r="C2518" s="83" t="s">
        <v>210</v>
      </c>
      <c r="D2518" s="78" t="s">
        <v>6703</v>
      </c>
      <c r="E2518" s="78" t="s">
        <v>6704</v>
      </c>
    </row>
    <row r="2519" spans="1:5" ht="45" x14ac:dyDescent="0.2">
      <c r="A2519" s="74" t="s">
        <v>6705</v>
      </c>
      <c r="B2519" s="74" t="s">
        <v>6706</v>
      </c>
      <c r="C2519" s="83" t="s">
        <v>210</v>
      </c>
      <c r="D2519" s="78" t="s">
        <v>6707</v>
      </c>
      <c r="E2519" s="78" t="s">
        <v>6708</v>
      </c>
    </row>
    <row r="2520" spans="1:5" ht="67.5" x14ac:dyDescent="0.2">
      <c r="A2520" s="74" t="s">
        <v>6709</v>
      </c>
      <c r="B2520" s="75" t="s">
        <v>6710</v>
      </c>
      <c r="C2520" s="83" t="s">
        <v>210</v>
      </c>
      <c r="D2520" s="78" t="s">
        <v>6711</v>
      </c>
      <c r="E2520" s="78" t="s">
        <v>6712</v>
      </c>
    </row>
    <row r="2521" spans="1:5" ht="33.75" x14ac:dyDescent="0.2">
      <c r="A2521" s="74" t="s">
        <v>6713</v>
      </c>
      <c r="B2521" s="74" t="s">
        <v>6714</v>
      </c>
      <c r="C2521" s="83" t="s">
        <v>210</v>
      </c>
      <c r="D2521" s="78" t="s">
        <v>6715</v>
      </c>
      <c r="E2521" s="78" t="s">
        <v>6716</v>
      </c>
    </row>
    <row r="2522" spans="1:5" ht="33.75" x14ac:dyDescent="0.2">
      <c r="A2522" s="74" t="s">
        <v>6717</v>
      </c>
      <c r="B2522" s="74" t="s">
        <v>6718</v>
      </c>
      <c r="C2522" s="83" t="s">
        <v>210</v>
      </c>
      <c r="D2522" s="78" t="s">
        <v>6719</v>
      </c>
      <c r="E2522" s="78" t="s">
        <v>6720</v>
      </c>
    </row>
    <row r="2523" spans="1:5" ht="22.5" x14ac:dyDescent="0.2">
      <c r="A2523" s="59">
        <v>40.119999999999997</v>
      </c>
      <c r="B2523" s="73" t="s">
        <v>6721</v>
      </c>
      <c r="C2523" s="56"/>
      <c r="D2523" s="56"/>
      <c r="E2523" s="56"/>
    </row>
    <row r="2524" spans="1:5" ht="45" x14ac:dyDescent="0.2">
      <c r="A2524" s="74" t="s">
        <v>6722</v>
      </c>
      <c r="B2524" s="74" t="s">
        <v>6723</v>
      </c>
      <c r="C2524" s="83" t="s">
        <v>210</v>
      </c>
      <c r="D2524" s="78" t="s">
        <v>6724</v>
      </c>
      <c r="E2524" s="78" t="s">
        <v>6725</v>
      </c>
    </row>
    <row r="2525" spans="1:5" ht="45" x14ac:dyDescent="0.2">
      <c r="A2525" s="74" t="s">
        <v>6726</v>
      </c>
      <c r="B2525" s="74" t="s">
        <v>6727</v>
      </c>
      <c r="C2525" s="83" t="s">
        <v>210</v>
      </c>
      <c r="D2525" s="78" t="s">
        <v>6728</v>
      </c>
      <c r="E2525" s="78" t="s">
        <v>6729</v>
      </c>
    </row>
    <row r="2526" spans="1:5" ht="45" x14ac:dyDescent="0.2">
      <c r="A2526" s="74" t="s">
        <v>6730</v>
      </c>
      <c r="B2526" s="74" t="s">
        <v>6731</v>
      </c>
      <c r="C2526" s="83" t="s">
        <v>210</v>
      </c>
      <c r="D2526" s="78" t="s">
        <v>6732</v>
      </c>
      <c r="E2526" s="78" t="s">
        <v>6733</v>
      </c>
    </row>
    <row r="2527" spans="1:5" ht="45" x14ac:dyDescent="0.2">
      <c r="A2527" s="74" t="s">
        <v>6734</v>
      </c>
      <c r="B2527" s="74" t="s">
        <v>6735</v>
      </c>
      <c r="C2527" s="83" t="s">
        <v>210</v>
      </c>
      <c r="D2527" s="78" t="s">
        <v>6736</v>
      </c>
      <c r="E2527" s="78" t="s">
        <v>6737</v>
      </c>
    </row>
    <row r="2528" spans="1:5" x14ac:dyDescent="0.2">
      <c r="A2528" s="59">
        <v>40.130000000000003</v>
      </c>
      <c r="B2528" s="73" t="s">
        <v>6738</v>
      </c>
      <c r="C2528" s="56"/>
      <c r="D2528" s="56"/>
      <c r="E2528" s="56"/>
    </row>
    <row r="2529" spans="1:5" ht="22.5" x14ac:dyDescent="0.2">
      <c r="A2529" s="74" t="s">
        <v>6739</v>
      </c>
      <c r="B2529" s="74" t="s">
        <v>6740</v>
      </c>
      <c r="C2529" s="83" t="s">
        <v>210</v>
      </c>
      <c r="D2529" s="78" t="s">
        <v>6741</v>
      </c>
      <c r="E2529" s="78" t="s">
        <v>6742</v>
      </c>
    </row>
    <row r="2530" spans="1:5" ht="90" x14ac:dyDescent="0.2">
      <c r="A2530" s="74" t="s">
        <v>6743</v>
      </c>
      <c r="B2530" s="75" t="s">
        <v>6744</v>
      </c>
      <c r="C2530" s="83" t="s">
        <v>210</v>
      </c>
      <c r="D2530" s="78" t="s">
        <v>6745</v>
      </c>
      <c r="E2530" s="78" t="s">
        <v>6746</v>
      </c>
    </row>
    <row r="2531" spans="1:5" x14ac:dyDescent="0.2">
      <c r="A2531" s="59">
        <v>40.14</v>
      </c>
      <c r="B2531" s="73" t="s">
        <v>6747</v>
      </c>
      <c r="C2531" s="56"/>
      <c r="D2531" s="56"/>
      <c r="E2531" s="56"/>
    </row>
    <row r="2532" spans="1:5" ht="22.5" x14ac:dyDescent="0.2">
      <c r="A2532" s="74" t="s">
        <v>6748</v>
      </c>
      <c r="B2532" s="74" t="s">
        <v>6749</v>
      </c>
      <c r="C2532" s="83" t="s">
        <v>210</v>
      </c>
      <c r="D2532" s="78" t="s">
        <v>6750</v>
      </c>
      <c r="E2532" s="78" t="s">
        <v>6751</v>
      </c>
    </row>
    <row r="2533" spans="1:5" ht="78.75" x14ac:dyDescent="0.2">
      <c r="A2533" s="74" t="s">
        <v>6752</v>
      </c>
      <c r="B2533" s="75" t="s">
        <v>6753</v>
      </c>
      <c r="C2533" s="83" t="s">
        <v>210</v>
      </c>
      <c r="D2533" s="78" t="s">
        <v>6754</v>
      </c>
      <c r="E2533" s="78" t="s">
        <v>6755</v>
      </c>
    </row>
    <row r="2534" spans="1:5" ht="45" x14ac:dyDescent="0.2">
      <c r="A2534" s="59">
        <v>40.200000000000003</v>
      </c>
      <c r="B2534" s="73" t="s">
        <v>6756</v>
      </c>
      <c r="C2534" s="56"/>
      <c r="D2534" s="56"/>
      <c r="E2534" s="56"/>
    </row>
    <row r="2535" spans="1:5" ht="22.5" x14ac:dyDescent="0.2">
      <c r="A2535" s="74" t="s">
        <v>6757</v>
      </c>
      <c r="B2535" s="74" t="s">
        <v>6758</v>
      </c>
      <c r="C2535" s="83" t="s">
        <v>210</v>
      </c>
      <c r="D2535" s="78" t="s">
        <v>6759</v>
      </c>
      <c r="E2535" s="78" t="s">
        <v>6760</v>
      </c>
    </row>
    <row r="2536" spans="1:5" ht="33.75" x14ac:dyDescent="0.2">
      <c r="A2536" s="74" t="s">
        <v>6761</v>
      </c>
      <c r="B2536" s="74" t="s">
        <v>6762</v>
      </c>
      <c r="C2536" s="83" t="s">
        <v>210</v>
      </c>
      <c r="D2536" s="78" t="s">
        <v>6763</v>
      </c>
      <c r="E2536" s="78" t="s">
        <v>6764</v>
      </c>
    </row>
    <row r="2537" spans="1:5" ht="33.75" x14ac:dyDescent="0.2">
      <c r="A2537" s="74" t="s">
        <v>6765</v>
      </c>
      <c r="B2537" s="74" t="s">
        <v>6766</v>
      </c>
      <c r="C2537" s="83" t="s">
        <v>210</v>
      </c>
      <c r="D2537" s="78" t="s">
        <v>6767</v>
      </c>
      <c r="E2537" s="78" t="s">
        <v>6768</v>
      </c>
    </row>
    <row r="2538" spans="1:5" ht="45" x14ac:dyDescent="0.2">
      <c r="A2538" s="74" t="s">
        <v>6769</v>
      </c>
      <c r="B2538" s="74" t="s">
        <v>6770</v>
      </c>
      <c r="C2538" s="83" t="s">
        <v>210</v>
      </c>
      <c r="D2538" s="78" t="s">
        <v>6771</v>
      </c>
      <c r="E2538" s="78" t="s">
        <v>6772</v>
      </c>
    </row>
    <row r="2539" spans="1:5" ht="33.75" x14ac:dyDescent="0.2">
      <c r="A2539" s="74" t="s">
        <v>6773</v>
      </c>
      <c r="B2539" s="74" t="s">
        <v>6774</v>
      </c>
      <c r="C2539" s="83" t="s">
        <v>210</v>
      </c>
      <c r="D2539" s="78" t="s">
        <v>3576</v>
      </c>
      <c r="E2539" s="78" t="s">
        <v>6775</v>
      </c>
    </row>
    <row r="2540" spans="1:5" x14ac:dyDescent="0.2">
      <c r="A2540" s="74" t="s">
        <v>6776</v>
      </c>
      <c r="B2540" s="74" t="s">
        <v>6777</v>
      </c>
      <c r="C2540" s="83" t="s">
        <v>210</v>
      </c>
      <c r="D2540" s="78" t="s">
        <v>5717</v>
      </c>
      <c r="E2540" s="78" t="s">
        <v>360</v>
      </c>
    </row>
    <row r="2541" spans="1:5" x14ac:dyDescent="0.2">
      <c r="A2541" s="74" t="s">
        <v>6778</v>
      </c>
      <c r="B2541" s="74" t="s">
        <v>6779</v>
      </c>
      <c r="C2541" s="83" t="s">
        <v>210</v>
      </c>
      <c r="D2541" s="78" t="s">
        <v>6780</v>
      </c>
      <c r="E2541" s="78" t="s">
        <v>6781</v>
      </c>
    </row>
    <row r="2542" spans="1:5" ht="33.75" x14ac:dyDescent="0.2">
      <c r="A2542" s="74" t="s">
        <v>6782</v>
      </c>
      <c r="B2542" s="74" t="s">
        <v>6783</v>
      </c>
      <c r="C2542" s="83" t="s">
        <v>210</v>
      </c>
      <c r="D2542" s="78" t="s">
        <v>6784</v>
      </c>
      <c r="E2542" s="78" t="s">
        <v>6785</v>
      </c>
    </row>
    <row r="2543" spans="1:5" ht="22.5" x14ac:dyDescent="0.2">
      <c r="A2543" s="74" t="s">
        <v>6786</v>
      </c>
      <c r="B2543" s="74" t="s">
        <v>6787</v>
      </c>
      <c r="C2543" s="83" t="s">
        <v>210</v>
      </c>
      <c r="D2543" s="78" t="s">
        <v>1179</v>
      </c>
      <c r="E2543" s="78" t="s">
        <v>5874</v>
      </c>
    </row>
    <row r="2544" spans="1:5" ht="33.75" x14ac:dyDescent="0.2">
      <c r="A2544" s="74" t="s">
        <v>6788</v>
      </c>
      <c r="B2544" s="74" t="s">
        <v>6789</v>
      </c>
      <c r="C2544" s="83" t="s">
        <v>210</v>
      </c>
      <c r="D2544" s="78" t="s">
        <v>3359</v>
      </c>
      <c r="E2544" s="78" t="s">
        <v>6790</v>
      </c>
    </row>
    <row r="2545" spans="1:5" ht="45" x14ac:dyDescent="0.2">
      <c r="A2545" s="74" t="s">
        <v>6791</v>
      </c>
      <c r="B2545" s="74" t="s">
        <v>6792</v>
      </c>
      <c r="C2545" s="83" t="s">
        <v>210</v>
      </c>
      <c r="D2545" s="78" t="s">
        <v>6793</v>
      </c>
      <c r="E2545" s="78" t="s">
        <v>6794</v>
      </c>
    </row>
    <row r="2546" spans="1:5" ht="45" x14ac:dyDescent="0.2">
      <c r="A2546" s="74" t="s">
        <v>6795</v>
      </c>
      <c r="B2546" s="74" t="s">
        <v>6796</v>
      </c>
      <c r="C2546" s="83" t="s">
        <v>210</v>
      </c>
      <c r="D2546" s="78" t="s">
        <v>529</v>
      </c>
      <c r="E2546" s="78" t="s">
        <v>6798</v>
      </c>
    </row>
    <row r="2547" spans="1:5" ht="45" x14ac:dyDescent="0.2">
      <c r="A2547" s="74" t="s">
        <v>6799</v>
      </c>
      <c r="B2547" s="74" t="s">
        <v>6800</v>
      </c>
      <c r="C2547" s="83" t="s">
        <v>210</v>
      </c>
      <c r="D2547" s="78" t="s">
        <v>6548</v>
      </c>
      <c r="E2547" s="78" t="s">
        <v>6801</v>
      </c>
    </row>
    <row r="2548" spans="1:5" x14ac:dyDescent="0.2">
      <c r="A2548" s="58">
        <v>41</v>
      </c>
      <c r="B2548" s="73" t="s">
        <v>6802</v>
      </c>
      <c r="C2548" s="56"/>
      <c r="D2548" s="56"/>
      <c r="E2548" s="56"/>
    </row>
    <row r="2549" spans="1:5" x14ac:dyDescent="0.2">
      <c r="A2549" s="59">
        <v>41.02</v>
      </c>
      <c r="B2549" s="73" t="s">
        <v>6803</v>
      </c>
      <c r="C2549" s="56"/>
      <c r="D2549" s="56"/>
      <c r="E2549" s="56"/>
    </row>
    <row r="2550" spans="1:5" ht="45" x14ac:dyDescent="0.2">
      <c r="A2550" s="74" t="s">
        <v>6804</v>
      </c>
      <c r="B2550" s="74" t="s">
        <v>6805</v>
      </c>
      <c r="C2550" s="76" t="s">
        <v>210</v>
      </c>
      <c r="D2550" s="78" t="s">
        <v>6806</v>
      </c>
      <c r="E2550" s="78" t="s">
        <v>6807</v>
      </c>
    </row>
    <row r="2551" spans="1:5" ht="45" x14ac:dyDescent="0.2">
      <c r="A2551" s="74" t="s">
        <v>6808</v>
      </c>
      <c r="B2551" s="74" t="s">
        <v>6809</v>
      </c>
      <c r="C2551" s="76" t="s">
        <v>210</v>
      </c>
      <c r="D2551" s="78" t="s">
        <v>6810</v>
      </c>
      <c r="E2551" s="78" t="s">
        <v>6811</v>
      </c>
    </row>
    <row r="2552" spans="1:5" ht="45" x14ac:dyDescent="0.2">
      <c r="A2552" s="74" t="s">
        <v>6812</v>
      </c>
      <c r="B2552" s="74" t="s">
        <v>6813</v>
      </c>
      <c r="C2552" s="76" t="s">
        <v>210</v>
      </c>
      <c r="D2552" s="78" t="s">
        <v>6814</v>
      </c>
      <c r="E2552" s="78" t="s">
        <v>6815</v>
      </c>
    </row>
    <row r="2553" spans="1:5" ht="45" x14ac:dyDescent="0.2">
      <c r="A2553" s="74" t="s">
        <v>6816</v>
      </c>
      <c r="B2553" s="74" t="s">
        <v>6817</v>
      </c>
      <c r="C2553" s="76" t="s">
        <v>210</v>
      </c>
      <c r="D2553" s="78" t="s">
        <v>6818</v>
      </c>
      <c r="E2553" s="78" t="s">
        <v>6819</v>
      </c>
    </row>
    <row r="2554" spans="1:5" ht="22.5" x14ac:dyDescent="0.2">
      <c r="A2554" s="59">
        <v>41.04</v>
      </c>
      <c r="B2554" s="73" t="s">
        <v>6820</v>
      </c>
      <c r="C2554" s="56"/>
      <c r="D2554" s="56"/>
      <c r="E2554" s="56"/>
    </row>
    <row r="2555" spans="1:5" ht="45" x14ac:dyDescent="0.2">
      <c r="A2555" s="74" t="s">
        <v>6821</v>
      </c>
      <c r="B2555" s="74" t="s">
        <v>6822</v>
      </c>
      <c r="C2555" s="76" t="s">
        <v>210</v>
      </c>
      <c r="D2555" s="78" t="s">
        <v>6823</v>
      </c>
      <c r="E2555" s="78" t="s">
        <v>1000</v>
      </c>
    </row>
    <row r="2556" spans="1:5" ht="78.75" x14ac:dyDescent="0.2">
      <c r="A2556" s="74" t="s">
        <v>6825</v>
      </c>
      <c r="B2556" s="75" t="s">
        <v>6826</v>
      </c>
      <c r="C2556" s="76" t="s">
        <v>228</v>
      </c>
      <c r="D2556" s="78" t="s">
        <v>6827</v>
      </c>
      <c r="E2556" s="78" t="s">
        <v>6828</v>
      </c>
    </row>
    <row r="2557" spans="1:5" ht="33.75" x14ac:dyDescent="0.2">
      <c r="A2557" s="59">
        <v>41.05</v>
      </c>
      <c r="B2557" s="73" t="s">
        <v>6829</v>
      </c>
      <c r="C2557" s="56"/>
      <c r="D2557" s="56"/>
      <c r="E2557" s="56"/>
    </row>
    <row r="2558" spans="1:5" ht="33.75" x14ac:dyDescent="0.2">
      <c r="A2558" s="74" t="s">
        <v>6830</v>
      </c>
      <c r="B2558" s="74" t="s">
        <v>6831</v>
      </c>
      <c r="C2558" s="76" t="s">
        <v>210</v>
      </c>
      <c r="D2558" s="78" t="s">
        <v>6832</v>
      </c>
      <c r="E2558" s="78" t="s">
        <v>6833</v>
      </c>
    </row>
    <row r="2559" spans="1:5" ht="33.75" x14ac:dyDescent="0.2">
      <c r="A2559" s="74" t="s">
        <v>6834</v>
      </c>
      <c r="B2559" s="74" t="s">
        <v>6835</v>
      </c>
      <c r="C2559" s="76" t="s">
        <v>210</v>
      </c>
      <c r="D2559" s="78" t="s">
        <v>6836</v>
      </c>
      <c r="E2559" s="78" t="s">
        <v>6837</v>
      </c>
    </row>
    <row r="2560" spans="1:5" ht="45" x14ac:dyDescent="0.2">
      <c r="A2560" s="74" t="s">
        <v>6838</v>
      </c>
      <c r="B2560" s="74" t="s">
        <v>6839</v>
      </c>
      <c r="C2560" s="76" t="s">
        <v>210</v>
      </c>
      <c r="D2560" s="78" t="s">
        <v>6840</v>
      </c>
      <c r="E2560" s="78" t="s">
        <v>6841</v>
      </c>
    </row>
    <row r="2561" spans="1:5" x14ac:dyDescent="0.2">
      <c r="A2561" s="59">
        <v>41.06</v>
      </c>
      <c r="B2561" s="73" t="s">
        <v>6842</v>
      </c>
      <c r="C2561" s="56"/>
      <c r="D2561" s="56"/>
      <c r="E2561" s="56"/>
    </row>
    <row r="2562" spans="1:5" ht="45" x14ac:dyDescent="0.2">
      <c r="A2562" s="74" t="s">
        <v>6843</v>
      </c>
      <c r="B2562" s="74" t="s">
        <v>6844</v>
      </c>
      <c r="C2562" s="76" t="s">
        <v>210</v>
      </c>
      <c r="D2562" s="78" t="s">
        <v>6845</v>
      </c>
      <c r="E2562" s="78" t="s">
        <v>6846</v>
      </c>
    </row>
    <row r="2563" spans="1:5" ht="45" x14ac:dyDescent="0.2">
      <c r="A2563" s="74" t="s">
        <v>6847</v>
      </c>
      <c r="B2563" s="74" t="s">
        <v>6848</v>
      </c>
      <c r="C2563" s="76" t="s">
        <v>210</v>
      </c>
      <c r="D2563" s="78" t="s">
        <v>6849</v>
      </c>
      <c r="E2563" s="78" t="s">
        <v>6850</v>
      </c>
    </row>
    <row r="2564" spans="1:5" ht="45" x14ac:dyDescent="0.2">
      <c r="A2564" s="74" t="s">
        <v>6851</v>
      </c>
      <c r="B2564" s="74" t="s">
        <v>6852</v>
      </c>
      <c r="C2564" s="76" t="s">
        <v>210</v>
      </c>
      <c r="D2564" s="78" t="s">
        <v>6853</v>
      </c>
      <c r="E2564" s="78" t="s">
        <v>6854</v>
      </c>
    </row>
    <row r="2565" spans="1:5" ht="22.5" x14ac:dyDescent="0.2">
      <c r="A2565" s="59">
        <v>41.07</v>
      </c>
      <c r="B2565" s="73" t="s">
        <v>6855</v>
      </c>
      <c r="C2565" s="56"/>
      <c r="D2565" s="56"/>
      <c r="E2565" s="56"/>
    </row>
    <row r="2566" spans="1:5" ht="45" x14ac:dyDescent="0.2">
      <c r="A2566" s="74" t="s">
        <v>6856</v>
      </c>
      <c r="B2566" s="74" t="s">
        <v>6857</v>
      </c>
      <c r="C2566" s="76" t="s">
        <v>210</v>
      </c>
      <c r="D2566" s="78" t="s">
        <v>6515</v>
      </c>
      <c r="E2566" s="78" t="s">
        <v>6858</v>
      </c>
    </row>
    <row r="2567" spans="1:5" ht="45" x14ac:dyDescent="0.2">
      <c r="A2567" s="74" t="s">
        <v>6859</v>
      </c>
      <c r="B2567" s="74" t="s">
        <v>6860</v>
      </c>
      <c r="C2567" s="76" t="s">
        <v>210</v>
      </c>
      <c r="D2567" s="78" t="s">
        <v>6861</v>
      </c>
      <c r="E2567" s="78" t="s">
        <v>6397</v>
      </c>
    </row>
    <row r="2568" spans="1:5" ht="45" x14ac:dyDescent="0.2">
      <c r="A2568" s="74" t="s">
        <v>6862</v>
      </c>
      <c r="B2568" s="74" t="s">
        <v>6863</v>
      </c>
      <c r="C2568" s="76" t="s">
        <v>210</v>
      </c>
      <c r="D2568" s="78" t="s">
        <v>6864</v>
      </c>
      <c r="E2568" s="78" t="s">
        <v>6865</v>
      </c>
    </row>
    <row r="2569" spans="1:5" ht="45" x14ac:dyDescent="0.2">
      <c r="A2569" s="74" t="s">
        <v>6866</v>
      </c>
      <c r="B2569" s="74" t="s">
        <v>6867</v>
      </c>
      <c r="C2569" s="76" t="s">
        <v>210</v>
      </c>
      <c r="D2569" s="78" t="s">
        <v>308</v>
      </c>
      <c r="E2569" s="78" t="s">
        <v>310</v>
      </c>
    </row>
    <row r="2570" spans="1:5" ht="45" x14ac:dyDescent="0.2">
      <c r="A2570" s="74" t="s">
        <v>6868</v>
      </c>
      <c r="B2570" s="74" t="s">
        <v>6869</v>
      </c>
      <c r="C2570" s="76" t="s">
        <v>210</v>
      </c>
      <c r="D2570" s="78" t="s">
        <v>6870</v>
      </c>
      <c r="E2570" s="78" t="s">
        <v>6871</v>
      </c>
    </row>
    <row r="2571" spans="1:5" ht="67.5" x14ac:dyDescent="0.2">
      <c r="A2571" s="74" t="s">
        <v>6872</v>
      </c>
      <c r="B2571" s="75" t="s">
        <v>6873</v>
      </c>
      <c r="C2571" s="76" t="s">
        <v>210</v>
      </c>
      <c r="D2571" s="78" t="s">
        <v>6023</v>
      </c>
      <c r="E2571" s="78" t="s">
        <v>6874</v>
      </c>
    </row>
    <row r="2572" spans="1:5" ht="78.75" x14ac:dyDescent="0.2">
      <c r="A2572" s="74" t="s">
        <v>6875</v>
      </c>
      <c r="B2572" s="75" t="s">
        <v>6876</v>
      </c>
      <c r="C2572" s="76" t="s">
        <v>210</v>
      </c>
      <c r="D2572" s="78" t="s">
        <v>289</v>
      </c>
      <c r="E2572" s="78" t="s">
        <v>6877</v>
      </c>
    </row>
    <row r="2573" spans="1:5" ht="78.75" x14ac:dyDescent="0.2">
      <c r="A2573" s="74" t="s">
        <v>6878</v>
      </c>
      <c r="B2573" s="75" t="s">
        <v>6879</v>
      </c>
      <c r="C2573" s="76" t="s">
        <v>210</v>
      </c>
      <c r="D2573" s="78" t="s">
        <v>3465</v>
      </c>
      <c r="E2573" s="78" t="s">
        <v>6880</v>
      </c>
    </row>
    <row r="2574" spans="1:5" ht="78.75" x14ac:dyDescent="0.2">
      <c r="A2574" s="74" t="s">
        <v>6881</v>
      </c>
      <c r="B2574" s="75" t="s">
        <v>6882</v>
      </c>
      <c r="C2574" s="76" t="s">
        <v>210</v>
      </c>
      <c r="D2574" s="78" t="s">
        <v>6020</v>
      </c>
      <c r="E2574" s="78" t="s">
        <v>1114</v>
      </c>
    </row>
    <row r="2575" spans="1:5" ht="78.75" x14ac:dyDescent="0.2">
      <c r="A2575" s="74" t="s">
        <v>6883</v>
      </c>
      <c r="B2575" s="75" t="s">
        <v>6884</v>
      </c>
      <c r="C2575" s="76" t="s">
        <v>210</v>
      </c>
      <c r="D2575" s="78" t="s">
        <v>1675</v>
      </c>
      <c r="E2575" s="78" t="s">
        <v>6885</v>
      </c>
    </row>
    <row r="2576" spans="1:5" ht="78.75" x14ac:dyDescent="0.2">
      <c r="A2576" s="74" t="s">
        <v>6886</v>
      </c>
      <c r="B2576" s="75" t="s">
        <v>6887</v>
      </c>
      <c r="C2576" s="76" t="s">
        <v>210</v>
      </c>
      <c r="D2576" s="78" t="s">
        <v>6888</v>
      </c>
      <c r="E2576" s="78" t="s">
        <v>6889</v>
      </c>
    </row>
    <row r="2577" spans="1:5" ht="45" x14ac:dyDescent="0.2">
      <c r="A2577" s="74" t="s">
        <v>6890</v>
      </c>
      <c r="B2577" s="74" t="s">
        <v>6891</v>
      </c>
      <c r="C2577" s="76" t="s">
        <v>210</v>
      </c>
      <c r="D2577" s="78" t="s">
        <v>421</v>
      </c>
      <c r="E2577" s="78" t="s">
        <v>6892</v>
      </c>
    </row>
    <row r="2578" spans="1:5" ht="56.25" x14ac:dyDescent="0.2">
      <c r="A2578" s="74" t="s">
        <v>6893</v>
      </c>
      <c r="B2578" s="74" t="s">
        <v>6894</v>
      </c>
      <c r="C2578" s="76" t="s">
        <v>210</v>
      </c>
      <c r="D2578" s="78" t="s">
        <v>6895</v>
      </c>
      <c r="E2578" s="78" t="s">
        <v>6896</v>
      </c>
    </row>
    <row r="2579" spans="1:5" ht="56.25" x14ac:dyDescent="0.2">
      <c r="A2579" s="74" t="s">
        <v>6897</v>
      </c>
      <c r="B2579" s="74" t="s">
        <v>6898</v>
      </c>
      <c r="C2579" s="76" t="s">
        <v>210</v>
      </c>
      <c r="D2579" s="78" t="s">
        <v>3781</v>
      </c>
      <c r="E2579" s="78" t="s">
        <v>6899</v>
      </c>
    </row>
    <row r="2580" spans="1:5" ht="56.25" x14ac:dyDescent="0.2">
      <c r="A2580" s="74" t="s">
        <v>6900</v>
      </c>
      <c r="B2580" s="74" t="s">
        <v>6901</v>
      </c>
      <c r="C2580" s="76" t="s">
        <v>210</v>
      </c>
      <c r="D2580" s="78" t="s">
        <v>5440</v>
      </c>
      <c r="E2580" s="78" t="s">
        <v>6902</v>
      </c>
    </row>
    <row r="2581" spans="1:5" ht="56.25" x14ac:dyDescent="0.2">
      <c r="A2581" s="74" t="s">
        <v>6903</v>
      </c>
      <c r="B2581" s="74" t="s">
        <v>6904</v>
      </c>
      <c r="C2581" s="76" t="s">
        <v>210</v>
      </c>
      <c r="D2581" s="78" t="s">
        <v>6905</v>
      </c>
      <c r="E2581" s="78" t="s">
        <v>6906</v>
      </c>
    </row>
    <row r="2582" spans="1:5" ht="56.25" x14ac:dyDescent="0.2">
      <c r="A2582" s="59">
        <v>41.08</v>
      </c>
      <c r="B2582" s="73" t="s">
        <v>6907</v>
      </c>
      <c r="C2582" s="57"/>
      <c r="D2582" s="57"/>
      <c r="E2582" s="57"/>
    </row>
    <row r="2583" spans="1:5" ht="67.5" x14ac:dyDescent="0.2">
      <c r="A2583" s="74" t="s">
        <v>6908</v>
      </c>
      <c r="B2583" s="75" t="s">
        <v>6909</v>
      </c>
      <c r="C2583" s="76" t="s">
        <v>210</v>
      </c>
      <c r="D2583" s="78" t="s">
        <v>6910</v>
      </c>
      <c r="E2583" s="78" t="s">
        <v>368</v>
      </c>
    </row>
    <row r="2584" spans="1:5" ht="67.5" x14ac:dyDescent="0.2">
      <c r="A2584" s="74" t="s">
        <v>6911</v>
      </c>
      <c r="B2584" s="75" t="s">
        <v>6912</v>
      </c>
      <c r="C2584" s="76" t="s">
        <v>210</v>
      </c>
      <c r="D2584" s="78" t="s">
        <v>6913</v>
      </c>
      <c r="E2584" s="78" t="s">
        <v>6914</v>
      </c>
    </row>
    <row r="2585" spans="1:5" ht="67.5" x14ac:dyDescent="0.2">
      <c r="A2585" s="74" t="s">
        <v>6915</v>
      </c>
      <c r="B2585" s="75" t="s">
        <v>6916</v>
      </c>
      <c r="C2585" s="76" t="s">
        <v>210</v>
      </c>
      <c r="D2585" s="78" t="s">
        <v>6917</v>
      </c>
      <c r="E2585" s="78" t="s">
        <v>6918</v>
      </c>
    </row>
    <row r="2586" spans="1:5" ht="67.5" x14ac:dyDescent="0.2">
      <c r="A2586" s="74" t="s">
        <v>6919</v>
      </c>
      <c r="B2586" s="75" t="s">
        <v>6920</v>
      </c>
      <c r="C2586" s="76" t="s">
        <v>210</v>
      </c>
      <c r="D2586" s="78" t="s">
        <v>6921</v>
      </c>
      <c r="E2586" s="78" t="s">
        <v>6755</v>
      </c>
    </row>
    <row r="2587" spans="1:5" ht="78.75" x14ac:dyDescent="0.2">
      <c r="A2587" s="74" t="s">
        <v>6922</v>
      </c>
      <c r="B2587" s="75" t="s">
        <v>6923</v>
      </c>
      <c r="C2587" s="76" t="s">
        <v>210</v>
      </c>
      <c r="D2587" s="78" t="s">
        <v>6924</v>
      </c>
      <c r="E2587" s="78" t="s">
        <v>6925</v>
      </c>
    </row>
    <row r="2588" spans="1:5" ht="78.75" x14ac:dyDescent="0.2">
      <c r="A2588" s="74" t="s">
        <v>6926</v>
      </c>
      <c r="B2588" s="75" t="s">
        <v>6927</v>
      </c>
      <c r="C2588" s="83" t="s">
        <v>210</v>
      </c>
      <c r="D2588" s="78" t="s">
        <v>6928</v>
      </c>
      <c r="E2588" s="78" t="s">
        <v>6929</v>
      </c>
    </row>
    <row r="2589" spans="1:5" ht="78.75" x14ac:dyDescent="0.2">
      <c r="A2589" s="74" t="s">
        <v>6930</v>
      </c>
      <c r="B2589" s="75" t="s">
        <v>6931</v>
      </c>
      <c r="C2589" s="83" t="s">
        <v>210</v>
      </c>
      <c r="D2589" s="78" t="s">
        <v>6932</v>
      </c>
      <c r="E2589" s="78" t="s">
        <v>6933</v>
      </c>
    </row>
    <row r="2590" spans="1:5" ht="78.75" x14ac:dyDescent="0.2">
      <c r="A2590" s="74" t="s">
        <v>6934</v>
      </c>
      <c r="B2590" s="75" t="s">
        <v>6935</v>
      </c>
      <c r="C2590" s="83" t="s">
        <v>210</v>
      </c>
      <c r="D2590" s="78" t="s">
        <v>6936</v>
      </c>
      <c r="E2590" s="78" t="s">
        <v>6937</v>
      </c>
    </row>
    <row r="2591" spans="1:5" ht="78.75" x14ac:dyDescent="0.2">
      <c r="A2591" s="74" t="s">
        <v>6938</v>
      </c>
      <c r="B2591" s="75" t="s">
        <v>6939</v>
      </c>
      <c r="C2591" s="83" t="s">
        <v>210</v>
      </c>
      <c r="D2591" s="78" t="s">
        <v>6940</v>
      </c>
      <c r="E2591" s="78" t="s">
        <v>6941</v>
      </c>
    </row>
    <row r="2592" spans="1:5" ht="45" x14ac:dyDescent="0.2">
      <c r="A2592" s="59">
        <v>41.09</v>
      </c>
      <c r="B2592" s="73" t="s">
        <v>6942</v>
      </c>
      <c r="C2592" s="56"/>
      <c r="D2592" s="56"/>
      <c r="E2592" s="56"/>
    </row>
    <row r="2593" spans="1:5" ht="123.75" x14ac:dyDescent="0.2">
      <c r="A2593" s="79" t="s">
        <v>6943</v>
      </c>
      <c r="B2593" s="75" t="s">
        <v>6944</v>
      </c>
      <c r="C2593" s="84" t="s">
        <v>210</v>
      </c>
      <c r="D2593" s="81" t="s">
        <v>6945</v>
      </c>
      <c r="E2593" s="81" t="s">
        <v>6946</v>
      </c>
    </row>
    <row r="2594" spans="1:5" ht="123.75" x14ac:dyDescent="0.2">
      <c r="A2594" s="79" t="s">
        <v>6947</v>
      </c>
      <c r="B2594" s="75" t="s">
        <v>6948</v>
      </c>
      <c r="C2594" s="84" t="s">
        <v>210</v>
      </c>
      <c r="D2594" s="81" t="s">
        <v>6949</v>
      </c>
      <c r="E2594" s="81" t="s">
        <v>6950</v>
      </c>
    </row>
    <row r="2595" spans="1:5" ht="123.75" x14ac:dyDescent="0.2">
      <c r="A2595" s="79" t="s">
        <v>6951</v>
      </c>
      <c r="B2595" s="75" t="s">
        <v>6952</v>
      </c>
      <c r="C2595" s="84" t="s">
        <v>210</v>
      </c>
      <c r="D2595" s="81" t="s">
        <v>6953</v>
      </c>
      <c r="E2595" s="81" t="s">
        <v>6954</v>
      </c>
    </row>
    <row r="2596" spans="1:5" ht="123.75" x14ac:dyDescent="0.2">
      <c r="A2596" s="79" t="s">
        <v>6955</v>
      </c>
      <c r="B2596" s="75" t="s">
        <v>6956</v>
      </c>
      <c r="C2596" s="84" t="s">
        <v>210</v>
      </c>
      <c r="D2596" s="81" t="s">
        <v>6957</v>
      </c>
      <c r="E2596" s="81" t="s">
        <v>6958</v>
      </c>
    </row>
    <row r="2597" spans="1:5" ht="123.75" x14ac:dyDescent="0.2">
      <c r="A2597" s="79" t="s">
        <v>6959</v>
      </c>
      <c r="B2597" s="75" t="s">
        <v>6960</v>
      </c>
      <c r="C2597" s="84" t="s">
        <v>210</v>
      </c>
      <c r="D2597" s="81" t="s">
        <v>438</v>
      </c>
      <c r="E2597" s="81" t="s">
        <v>6961</v>
      </c>
    </row>
    <row r="2598" spans="1:5" ht="112.5" x14ac:dyDescent="0.2">
      <c r="A2598" s="79" t="s">
        <v>6962</v>
      </c>
      <c r="B2598" s="75" t="s">
        <v>6963</v>
      </c>
      <c r="C2598" s="84" t="s">
        <v>210</v>
      </c>
      <c r="D2598" s="81" t="s">
        <v>6964</v>
      </c>
      <c r="E2598" s="81" t="s">
        <v>6965</v>
      </c>
    </row>
    <row r="2599" spans="1:5" x14ac:dyDescent="0.2">
      <c r="A2599" s="59">
        <v>41.1</v>
      </c>
      <c r="B2599" s="73" t="s">
        <v>6966</v>
      </c>
      <c r="C2599" s="56"/>
      <c r="D2599" s="56"/>
      <c r="E2599" s="56"/>
    </row>
    <row r="2600" spans="1:5" ht="56.25" x14ac:dyDescent="0.2">
      <c r="A2600" s="74" t="s">
        <v>6967</v>
      </c>
      <c r="B2600" s="75" t="s">
        <v>6968</v>
      </c>
      <c r="C2600" s="83" t="s">
        <v>210</v>
      </c>
      <c r="D2600" s="78" t="s">
        <v>6969</v>
      </c>
      <c r="E2600" s="78" t="s">
        <v>6970</v>
      </c>
    </row>
    <row r="2601" spans="1:5" ht="56.25" x14ac:dyDescent="0.2">
      <c r="A2601" s="74" t="s">
        <v>6971</v>
      </c>
      <c r="B2601" s="74" t="s">
        <v>6972</v>
      </c>
      <c r="C2601" s="83" t="s">
        <v>210</v>
      </c>
      <c r="D2601" s="78" t="s">
        <v>6973</v>
      </c>
      <c r="E2601" s="78" t="s">
        <v>6974</v>
      </c>
    </row>
    <row r="2602" spans="1:5" ht="56.25" x14ac:dyDescent="0.2">
      <c r="A2602" s="74" t="s">
        <v>6975</v>
      </c>
      <c r="B2602" s="74" t="s">
        <v>6976</v>
      </c>
      <c r="C2602" s="83" t="s">
        <v>210</v>
      </c>
      <c r="D2602" s="78" t="s">
        <v>6977</v>
      </c>
      <c r="E2602" s="78" t="s">
        <v>6978</v>
      </c>
    </row>
    <row r="2603" spans="1:5" ht="67.5" x14ac:dyDescent="0.2">
      <c r="A2603" s="74" t="s">
        <v>6979</v>
      </c>
      <c r="B2603" s="75" t="s">
        <v>6980</v>
      </c>
      <c r="C2603" s="83" t="s">
        <v>210</v>
      </c>
      <c r="D2603" s="78" t="s">
        <v>6981</v>
      </c>
      <c r="E2603" s="78" t="s">
        <v>6983</v>
      </c>
    </row>
    <row r="2604" spans="1:5" ht="67.5" x14ac:dyDescent="0.2">
      <c r="A2604" s="74" t="s">
        <v>6984</v>
      </c>
      <c r="B2604" s="75" t="s">
        <v>6985</v>
      </c>
      <c r="C2604" s="83" t="s">
        <v>210</v>
      </c>
      <c r="D2604" s="78" t="s">
        <v>6986</v>
      </c>
      <c r="E2604" s="78" t="s">
        <v>6988</v>
      </c>
    </row>
    <row r="2605" spans="1:5" ht="67.5" x14ac:dyDescent="0.2">
      <c r="A2605" s="74" t="s">
        <v>6989</v>
      </c>
      <c r="B2605" s="75" t="s">
        <v>6990</v>
      </c>
      <c r="C2605" s="83" t="s">
        <v>210</v>
      </c>
      <c r="D2605" s="78" t="s">
        <v>6991</v>
      </c>
      <c r="E2605" s="78" t="s">
        <v>6992</v>
      </c>
    </row>
    <row r="2606" spans="1:5" ht="90" x14ac:dyDescent="0.2">
      <c r="A2606" s="74" t="s">
        <v>6993</v>
      </c>
      <c r="B2606" s="75" t="s">
        <v>6994</v>
      </c>
      <c r="C2606" s="83" t="s">
        <v>210</v>
      </c>
      <c r="D2606" s="78" t="s">
        <v>6995</v>
      </c>
      <c r="E2606" s="78" t="s">
        <v>6997</v>
      </c>
    </row>
    <row r="2607" spans="1:5" ht="90" x14ac:dyDescent="0.2">
      <c r="A2607" s="74" t="s">
        <v>6998</v>
      </c>
      <c r="B2607" s="75" t="s">
        <v>6999</v>
      </c>
      <c r="C2607" s="83" t="s">
        <v>210</v>
      </c>
      <c r="D2607" s="78" t="s">
        <v>7000</v>
      </c>
      <c r="E2607" s="78" t="s">
        <v>7001</v>
      </c>
    </row>
    <row r="2608" spans="1:5" ht="67.5" x14ac:dyDescent="0.2">
      <c r="A2608" s="74" t="s">
        <v>7002</v>
      </c>
      <c r="B2608" s="75" t="s">
        <v>7003</v>
      </c>
      <c r="C2608" s="83" t="s">
        <v>210</v>
      </c>
      <c r="D2608" s="78" t="s">
        <v>7004</v>
      </c>
      <c r="E2608" s="78" t="s">
        <v>7005</v>
      </c>
    </row>
    <row r="2609" spans="1:5" ht="78.75" x14ac:dyDescent="0.2">
      <c r="A2609" s="74" t="s">
        <v>7006</v>
      </c>
      <c r="B2609" s="75" t="s">
        <v>7007</v>
      </c>
      <c r="C2609" s="83" t="s">
        <v>210</v>
      </c>
      <c r="D2609" s="78" t="s">
        <v>7008</v>
      </c>
      <c r="E2609" s="78" t="s">
        <v>7010</v>
      </c>
    </row>
    <row r="2610" spans="1:5" ht="67.5" x14ac:dyDescent="0.2">
      <c r="A2610" s="74" t="s">
        <v>7011</v>
      </c>
      <c r="B2610" s="75" t="s">
        <v>7012</v>
      </c>
      <c r="C2610" s="83" t="s">
        <v>210</v>
      </c>
      <c r="D2610" s="78" t="s">
        <v>7013</v>
      </c>
      <c r="E2610" s="78" t="s">
        <v>7014</v>
      </c>
    </row>
    <row r="2611" spans="1:5" ht="33.75" x14ac:dyDescent="0.2">
      <c r="A2611" s="59">
        <v>41.11</v>
      </c>
      <c r="B2611" s="73" t="s">
        <v>7015</v>
      </c>
      <c r="C2611" s="56"/>
      <c r="D2611" s="56"/>
      <c r="E2611" s="56"/>
    </row>
    <row r="2612" spans="1:5" ht="45" x14ac:dyDescent="0.2">
      <c r="A2612" s="74" t="s">
        <v>7016</v>
      </c>
      <c r="B2612" s="74" t="s">
        <v>7017</v>
      </c>
      <c r="C2612" s="83" t="s">
        <v>210</v>
      </c>
      <c r="D2612" s="78" t="s">
        <v>7018</v>
      </c>
      <c r="E2612" s="78" t="s">
        <v>7019</v>
      </c>
    </row>
    <row r="2613" spans="1:5" ht="56.25" x14ac:dyDescent="0.2">
      <c r="A2613" s="74" t="s">
        <v>7020</v>
      </c>
      <c r="B2613" s="75" t="s">
        <v>7021</v>
      </c>
      <c r="C2613" s="83" t="s">
        <v>210</v>
      </c>
      <c r="D2613" s="78" t="s">
        <v>7022</v>
      </c>
      <c r="E2613" s="78" t="s">
        <v>7023</v>
      </c>
    </row>
    <row r="2614" spans="1:5" ht="67.5" x14ac:dyDescent="0.2">
      <c r="A2614" s="74" t="s">
        <v>7024</v>
      </c>
      <c r="B2614" s="75" t="s">
        <v>7025</v>
      </c>
      <c r="C2614" s="83" t="s">
        <v>210</v>
      </c>
      <c r="D2614" s="78" t="s">
        <v>7026</v>
      </c>
      <c r="E2614" s="78" t="s">
        <v>7027</v>
      </c>
    </row>
    <row r="2615" spans="1:5" ht="67.5" x14ac:dyDescent="0.2">
      <c r="A2615" s="74" t="s">
        <v>7028</v>
      </c>
      <c r="B2615" s="75" t="s">
        <v>7029</v>
      </c>
      <c r="C2615" s="83" t="s">
        <v>210</v>
      </c>
      <c r="D2615" s="78" t="s">
        <v>7030</v>
      </c>
      <c r="E2615" s="78" t="s">
        <v>7031</v>
      </c>
    </row>
    <row r="2616" spans="1:5" ht="45" x14ac:dyDescent="0.2">
      <c r="A2616" s="74" t="s">
        <v>7032</v>
      </c>
      <c r="B2616" s="74" t="s">
        <v>7033</v>
      </c>
      <c r="C2616" s="83" t="s">
        <v>210</v>
      </c>
      <c r="D2616" s="78" t="s">
        <v>7034</v>
      </c>
      <c r="E2616" s="78" t="s">
        <v>7035</v>
      </c>
    </row>
    <row r="2617" spans="1:5" ht="45" x14ac:dyDescent="0.2">
      <c r="A2617" s="74" t="s">
        <v>7036</v>
      </c>
      <c r="B2617" s="74" t="s">
        <v>7037</v>
      </c>
      <c r="C2617" s="83" t="s">
        <v>210</v>
      </c>
      <c r="D2617" s="78" t="s">
        <v>7038</v>
      </c>
      <c r="E2617" s="78" t="s">
        <v>7039</v>
      </c>
    </row>
    <row r="2618" spans="1:5" ht="56.25" x14ac:dyDescent="0.2">
      <c r="A2618" s="74" t="s">
        <v>7040</v>
      </c>
      <c r="B2618" s="75" t="s">
        <v>7041</v>
      </c>
      <c r="C2618" s="83" t="s">
        <v>210</v>
      </c>
      <c r="D2618" s="78" t="s">
        <v>7042</v>
      </c>
      <c r="E2618" s="78" t="s">
        <v>7044</v>
      </c>
    </row>
    <row r="2619" spans="1:5" ht="67.5" x14ac:dyDescent="0.2">
      <c r="A2619" s="74" t="s">
        <v>7045</v>
      </c>
      <c r="B2619" s="75" t="s">
        <v>7046</v>
      </c>
      <c r="C2619" s="83" t="s">
        <v>210</v>
      </c>
      <c r="D2619" s="78" t="s">
        <v>7047</v>
      </c>
      <c r="E2619" s="78" t="s">
        <v>7048</v>
      </c>
    </row>
    <row r="2620" spans="1:5" ht="78.75" x14ac:dyDescent="0.2">
      <c r="A2620" s="74" t="s">
        <v>7049</v>
      </c>
      <c r="B2620" s="75" t="s">
        <v>7050</v>
      </c>
      <c r="C2620" s="83" t="s">
        <v>210</v>
      </c>
      <c r="D2620" s="78" t="s">
        <v>7051</v>
      </c>
      <c r="E2620" s="78" t="s">
        <v>7052</v>
      </c>
    </row>
    <row r="2621" spans="1:5" ht="45" x14ac:dyDescent="0.2">
      <c r="A2621" s="74" t="s">
        <v>7053</v>
      </c>
      <c r="B2621" s="74" t="s">
        <v>7054</v>
      </c>
      <c r="C2621" s="83" t="s">
        <v>210</v>
      </c>
      <c r="D2621" s="78" t="s">
        <v>7055</v>
      </c>
      <c r="E2621" s="78" t="s">
        <v>7056</v>
      </c>
    </row>
    <row r="2622" spans="1:5" ht="56.25" x14ac:dyDescent="0.2">
      <c r="A2622" s="74" t="s">
        <v>7057</v>
      </c>
      <c r="B2622" s="75" t="s">
        <v>7058</v>
      </c>
      <c r="C2622" s="83" t="s">
        <v>210</v>
      </c>
      <c r="D2622" s="78" t="s">
        <v>7059</v>
      </c>
      <c r="E2622" s="78" t="s">
        <v>7060</v>
      </c>
    </row>
    <row r="2623" spans="1:5" ht="33.75" x14ac:dyDescent="0.2">
      <c r="A2623" s="59">
        <v>41.12</v>
      </c>
      <c r="B2623" s="73" t="s">
        <v>7061</v>
      </c>
      <c r="C2623" s="56"/>
      <c r="D2623" s="56"/>
      <c r="E2623" s="56"/>
    </row>
    <row r="2624" spans="1:5" ht="90" x14ac:dyDescent="0.2">
      <c r="A2624" s="74" t="s">
        <v>7062</v>
      </c>
      <c r="B2624" s="75" t="s">
        <v>7063</v>
      </c>
      <c r="C2624" s="83" t="s">
        <v>210</v>
      </c>
      <c r="D2624" s="78" t="s">
        <v>7064</v>
      </c>
      <c r="E2624" s="78" t="s">
        <v>7065</v>
      </c>
    </row>
    <row r="2625" spans="1:5" ht="67.5" x14ac:dyDescent="0.2">
      <c r="A2625" s="74" t="s">
        <v>7066</v>
      </c>
      <c r="B2625" s="75" t="s">
        <v>7067</v>
      </c>
      <c r="C2625" s="83" t="s">
        <v>210</v>
      </c>
      <c r="D2625" s="78" t="s">
        <v>7068</v>
      </c>
      <c r="E2625" s="78" t="s">
        <v>7069</v>
      </c>
    </row>
    <row r="2626" spans="1:5" ht="78.75" x14ac:dyDescent="0.2">
      <c r="A2626" s="74" t="s">
        <v>7070</v>
      </c>
      <c r="B2626" s="75" t="s">
        <v>7071</v>
      </c>
      <c r="C2626" s="83" t="s">
        <v>210</v>
      </c>
      <c r="D2626" s="78" t="s">
        <v>7072</v>
      </c>
      <c r="E2626" s="78" t="s">
        <v>7073</v>
      </c>
    </row>
    <row r="2627" spans="1:5" ht="78.75" x14ac:dyDescent="0.2">
      <c r="A2627" s="74" t="s">
        <v>7074</v>
      </c>
      <c r="B2627" s="75" t="s">
        <v>7075</v>
      </c>
      <c r="C2627" s="83" t="s">
        <v>210</v>
      </c>
      <c r="D2627" s="78" t="s">
        <v>7076</v>
      </c>
      <c r="E2627" s="78" t="s">
        <v>7077</v>
      </c>
    </row>
    <row r="2628" spans="1:5" ht="90" x14ac:dyDescent="0.2">
      <c r="A2628" s="74" t="s">
        <v>7078</v>
      </c>
      <c r="B2628" s="75" t="s">
        <v>7079</v>
      </c>
      <c r="C2628" s="83" t="s">
        <v>210</v>
      </c>
      <c r="D2628" s="78" t="s">
        <v>7080</v>
      </c>
      <c r="E2628" s="78" t="s">
        <v>7081</v>
      </c>
    </row>
    <row r="2629" spans="1:5" ht="67.5" x14ac:dyDescent="0.2">
      <c r="A2629" s="74" t="s">
        <v>7082</v>
      </c>
      <c r="B2629" s="75" t="s">
        <v>7083</v>
      </c>
      <c r="C2629" s="83" t="s">
        <v>210</v>
      </c>
      <c r="D2629" s="78" t="s">
        <v>7084</v>
      </c>
      <c r="E2629" s="78" t="s">
        <v>7085</v>
      </c>
    </row>
    <row r="2630" spans="1:5" ht="45" x14ac:dyDescent="0.2">
      <c r="A2630" s="59">
        <v>41.13</v>
      </c>
      <c r="B2630" s="73" t="s">
        <v>7086</v>
      </c>
      <c r="C2630" s="56"/>
      <c r="D2630" s="56"/>
      <c r="E2630" s="56"/>
    </row>
    <row r="2631" spans="1:5" ht="45" x14ac:dyDescent="0.2">
      <c r="A2631" s="74" t="s">
        <v>7087</v>
      </c>
      <c r="B2631" s="74" t="s">
        <v>7088</v>
      </c>
      <c r="C2631" s="83" t="s">
        <v>210</v>
      </c>
      <c r="D2631" s="78" t="s">
        <v>7089</v>
      </c>
      <c r="E2631" s="78" t="s">
        <v>7090</v>
      </c>
    </row>
    <row r="2632" spans="1:5" ht="78.75" x14ac:dyDescent="0.2">
      <c r="A2632" s="74" t="s">
        <v>7091</v>
      </c>
      <c r="B2632" s="75" t="s">
        <v>7092</v>
      </c>
      <c r="C2632" s="83" t="s">
        <v>210</v>
      </c>
      <c r="D2632" s="78" t="s">
        <v>7093</v>
      </c>
      <c r="E2632" s="78" t="s">
        <v>7094</v>
      </c>
    </row>
    <row r="2633" spans="1:5" ht="78.75" x14ac:dyDescent="0.2">
      <c r="A2633" s="74" t="s">
        <v>7095</v>
      </c>
      <c r="B2633" s="75" t="s">
        <v>7096</v>
      </c>
      <c r="C2633" s="83" t="s">
        <v>210</v>
      </c>
      <c r="D2633" s="78" t="s">
        <v>7097</v>
      </c>
      <c r="E2633" s="78" t="s">
        <v>7098</v>
      </c>
    </row>
    <row r="2634" spans="1:5" ht="45" x14ac:dyDescent="0.2">
      <c r="A2634" s="74" t="s">
        <v>7099</v>
      </c>
      <c r="B2634" s="74" t="s">
        <v>7100</v>
      </c>
      <c r="C2634" s="83" t="s">
        <v>210</v>
      </c>
      <c r="D2634" s="78" t="s">
        <v>7101</v>
      </c>
      <c r="E2634" s="78" t="s">
        <v>7102</v>
      </c>
    </row>
    <row r="2635" spans="1:5" ht="67.5" x14ac:dyDescent="0.2">
      <c r="A2635" s="74" t="s">
        <v>7103</v>
      </c>
      <c r="B2635" s="75" t="s">
        <v>7104</v>
      </c>
      <c r="C2635" s="83" t="s">
        <v>210</v>
      </c>
      <c r="D2635" s="78" t="s">
        <v>633</v>
      </c>
      <c r="E2635" s="78" t="s">
        <v>7105</v>
      </c>
    </row>
    <row r="2636" spans="1:5" ht="45" x14ac:dyDescent="0.2">
      <c r="A2636" s="59">
        <v>41.14</v>
      </c>
      <c r="B2636" s="73" t="s">
        <v>7106</v>
      </c>
      <c r="C2636" s="56"/>
      <c r="D2636" s="56"/>
      <c r="E2636" s="56"/>
    </row>
    <row r="2637" spans="1:5" ht="101.25" x14ac:dyDescent="0.2">
      <c r="A2637" s="79" t="s">
        <v>7107</v>
      </c>
      <c r="B2637" s="74" t="s">
        <v>7108</v>
      </c>
      <c r="C2637" s="84" t="s">
        <v>210</v>
      </c>
      <c r="D2637" s="81" t="s">
        <v>7109</v>
      </c>
      <c r="E2637" s="81" t="s">
        <v>7110</v>
      </c>
    </row>
    <row r="2638" spans="1:5" ht="78.75" x14ac:dyDescent="0.2">
      <c r="A2638" s="74" t="s">
        <v>7111</v>
      </c>
      <c r="B2638" s="75" t="s">
        <v>7112</v>
      </c>
      <c r="C2638" s="83" t="s">
        <v>210</v>
      </c>
      <c r="D2638" s="78" t="s">
        <v>7113</v>
      </c>
      <c r="E2638" s="78" t="s">
        <v>7114</v>
      </c>
    </row>
    <row r="2639" spans="1:5" ht="90" x14ac:dyDescent="0.2">
      <c r="A2639" s="79" t="s">
        <v>7115</v>
      </c>
      <c r="B2639" s="74" t="s">
        <v>7116</v>
      </c>
      <c r="C2639" s="84" t="s">
        <v>210</v>
      </c>
      <c r="D2639" s="81" t="s">
        <v>7117</v>
      </c>
      <c r="E2639" s="81" t="s">
        <v>7118</v>
      </c>
    </row>
    <row r="2640" spans="1:5" ht="101.25" x14ac:dyDescent="0.2">
      <c r="A2640" s="74" t="s">
        <v>7119</v>
      </c>
      <c r="B2640" s="75" t="s">
        <v>7120</v>
      </c>
      <c r="C2640" s="83" t="s">
        <v>210</v>
      </c>
      <c r="D2640" s="78" t="s">
        <v>7121</v>
      </c>
      <c r="E2640" s="78" t="s">
        <v>7122</v>
      </c>
    </row>
    <row r="2641" spans="1:5" ht="101.25" x14ac:dyDescent="0.2">
      <c r="A2641" s="74" t="s">
        <v>7123</v>
      </c>
      <c r="B2641" s="75" t="s">
        <v>7124</v>
      </c>
      <c r="C2641" s="83" t="s">
        <v>210</v>
      </c>
      <c r="D2641" s="78" t="s">
        <v>7125</v>
      </c>
      <c r="E2641" s="78" t="s">
        <v>7126</v>
      </c>
    </row>
    <row r="2642" spans="1:5" ht="101.25" x14ac:dyDescent="0.2">
      <c r="A2642" s="79" t="s">
        <v>7127</v>
      </c>
      <c r="B2642" s="74" t="s">
        <v>7128</v>
      </c>
      <c r="C2642" s="84" t="s">
        <v>210</v>
      </c>
      <c r="D2642" s="81" t="s">
        <v>7129</v>
      </c>
      <c r="E2642" s="81" t="s">
        <v>7130</v>
      </c>
    </row>
    <row r="2643" spans="1:5" ht="112.5" x14ac:dyDescent="0.2">
      <c r="A2643" s="79" t="s">
        <v>7131</v>
      </c>
      <c r="B2643" s="75" t="s">
        <v>7132</v>
      </c>
      <c r="C2643" s="84" t="s">
        <v>210</v>
      </c>
      <c r="D2643" s="81" t="s">
        <v>7133</v>
      </c>
      <c r="E2643" s="81" t="s">
        <v>7134</v>
      </c>
    </row>
    <row r="2644" spans="1:5" ht="123.75" x14ac:dyDescent="0.2">
      <c r="A2644" s="79" t="s">
        <v>7135</v>
      </c>
      <c r="B2644" s="75" t="s">
        <v>7136</v>
      </c>
      <c r="C2644" s="84" t="s">
        <v>210</v>
      </c>
      <c r="D2644" s="81" t="s">
        <v>7137</v>
      </c>
      <c r="E2644" s="81" t="s">
        <v>7138</v>
      </c>
    </row>
    <row r="2645" spans="1:5" ht="112.5" x14ac:dyDescent="0.2">
      <c r="A2645" s="79" t="s">
        <v>7139</v>
      </c>
      <c r="B2645" s="75" t="s">
        <v>7140</v>
      </c>
      <c r="C2645" s="84" t="s">
        <v>210</v>
      </c>
      <c r="D2645" s="81" t="s">
        <v>7141</v>
      </c>
      <c r="E2645" s="81" t="s">
        <v>7142</v>
      </c>
    </row>
    <row r="2646" spans="1:5" ht="101.25" x14ac:dyDescent="0.2">
      <c r="A2646" s="79" t="s">
        <v>7143</v>
      </c>
      <c r="B2646" s="74" t="s">
        <v>7144</v>
      </c>
      <c r="C2646" s="84" t="s">
        <v>210</v>
      </c>
      <c r="D2646" s="81" t="s">
        <v>7145</v>
      </c>
      <c r="E2646" s="81" t="s">
        <v>7146</v>
      </c>
    </row>
    <row r="2647" spans="1:5" ht="101.25" x14ac:dyDescent="0.2">
      <c r="A2647" s="74" t="s">
        <v>7147</v>
      </c>
      <c r="B2647" s="75" t="s">
        <v>7148</v>
      </c>
      <c r="C2647" s="83" t="s">
        <v>210</v>
      </c>
      <c r="D2647" s="78" t="s">
        <v>7149</v>
      </c>
      <c r="E2647" s="78" t="s">
        <v>7150</v>
      </c>
    </row>
    <row r="2648" spans="1:5" ht="101.25" x14ac:dyDescent="0.2">
      <c r="A2648" s="74" t="s">
        <v>7151</v>
      </c>
      <c r="B2648" s="75" t="s">
        <v>7152</v>
      </c>
      <c r="C2648" s="83" t="s">
        <v>210</v>
      </c>
      <c r="D2648" s="78" t="s">
        <v>7153</v>
      </c>
      <c r="E2648" s="78" t="s">
        <v>399</v>
      </c>
    </row>
    <row r="2649" spans="1:5" ht="101.25" x14ac:dyDescent="0.2">
      <c r="A2649" s="74" t="s">
        <v>7154</v>
      </c>
      <c r="B2649" s="75" t="s">
        <v>7155</v>
      </c>
      <c r="C2649" s="83" t="s">
        <v>210</v>
      </c>
      <c r="D2649" s="78" t="s">
        <v>7156</v>
      </c>
      <c r="E2649" s="78" t="s">
        <v>7157</v>
      </c>
    </row>
    <row r="2650" spans="1:5" ht="101.25" x14ac:dyDescent="0.2">
      <c r="A2650" s="79" t="s">
        <v>7158</v>
      </c>
      <c r="B2650" s="74" t="s">
        <v>7159</v>
      </c>
      <c r="C2650" s="84" t="s">
        <v>210</v>
      </c>
      <c r="D2650" s="81" t="s">
        <v>7160</v>
      </c>
      <c r="E2650" s="81" t="s">
        <v>7161</v>
      </c>
    </row>
    <row r="2651" spans="1:5" ht="112.5" x14ac:dyDescent="0.2">
      <c r="A2651" s="79" t="s">
        <v>7162</v>
      </c>
      <c r="B2651" s="75" t="s">
        <v>7163</v>
      </c>
      <c r="C2651" s="84" t="s">
        <v>210</v>
      </c>
      <c r="D2651" s="81" t="s">
        <v>7164</v>
      </c>
      <c r="E2651" s="81" t="s">
        <v>7165</v>
      </c>
    </row>
    <row r="2652" spans="1:5" ht="78.75" x14ac:dyDescent="0.2">
      <c r="A2652" s="74" t="s">
        <v>7166</v>
      </c>
      <c r="B2652" s="75" t="s">
        <v>7167</v>
      </c>
      <c r="C2652" s="83" t="s">
        <v>210</v>
      </c>
      <c r="D2652" s="78" t="s">
        <v>7168</v>
      </c>
      <c r="E2652" s="78" t="s">
        <v>7169</v>
      </c>
    </row>
    <row r="2653" spans="1:5" ht="101.25" x14ac:dyDescent="0.2">
      <c r="A2653" s="79" t="s">
        <v>7170</v>
      </c>
      <c r="B2653" s="74" t="s">
        <v>7171</v>
      </c>
      <c r="C2653" s="84" t="s">
        <v>210</v>
      </c>
      <c r="D2653" s="81" t="s">
        <v>7172</v>
      </c>
      <c r="E2653" s="81" t="s">
        <v>7173</v>
      </c>
    </row>
    <row r="2654" spans="1:5" ht="112.5" x14ac:dyDescent="0.2">
      <c r="A2654" s="79" t="s">
        <v>7174</v>
      </c>
      <c r="B2654" s="75" t="s">
        <v>7175</v>
      </c>
      <c r="C2654" s="84" t="s">
        <v>210</v>
      </c>
      <c r="D2654" s="81" t="s">
        <v>6434</v>
      </c>
      <c r="E2654" s="81" t="s">
        <v>6435</v>
      </c>
    </row>
    <row r="2655" spans="1:5" ht="78.75" x14ac:dyDescent="0.2">
      <c r="A2655" s="74" t="s">
        <v>7176</v>
      </c>
      <c r="B2655" s="75" t="s">
        <v>7177</v>
      </c>
      <c r="C2655" s="83" t="s">
        <v>210</v>
      </c>
      <c r="D2655" s="78" t="s">
        <v>7178</v>
      </c>
      <c r="E2655" s="78" t="s">
        <v>7179</v>
      </c>
    </row>
    <row r="2656" spans="1:5" ht="112.5" x14ac:dyDescent="0.2">
      <c r="A2656" s="79" t="s">
        <v>7180</v>
      </c>
      <c r="B2656" s="75" t="s">
        <v>7181</v>
      </c>
      <c r="C2656" s="84" t="s">
        <v>210</v>
      </c>
      <c r="D2656" s="81" t="s">
        <v>7182</v>
      </c>
      <c r="E2656" s="81" t="s">
        <v>7183</v>
      </c>
    </row>
    <row r="2657" spans="1:5" ht="101.25" x14ac:dyDescent="0.2">
      <c r="A2657" s="74" t="s">
        <v>7184</v>
      </c>
      <c r="B2657" s="75" t="s">
        <v>7185</v>
      </c>
      <c r="C2657" s="83" t="s">
        <v>210</v>
      </c>
      <c r="D2657" s="78" t="s">
        <v>7186</v>
      </c>
      <c r="E2657" s="78" t="s">
        <v>7187</v>
      </c>
    </row>
    <row r="2658" spans="1:5" ht="101.25" x14ac:dyDescent="0.2">
      <c r="A2658" s="79" t="s">
        <v>7188</v>
      </c>
      <c r="B2658" s="74" t="s">
        <v>7189</v>
      </c>
      <c r="C2658" s="84" t="s">
        <v>210</v>
      </c>
      <c r="D2658" s="81" t="s">
        <v>7190</v>
      </c>
      <c r="E2658" s="81" t="s">
        <v>7191</v>
      </c>
    </row>
    <row r="2659" spans="1:5" ht="123.75" x14ac:dyDescent="0.2">
      <c r="A2659" s="79" t="s">
        <v>7192</v>
      </c>
      <c r="B2659" s="75" t="s">
        <v>7193</v>
      </c>
      <c r="C2659" s="84" t="s">
        <v>210</v>
      </c>
      <c r="D2659" s="81" t="s">
        <v>7194</v>
      </c>
      <c r="E2659" s="81" t="s">
        <v>7195</v>
      </c>
    </row>
    <row r="2660" spans="1:5" ht="33.75" x14ac:dyDescent="0.2">
      <c r="A2660" s="59">
        <v>41.15</v>
      </c>
      <c r="B2660" s="73" t="s">
        <v>7196</v>
      </c>
      <c r="C2660" s="56"/>
      <c r="D2660" s="56"/>
      <c r="E2660" s="56"/>
    </row>
    <row r="2661" spans="1:5" ht="78.75" x14ac:dyDescent="0.2">
      <c r="A2661" s="74" t="s">
        <v>7197</v>
      </c>
      <c r="B2661" s="75" t="s">
        <v>7198</v>
      </c>
      <c r="C2661" s="83" t="s">
        <v>210</v>
      </c>
      <c r="D2661" s="78" t="s">
        <v>7199</v>
      </c>
      <c r="E2661" s="78" t="s">
        <v>7200</v>
      </c>
    </row>
    <row r="2662" spans="1:5" ht="45" x14ac:dyDescent="0.2">
      <c r="A2662" s="59">
        <v>41.2</v>
      </c>
      <c r="B2662" s="73" t="s">
        <v>7201</v>
      </c>
      <c r="C2662" s="56"/>
      <c r="D2662" s="56"/>
      <c r="E2662" s="56"/>
    </row>
    <row r="2663" spans="1:5" ht="67.5" x14ac:dyDescent="0.2">
      <c r="A2663" s="74" t="s">
        <v>7202</v>
      </c>
      <c r="B2663" s="75" t="s">
        <v>7203</v>
      </c>
      <c r="C2663" s="83" t="s">
        <v>210</v>
      </c>
      <c r="D2663" s="78" t="s">
        <v>214</v>
      </c>
      <c r="E2663" s="78" t="s">
        <v>241</v>
      </c>
    </row>
    <row r="2664" spans="1:5" ht="90" x14ac:dyDescent="0.2">
      <c r="A2664" s="74" t="s">
        <v>7204</v>
      </c>
      <c r="B2664" s="75" t="s">
        <v>7205</v>
      </c>
      <c r="C2664" s="83" t="s">
        <v>210</v>
      </c>
      <c r="D2664" s="78" t="s">
        <v>7206</v>
      </c>
      <c r="E2664" s="78" t="s">
        <v>377</v>
      </c>
    </row>
    <row r="2665" spans="1:5" ht="22.5" x14ac:dyDescent="0.2">
      <c r="A2665" s="74" t="s">
        <v>7207</v>
      </c>
      <c r="B2665" s="74" t="s">
        <v>7208</v>
      </c>
      <c r="C2665" s="83" t="s">
        <v>210</v>
      </c>
      <c r="D2665" s="82"/>
      <c r="E2665" s="78" t="s">
        <v>325</v>
      </c>
    </row>
    <row r="2666" spans="1:5" ht="22.5" x14ac:dyDescent="0.2">
      <c r="A2666" s="74" t="s">
        <v>7209</v>
      </c>
      <c r="B2666" s="74" t="s">
        <v>7210</v>
      </c>
      <c r="C2666" s="83" t="s">
        <v>210</v>
      </c>
      <c r="D2666" s="82"/>
      <c r="E2666" s="78" t="s">
        <v>256</v>
      </c>
    </row>
    <row r="2667" spans="1:5" x14ac:dyDescent="0.2">
      <c r="A2667" s="59">
        <v>41.31</v>
      </c>
      <c r="B2667" s="73" t="s">
        <v>7211</v>
      </c>
      <c r="C2667" s="56"/>
      <c r="D2667" s="56"/>
      <c r="E2667" s="56"/>
    </row>
    <row r="2668" spans="1:5" ht="101.25" x14ac:dyDescent="0.2">
      <c r="A2668" s="74" t="s">
        <v>7212</v>
      </c>
      <c r="B2668" s="75" t="s">
        <v>7213</v>
      </c>
      <c r="C2668" s="76" t="s">
        <v>210</v>
      </c>
      <c r="D2668" s="78" t="s">
        <v>7214</v>
      </c>
      <c r="E2668" s="78" t="s">
        <v>7215</v>
      </c>
    </row>
    <row r="2669" spans="1:5" ht="101.25" x14ac:dyDescent="0.2">
      <c r="A2669" s="79" t="s">
        <v>7216</v>
      </c>
      <c r="B2669" s="74" t="s">
        <v>7217</v>
      </c>
      <c r="C2669" s="80" t="s">
        <v>210</v>
      </c>
      <c r="D2669" s="81" t="s">
        <v>7218</v>
      </c>
      <c r="E2669" s="81" t="s">
        <v>7219</v>
      </c>
    </row>
    <row r="2670" spans="1:5" ht="90" x14ac:dyDescent="0.2">
      <c r="A2670" s="74" t="s">
        <v>7220</v>
      </c>
      <c r="B2670" s="75" t="s">
        <v>7221</v>
      </c>
      <c r="C2670" s="76" t="s">
        <v>210</v>
      </c>
      <c r="D2670" s="78" t="s">
        <v>7222</v>
      </c>
      <c r="E2670" s="78" t="s">
        <v>7223</v>
      </c>
    </row>
    <row r="2671" spans="1:5" ht="101.25" x14ac:dyDescent="0.2">
      <c r="A2671" s="79" t="s">
        <v>7224</v>
      </c>
      <c r="B2671" s="74" t="s">
        <v>7225</v>
      </c>
      <c r="C2671" s="80" t="s">
        <v>210</v>
      </c>
      <c r="D2671" s="81" t="s">
        <v>1567</v>
      </c>
      <c r="E2671" s="81" t="s">
        <v>7226</v>
      </c>
    </row>
    <row r="2672" spans="1:5" ht="67.5" x14ac:dyDescent="0.2">
      <c r="A2672" s="74" t="s">
        <v>7227</v>
      </c>
      <c r="B2672" s="75" t="s">
        <v>7228</v>
      </c>
      <c r="C2672" s="76" t="s">
        <v>210</v>
      </c>
      <c r="D2672" s="78" t="s">
        <v>7229</v>
      </c>
      <c r="E2672" s="78" t="s">
        <v>7230</v>
      </c>
    </row>
    <row r="2673" spans="1:5" ht="22.5" x14ac:dyDescent="0.2">
      <c r="A2673" s="58">
        <v>42</v>
      </c>
      <c r="B2673" s="73" t="s">
        <v>7231</v>
      </c>
      <c r="C2673" s="56"/>
      <c r="D2673" s="56"/>
      <c r="E2673" s="56"/>
    </row>
    <row r="2674" spans="1:5" ht="22.5" x14ac:dyDescent="0.2">
      <c r="A2674" s="59">
        <v>42.01</v>
      </c>
      <c r="B2674" s="73" t="s">
        <v>7232</v>
      </c>
      <c r="C2674" s="56"/>
      <c r="D2674" s="56"/>
      <c r="E2674" s="56"/>
    </row>
    <row r="2675" spans="1:5" ht="67.5" x14ac:dyDescent="0.2">
      <c r="A2675" s="74" t="s">
        <v>7233</v>
      </c>
      <c r="B2675" s="75" t="s">
        <v>7234</v>
      </c>
      <c r="C2675" s="76" t="s">
        <v>210</v>
      </c>
      <c r="D2675" s="78" t="s">
        <v>7235</v>
      </c>
      <c r="E2675" s="78" t="s">
        <v>7236</v>
      </c>
    </row>
    <row r="2676" spans="1:5" ht="67.5" x14ac:dyDescent="0.2">
      <c r="A2676" s="74" t="s">
        <v>7237</v>
      </c>
      <c r="B2676" s="75" t="s">
        <v>7238</v>
      </c>
      <c r="C2676" s="76" t="s">
        <v>210</v>
      </c>
      <c r="D2676" s="78" t="s">
        <v>7239</v>
      </c>
      <c r="E2676" s="78" t="s">
        <v>7240</v>
      </c>
    </row>
    <row r="2677" spans="1:5" ht="33.75" x14ac:dyDescent="0.2">
      <c r="A2677" s="74" t="s">
        <v>7241</v>
      </c>
      <c r="B2677" s="74" t="s">
        <v>7242</v>
      </c>
      <c r="C2677" s="76" t="s">
        <v>210</v>
      </c>
      <c r="D2677" s="78" t="s">
        <v>7243</v>
      </c>
      <c r="E2677" s="78" t="s">
        <v>7244</v>
      </c>
    </row>
    <row r="2678" spans="1:5" ht="22.5" x14ac:dyDescent="0.2">
      <c r="A2678" s="74" t="s">
        <v>7245</v>
      </c>
      <c r="B2678" s="74" t="s">
        <v>7246</v>
      </c>
      <c r="C2678" s="76" t="s">
        <v>210</v>
      </c>
      <c r="D2678" s="78" t="s">
        <v>392</v>
      </c>
      <c r="E2678" s="78" t="s">
        <v>7247</v>
      </c>
    </row>
    <row r="2679" spans="1:5" ht="45" x14ac:dyDescent="0.2">
      <c r="A2679" s="74" t="s">
        <v>7248</v>
      </c>
      <c r="B2679" s="74" t="s">
        <v>7249</v>
      </c>
      <c r="C2679" s="76" t="s">
        <v>210</v>
      </c>
      <c r="D2679" s="78" t="s">
        <v>7250</v>
      </c>
      <c r="E2679" s="78" t="s">
        <v>366</v>
      </c>
    </row>
    <row r="2680" spans="1:5" ht="45" x14ac:dyDescent="0.2">
      <c r="A2680" s="74" t="s">
        <v>7251</v>
      </c>
      <c r="B2680" s="74" t="s">
        <v>7252</v>
      </c>
      <c r="C2680" s="76" t="s">
        <v>210</v>
      </c>
      <c r="D2680" s="78" t="s">
        <v>7253</v>
      </c>
      <c r="E2680" s="78" t="s">
        <v>6297</v>
      </c>
    </row>
    <row r="2681" spans="1:5" ht="67.5" x14ac:dyDescent="0.2">
      <c r="A2681" s="74" t="s">
        <v>7254</v>
      </c>
      <c r="B2681" s="75" t="s">
        <v>7255</v>
      </c>
      <c r="C2681" s="76" t="s">
        <v>210</v>
      </c>
      <c r="D2681" s="78" t="s">
        <v>7256</v>
      </c>
      <c r="E2681" s="78" t="s">
        <v>7257</v>
      </c>
    </row>
    <row r="2682" spans="1:5" ht="67.5" x14ac:dyDescent="0.2">
      <c r="A2682" s="74" t="s">
        <v>7258</v>
      </c>
      <c r="B2682" s="75" t="s">
        <v>7259</v>
      </c>
      <c r="C2682" s="76" t="s">
        <v>210</v>
      </c>
      <c r="D2682" s="78" t="s">
        <v>7260</v>
      </c>
      <c r="E2682" s="78" t="s">
        <v>7261</v>
      </c>
    </row>
    <row r="2683" spans="1:5" ht="33.75" x14ac:dyDescent="0.2">
      <c r="A2683" s="59">
        <v>42.02</v>
      </c>
      <c r="B2683" s="73" t="s">
        <v>7262</v>
      </c>
      <c r="C2683" s="56"/>
      <c r="D2683" s="56"/>
      <c r="E2683" s="56"/>
    </row>
    <row r="2684" spans="1:5" ht="45" x14ac:dyDescent="0.2">
      <c r="A2684" s="74" t="s">
        <v>7263</v>
      </c>
      <c r="B2684" s="74" t="s">
        <v>7264</v>
      </c>
      <c r="C2684" s="76" t="s">
        <v>210</v>
      </c>
      <c r="D2684" s="78" t="s">
        <v>7265</v>
      </c>
      <c r="E2684" s="78" t="s">
        <v>7266</v>
      </c>
    </row>
    <row r="2685" spans="1:5" ht="45" x14ac:dyDescent="0.2">
      <c r="A2685" s="74" t="s">
        <v>7267</v>
      </c>
      <c r="B2685" s="74" t="s">
        <v>7268</v>
      </c>
      <c r="C2685" s="76" t="s">
        <v>210</v>
      </c>
      <c r="D2685" s="78" t="s">
        <v>7269</v>
      </c>
      <c r="E2685" s="78" t="s">
        <v>7270</v>
      </c>
    </row>
    <row r="2686" spans="1:5" ht="45" x14ac:dyDescent="0.2">
      <c r="A2686" s="74" t="s">
        <v>7271</v>
      </c>
      <c r="B2686" s="74" t="s">
        <v>7272</v>
      </c>
      <c r="C2686" s="76" t="s">
        <v>210</v>
      </c>
      <c r="D2686" s="78" t="s">
        <v>7273</v>
      </c>
      <c r="E2686" s="78" t="s">
        <v>7274</v>
      </c>
    </row>
    <row r="2687" spans="1:5" ht="56.25" x14ac:dyDescent="0.2">
      <c r="A2687" s="74" t="s">
        <v>7275</v>
      </c>
      <c r="B2687" s="74" t="s">
        <v>7276</v>
      </c>
      <c r="C2687" s="76" t="s">
        <v>210</v>
      </c>
      <c r="D2687" s="78" t="s">
        <v>7277</v>
      </c>
      <c r="E2687" s="78" t="s">
        <v>7278</v>
      </c>
    </row>
    <row r="2688" spans="1:5" ht="56.25" x14ac:dyDescent="0.2">
      <c r="A2688" s="74" t="s">
        <v>7279</v>
      </c>
      <c r="B2688" s="74" t="s">
        <v>7280</v>
      </c>
      <c r="C2688" s="76" t="s">
        <v>210</v>
      </c>
      <c r="D2688" s="78" t="s">
        <v>1429</v>
      </c>
      <c r="E2688" s="78" t="s">
        <v>1895</v>
      </c>
    </row>
    <row r="2689" spans="1:5" ht="56.25" x14ac:dyDescent="0.2">
      <c r="A2689" s="74" t="s">
        <v>7281</v>
      </c>
      <c r="B2689" s="74" t="s">
        <v>7282</v>
      </c>
      <c r="C2689" s="76" t="s">
        <v>210</v>
      </c>
      <c r="D2689" s="78" t="s">
        <v>3466</v>
      </c>
      <c r="E2689" s="78" t="s">
        <v>7283</v>
      </c>
    </row>
    <row r="2690" spans="1:5" ht="33.75" x14ac:dyDescent="0.2">
      <c r="A2690" s="59">
        <v>42.03</v>
      </c>
      <c r="B2690" s="73" t="s">
        <v>7284</v>
      </c>
      <c r="C2690" s="56"/>
      <c r="D2690" s="56"/>
      <c r="E2690" s="56"/>
    </row>
    <row r="2691" spans="1:5" ht="56.25" x14ac:dyDescent="0.2">
      <c r="A2691" s="74" t="s">
        <v>7285</v>
      </c>
      <c r="B2691" s="74" t="s">
        <v>7286</v>
      </c>
      <c r="C2691" s="76" t="s">
        <v>210</v>
      </c>
      <c r="D2691" s="78" t="s">
        <v>7287</v>
      </c>
      <c r="E2691" s="78" t="s">
        <v>3938</v>
      </c>
    </row>
    <row r="2692" spans="1:5" ht="56.25" x14ac:dyDescent="0.2">
      <c r="A2692" s="74" t="s">
        <v>7288</v>
      </c>
      <c r="B2692" s="74" t="s">
        <v>7289</v>
      </c>
      <c r="C2692" s="76" t="s">
        <v>210</v>
      </c>
      <c r="D2692" s="78" t="s">
        <v>1110</v>
      </c>
      <c r="E2692" s="78" t="s">
        <v>943</v>
      </c>
    </row>
    <row r="2693" spans="1:5" ht="56.25" x14ac:dyDescent="0.2">
      <c r="A2693" s="74" t="s">
        <v>7290</v>
      </c>
      <c r="B2693" s="75" t="s">
        <v>7291</v>
      </c>
      <c r="C2693" s="76" t="s">
        <v>210</v>
      </c>
      <c r="D2693" s="78" t="s">
        <v>7292</v>
      </c>
      <c r="E2693" s="78" t="s">
        <v>242</v>
      </c>
    </row>
    <row r="2694" spans="1:5" ht="56.25" x14ac:dyDescent="0.2">
      <c r="A2694" s="74" t="s">
        <v>7293</v>
      </c>
      <c r="B2694" s="75" t="s">
        <v>7294</v>
      </c>
      <c r="C2694" s="76" t="s">
        <v>210</v>
      </c>
      <c r="D2694" s="78" t="s">
        <v>854</v>
      </c>
      <c r="E2694" s="78" t="s">
        <v>5383</v>
      </c>
    </row>
    <row r="2695" spans="1:5" ht="33.75" x14ac:dyDescent="0.2">
      <c r="A2695" s="59">
        <v>42.04</v>
      </c>
      <c r="B2695" s="73" t="s">
        <v>7295</v>
      </c>
      <c r="C2695" s="56"/>
      <c r="D2695" s="56"/>
      <c r="E2695" s="56"/>
    </row>
    <row r="2696" spans="1:5" ht="45" x14ac:dyDescent="0.2">
      <c r="A2696" s="74" t="s">
        <v>7296</v>
      </c>
      <c r="B2696" s="74" t="s">
        <v>7297</v>
      </c>
      <c r="C2696" s="76" t="s">
        <v>210</v>
      </c>
      <c r="D2696" s="78" t="s">
        <v>7298</v>
      </c>
      <c r="E2696" s="78" t="s">
        <v>7299</v>
      </c>
    </row>
    <row r="2697" spans="1:5" ht="22.5" x14ac:dyDescent="0.2">
      <c r="A2697" s="74" t="s">
        <v>7300</v>
      </c>
      <c r="B2697" s="74" t="s">
        <v>7301</v>
      </c>
      <c r="C2697" s="76" t="s">
        <v>210</v>
      </c>
      <c r="D2697" s="78" t="s">
        <v>7302</v>
      </c>
      <c r="E2697" s="78" t="s">
        <v>7303</v>
      </c>
    </row>
    <row r="2698" spans="1:5" ht="22.5" x14ac:dyDescent="0.2">
      <c r="A2698" s="74" t="s">
        <v>7304</v>
      </c>
      <c r="B2698" s="74" t="s">
        <v>7305</v>
      </c>
      <c r="C2698" s="76" t="s">
        <v>210</v>
      </c>
      <c r="D2698" s="78" t="s">
        <v>7306</v>
      </c>
      <c r="E2698" s="78" t="s">
        <v>7307</v>
      </c>
    </row>
    <row r="2699" spans="1:5" ht="45" x14ac:dyDescent="0.2">
      <c r="A2699" s="74" t="s">
        <v>7308</v>
      </c>
      <c r="B2699" s="74" t="s">
        <v>7309</v>
      </c>
      <c r="C2699" s="76" t="s">
        <v>210</v>
      </c>
      <c r="D2699" s="78" t="s">
        <v>7310</v>
      </c>
      <c r="E2699" s="78" t="s">
        <v>7311</v>
      </c>
    </row>
    <row r="2700" spans="1:5" ht="33.75" x14ac:dyDescent="0.2">
      <c r="A2700" s="74" t="s">
        <v>7312</v>
      </c>
      <c r="B2700" s="74" t="s">
        <v>7313</v>
      </c>
      <c r="C2700" s="76" t="s">
        <v>228</v>
      </c>
      <c r="D2700" s="78" t="s">
        <v>7314</v>
      </c>
      <c r="E2700" s="78" t="s">
        <v>413</v>
      </c>
    </row>
    <row r="2701" spans="1:5" ht="45" x14ac:dyDescent="0.2">
      <c r="A2701" s="74" t="s">
        <v>7315</v>
      </c>
      <c r="B2701" s="74" t="s">
        <v>7316</v>
      </c>
      <c r="C2701" s="76" t="s">
        <v>210</v>
      </c>
      <c r="D2701" s="78" t="s">
        <v>7317</v>
      </c>
      <c r="E2701" s="78" t="s">
        <v>243</v>
      </c>
    </row>
    <row r="2702" spans="1:5" ht="45" x14ac:dyDescent="0.2">
      <c r="A2702" s="74" t="s">
        <v>7318</v>
      </c>
      <c r="B2702" s="74" t="s">
        <v>7319</v>
      </c>
      <c r="C2702" s="76" t="s">
        <v>210</v>
      </c>
      <c r="D2702" s="78" t="s">
        <v>7320</v>
      </c>
      <c r="E2702" s="78" t="s">
        <v>7321</v>
      </c>
    </row>
    <row r="2703" spans="1:5" ht="22.5" x14ac:dyDescent="0.2">
      <c r="A2703" s="59">
        <v>42.05</v>
      </c>
      <c r="B2703" s="73" t="s">
        <v>7322</v>
      </c>
      <c r="C2703" s="56"/>
      <c r="D2703" s="56"/>
      <c r="E2703" s="56"/>
    </row>
    <row r="2704" spans="1:5" ht="45" x14ac:dyDescent="0.2">
      <c r="A2704" s="74" t="s">
        <v>7323</v>
      </c>
      <c r="B2704" s="74" t="s">
        <v>7324</v>
      </c>
      <c r="C2704" s="76" t="s">
        <v>210</v>
      </c>
      <c r="D2704" s="78" t="s">
        <v>951</v>
      </c>
      <c r="E2704" s="78" t="s">
        <v>7325</v>
      </c>
    </row>
    <row r="2705" spans="1:5" ht="56.25" x14ac:dyDescent="0.2">
      <c r="A2705" s="74" t="s">
        <v>7326</v>
      </c>
      <c r="B2705" s="75" t="s">
        <v>7327</v>
      </c>
      <c r="C2705" s="76" t="s">
        <v>210</v>
      </c>
      <c r="D2705" s="78" t="s">
        <v>7328</v>
      </c>
      <c r="E2705" s="78" t="s">
        <v>5704</v>
      </c>
    </row>
    <row r="2706" spans="1:5" ht="45" x14ac:dyDescent="0.2">
      <c r="A2706" s="74" t="s">
        <v>7329</v>
      </c>
      <c r="B2706" s="74" t="s">
        <v>7330</v>
      </c>
      <c r="C2706" s="76" t="s">
        <v>210</v>
      </c>
      <c r="D2706" s="78" t="s">
        <v>7331</v>
      </c>
      <c r="E2706" s="78" t="s">
        <v>7332</v>
      </c>
    </row>
    <row r="2707" spans="1:5" ht="45" x14ac:dyDescent="0.2">
      <c r="A2707" s="74" t="s">
        <v>7333</v>
      </c>
      <c r="B2707" s="74" t="s">
        <v>7334</v>
      </c>
      <c r="C2707" s="76" t="s">
        <v>210</v>
      </c>
      <c r="D2707" s="78" t="s">
        <v>7335</v>
      </c>
      <c r="E2707" s="78" t="s">
        <v>7336</v>
      </c>
    </row>
    <row r="2708" spans="1:5" ht="45" x14ac:dyDescent="0.2">
      <c r="A2708" s="74" t="s">
        <v>7337</v>
      </c>
      <c r="B2708" s="74" t="s">
        <v>7338</v>
      </c>
      <c r="C2708" s="76" t="s">
        <v>210</v>
      </c>
      <c r="D2708" s="78" t="s">
        <v>7339</v>
      </c>
      <c r="E2708" s="78" t="s">
        <v>7340</v>
      </c>
    </row>
    <row r="2709" spans="1:5" ht="22.5" x14ac:dyDescent="0.2">
      <c r="A2709" s="74" t="s">
        <v>7341</v>
      </c>
      <c r="B2709" s="74" t="s">
        <v>7342</v>
      </c>
      <c r="C2709" s="76" t="s">
        <v>210</v>
      </c>
      <c r="D2709" s="78" t="s">
        <v>3543</v>
      </c>
      <c r="E2709" s="78" t="s">
        <v>7343</v>
      </c>
    </row>
    <row r="2710" spans="1:5" ht="22.5" x14ac:dyDescent="0.2">
      <c r="A2710" s="74" t="s">
        <v>7344</v>
      </c>
      <c r="B2710" s="74" t="s">
        <v>7345</v>
      </c>
      <c r="C2710" s="76" t="s">
        <v>210</v>
      </c>
      <c r="D2710" s="78" t="s">
        <v>7346</v>
      </c>
      <c r="E2710" s="78" t="s">
        <v>7347</v>
      </c>
    </row>
    <row r="2711" spans="1:5" ht="56.25" x14ac:dyDescent="0.2">
      <c r="A2711" s="74" t="s">
        <v>7348</v>
      </c>
      <c r="B2711" s="74" t="s">
        <v>7349</v>
      </c>
      <c r="C2711" s="76" t="s">
        <v>210</v>
      </c>
      <c r="D2711" s="78" t="s">
        <v>7350</v>
      </c>
      <c r="E2711" s="78" t="s">
        <v>5230</v>
      </c>
    </row>
    <row r="2712" spans="1:5" ht="22.5" x14ac:dyDescent="0.2">
      <c r="A2712" s="74" t="s">
        <v>7351</v>
      </c>
      <c r="B2712" s="74" t="s">
        <v>7352</v>
      </c>
      <c r="C2712" s="76" t="s">
        <v>210</v>
      </c>
      <c r="D2712" s="78" t="s">
        <v>7353</v>
      </c>
      <c r="E2712" s="78" t="s">
        <v>7354</v>
      </c>
    </row>
    <row r="2713" spans="1:5" ht="22.5" x14ac:dyDescent="0.2">
      <c r="A2713" s="74" t="s">
        <v>7355</v>
      </c>
      <c r="B2713" s="74" t="s">
        <v>7356</v>
      </c>
      <c r="C2713" s="76" t="s">
        <v>210</v>
      </c>
      <c r="D2713" s="78" t="s">
        <v>6401</v>
      </c>
      <c r="E2713" s="78" t="s">
        <v>505</v>
      </c>
    </row>
    <row r="2714" spans="1:5" ht="33.75" x14ac:dyDescent="0.2">
      <c r="A2714" s="74" t="s">
        <v>7357</v>
      </c>
      <c r="B2714" s="74" t="s">
        <v>7358</v>
      </c>
      <c r="C2714" s="76" t="s">
        <v>228</v>
      </c>
      <c r="D2714" s="78" t="s">
        <v>7359</v>
      </c>
      <c r="E2714" s="78" t="s">
        <v>7360</v>
      </c>
    </row>
    <row r="2715" spans="1:5" ht="22.5" x14ac:dyDescent="0.2">
      <c r="A2715" s="74" t="s">
        <v>7361</v>
      </c>
      <c r="B2715" s="74" t="s">
        <v>7362</v>
      </c>
      <c r="C2715" s="76" t="s">
        <v>210</v>
      </c>
      <c r="D2715" s="78" t="s">
        <v>7363</v>
      </c>
      <c r="E2715" s="78" t="s">
        <v>7364</v>
      </c>
    </row>
    <row r="2716" spans="1:5" ht="33.75" x14ac:dyDescent="0.2">
      <c r="A2716" s="74" t="s">
        <v>7365</v>
      </c>
      <c r="B2716" s="74" t="s">
        <v>7366</v>
      </c>
      <c r="C2716" s="76" t="s">
        <v>210</v>
      </c>
      <c r="D2716" s="78" t="s">
        <v>244</v>
      </c>
      <c r="E2716" s="78" t="s">
        <v>7367</v>
      </c>
    </row>
    <row r="2717" spans="1:5" ht="33.75" x14ac:dyDescent="0.2">
      <c r="A2717" s="74" t="s">
        <v>7368</v>
      </c>
      <c r="B2717" s="74" t="s">
        <v>7369</v>
      </c>
      <c r="C2717" s="76" t="s">
        <v>210</v>
      </c>
      <c r="D2717" s="78" t="s">
        <v>7370</v>
      </c>
      <c r="E2717" s="78" t="s">
        <v>7371</v>
      </c>
    </row>
    <row r="2718" spans="1:5" ht="33.75" x14ac:dyDescent="0.2">
      <c r="A2718" s="74" t="s">
        <v>7372</v>
      </c>
      <c r="B2718" s="74" t="s">
        <v>7373</v>
      </c>
      <c r="C2718" s="76" t="s">
        <v>210</v>
      </c>
      <c r="D2718" s="78" t="s">
        <v>7374</v>
      </c>
      <c r="E2718" s="78" t="s">
        <v>7375</v>
      </c>
    </row>
    <row r="2719" spans="1:5" ht="45" x14ac:dyDescent="0.2">
      <c r="A2719" s="74" t="s">
        <v>7376</v>
      </c>
      <c r="B2719" s="74" t="s">
        <v>7377</v>
      </c>
      <c r="C2719" s="76" t="s">
        <v>210</v>
      </c>
      <c r="D2719" s="78" t="s">
        <v>7378</v>
      </c>
      <c r="E2719" s="78" t="s">
        <v>7379</v>
      </c>
    </row>
    <row r="2720" spans="1:5" ht="45" x14ac:dyDescent="0.2">
      <c r="A2720" s="74" t="s">
        <v>7380</v>
      </c>
      <c r="B2720" s="74" t="s">
        <v>7381</v>
      </c>
      <c r="C2720" s="76" t="s">
        <v>210</v>
      </c>
      <c r="D2720" s="78" t="s">
        <v>7382</v>
      </c>
      <c r="E2720" s="78" t="s">
        <v>7383</v>
      </c>
    </row>
    <row r="2721" spans="1:5" ht="45" x14ac:dyDescent="0.2">
      <c r="A2721" s="74" t="s">
        <v>7384</v>
      </c>
      <c r="B2721" s="74" t="s">
        <v>7385</v>
      </c>
      <c r="C2721" s="76" t="s">
        <v>210</v>
      </c>
      <c r="D2721" s="78" t="s">
        <v>7386</v>
      </c>
      <c r="E2721" s="78" t="s">
        <v>3906</v>
      </c>
    </row>
    <row r="2722" spans="1:5" ht="56.25" x14ac:dyDescent="0.2">
      <c r="A2722" s="74" t="s">
        <v>7387</v>
      </c>
      <c r="B2722" s="75" t="s">
        <v>7388</v>
      </c>
      <c r="C2722" s="76" t="s">
        <v>228</v>
      </c>
      <c r="D2722" s="78" t="s">
        <v>7389</v>
      </c>
      <c r="E2722" s="78" t="s">
        <v>7390</v>
      </c>
    </row>
    <row r="2723" spans="1:5" ht="56.25" x14ac:dyDescent="0.2">
      <c r="A2723" s="74" t="s">
        <v>7391</v>
      </c>
      <c r="B2723" s="74" t="s">
        <v>7392</v>
      </c>
      <c r="C2723" s="76" t="s">
        <v>210</v>
      </c>
      <c r="D2723" s="78" t="s">
        <v>7393</v>
      </c>
      <c r="E2723" s="78" t="s">
        <v>7394</v>
      </c>
    </row>
    <row r="2724" spans="1:5" ht="56.25" x14ac:dyDescent="0.2">
      <c r="A2724" s="74" t="s">
        <v>7395</v>
      </c>
      <c r="B2724" s="75" t="s">
        <v>7396</v>
      </c>
      <c r="C2724" s="76" t="s">
        <v>210</v>
      </c>
      <c r="D2724" s="78" t="s">
        <v>7397</v>
      </c>
      <c r="E2724" s="78" t="s">
        <v>7398</v>
      </c>
    </row>
    <row r="2725" spans="1:5" ht="56.25" x14ac:dyDescent="0.2">
      <c r="A2725" s="74" t="s">
        <v>7399</v>
      </c>
      <c r="B2725" s="75" t="s">
        <v>7400</v>
      </c>
      <c r="C2725" s="76" t="s">
        <v>210</v>
      </c>
      <c r="D2725" s="78" t="s">
        <v>251</v>
      </c>
      <c r="E2725" s="78" t="s">
        <v>7401</v>
      </c>
    </row>
    <row r="2726" spans="1:5" ht="45" x14ac:dyDescent="0.2">
      <c r="A2726" s="74" t="s">
        <v>7402</v>
      </c>
      <c r="B2726" s="74" t="s">
        <v>7403</v>
      </c>
      <c r="C2726" s="76" t="s">
        <v>210</v>
      </c>
      <c r="D2726" s="78" t="s">
        <v>7404</v>
      </c>
      <c r="E2726" s="78" t="s">
        <v>7405</v>
      </c>
    </row>
    <row r="2727" spans="1:5" ht="67.5" x14ac:dyDescent="0.2">
      <c r="A2727" s="74" t="s">
        <v>7406</v>
      </c>
      <c r="B2727" s="75" t="s">
        <v>7407</v>
      </c>
      <c r="C2727" s="76" t="s">
        <v>210</v>
      </c>
      <c r="D2727" s="78" t="s">
        <v>7408</v>
      </c>
      <c r="E2727" s="78" t="s">
        <v>260</v>
      </c>
    </row>
    <row r="2728" spans="1:5" ht="67.5" x14ac:dyDescent="0.2">
      <c r="A2728" s="74" t="s">
        <v>7409</v>
      </c>
      <c r="B2728" s="75" t="s">
        <v>7410</v>
      </c>
      <c r="C2728" s="76" t="s">
        <v>210</v>
      </c>
      <c r="D2728" s="78" t="s">
        <v>4680</v>
      </c>
      <c r="E2728" s="78" t="s">
        <v>3473</v>
      </c>
    </row>
    <row r="2729" spans="1:5" ht="67.5" x14ac:dyDescent="0.2">
      <c r="A2729" s="74" t="s">
        <v>7411</v>
      </c>
      <c r="B2729" s="75" t="s">
        <v>7412</v>
      </c>
      <c r="C2729" s="76" t="s">
        <v>210</v>
      </c>
      <c r="D2729" s="78" t="s">
        <v>1467</v>
      </c>
      <c r="E2729" s="78" t="s">
        <v>7413</v>
      </c>
    </row>
    <row r="2730" spans="1:5" ht="67.5" x14ac:dyDescent="0.2">
      <c r="A2730" s="74" t="s">
        <v>7414</v>
      </c>
      <c r="B2730" s="75" t="s">
        <v>7415</v>
      </c>
      <c r="C2730" s="76" t="s">
        <v>228</v>
      </c>
      <c r="D2730" s="78" t="s">
        <v>7416</v>
      </c>
      <c r="E2730" s="78" t="s">
        <v>434</v>
      </c>
    </row>
    <row r="2731" spans="1:5" ht="67.5" x14ac:dyDescent="0.2">
      <c r="A2731" s="74" t="s">
        <v>7417</v>
      </c>
      <c r="B2731" s="75" t="s">
        <v>7418</v>
      </c>
      <c r="C2731" s="76" t="s">
        <v>210</v>
      </c>
      <c r="D2731" s="78" t="s">
        <v>7419</v>
      </c>
      <c r="E2731" s="78" t="s">
        <v>7420</v>
      </c>
    </row>
    <row r="2732" spans="1:5" ht="67.5" x14ac:dyDescent="0.2">
      <c r="A2732" s="74" t="s">
        <v>7421</v>
      </c>
      <c r="B2732" s="75" t="s">
        <v>7422</v>
      </c>
      <c r="C2732" s="76" t="s">
        <v>210</v>
      </c>
      <c r="D2732" s="78" t="s">
        <v>7423</v>
      </c>
      <c r="E2732" s="78" t="s">
        <v>7424</v>
      </c>
    </row>
    <row r="2733" spans="1:5" ht="33.75" x14ac:dyDescent="0.2">
      <c r="A2733" s="74" t="s">
        <v>7425</v>
      </c>
      <c r="B2733" s="74" t="s">
        <v>7426</v>
      </c>
      <c r="C2733" s="76" t="s">
        <v>210</v>
      </c>
      <c r="D2733" s="78" t="s">
        <v>7427</v>
      </c>
      <c r="E2733" s="78" t="s">
        <v>7428</v>
      </c>
    </row>
    <row r="2734" spans="1:5" ht="56.25" x14ac:dyDescent="0.2">
      <c r="A2734" s="74" t="s">
        <v>7429</v>
      </c>
      <c r="B2734" s="75" t="s">
        <v>7430</v>
      </c>
      <c r="C2734" s="76" t="s">
        <v>210</v>
      </c>
      <c r="D2734" s="78" t="s">
        <v>7431</v>
      </c>
      <c r="E2734" s="78" t="s">
        <v>378</v>
      </c>
    </row>
    <row r="2735" spans="1:5" ht="56.25" x14ac:dyDescent="0.2">
      <c r="A2735" s="74" t="s">
        <v>7432</v>
      </c>
      <c r="B2735" s="75" t="s">
        <v>7433</v>
      </c>
      <c r="C2735" s="76" t="s">
        <v>228</v>
      </c>
      <c r="D2735" s="78" t="s">
        <v>7434</v>
      </c>
      <c r="E2735" s="78" t="s">
        <v>6184</v>
      </c>
    </row>
    <row r="2736" spans="1:5" ht="45" x14ac:dyDescent="0.2">
      <c r="A2736" s="74" t="s">
        <v>7435</v>
      </c>
      <c r="B2736" s="74" t="s">
        <v>7436</v>
      </c>
      <c r="C2736" s="76" t="s">
        <v>210</v>
      </c>
      <c r="D2736" s="78" t="s">
        <v>7437</v>
      </c>
      <c r="E2736" s="78" t="s">
        <v>7346</v>
      </c>
    </row>
    <row r="2737" spans="1:5" ht="67.5" x14ac:dyDescent="0.2">
      <c r="A2737" s="74" t="s">
        <v>7438</v>
      </c>
      <c r="B2737" s="75" t="s">
        <v>7439</v>
      </c>
      <c r="C2737" s="76" t="s">
        <v>210</v>
      </c>
      <c r="D2737" s="78" t="s">
        <v>7431</v>
      </c>
      <c r="E2737" s="78" t="s">
        <v>378</v>
      </c>
    </row>
    <row r="2738" spans="1:5" ht="56.25" x14ac:dyDescent="0.2">
      <c r="A2738" s="74" t="s">
        <v>7440</v>
      </c>
      <c r="B2738" s="74" t="s">
        <v>7441</v>
      </c>
      <c r="C2738" s="76" t="s">
        <v>210</v>
      </c>
      <c r="D2738" s="78" t="s">
        <v>7442</v>
      </c>
      <c r="E2738" s="78" t="s">
        <v>7443</v>
      </c>
    </row>
    <row r="2739" spans="1:5" ht="56.25" x14ac:dyDescent="0.2">
      <c r="A2739" s="74" t="s">
        <v>7444</v>
      </c>
      <c r="B2739" s="75" t="s">
        <v>7445</v>
      </c>
      <c r="C2739" s="76" t="s">
        <v>228</v>
      </c>
      <c r="D2739" s="78" t="s">
        <v>7446</v>
      </c>
      <c r="E2739" s="78" t="s">
        <v>7447</v>
      </c>
    </row>
    <row r="2740" spans="1:5" ht="45" x14ac:dyDescent="0.2">
      <c r="A2740" s="74" t="s">
        <v>7448</v>
      </c>
      <c r="B2740" s="74" t="s">
        <v>7449</v>
      </c>
      <c r="C2740" s="76" t="s">
        <v>210</v>
      </c>
      <c r="D2740" s="78" t="s">
        <v>7450</v>
      </c>
      <c r="E2740" s="78" t="s">
        <v>7451</v>
      </c>
    </row>
    <row r="2741" spans="1:5" ht="45" x14ac:dyDescent="0.2">
      <c r="A2741" s="74" t="s">
        <v>7452</v>
      </c>
      <c r="B2741" s="74" t="s">
        <v>7453</v>
      </c>
      <c r="C2741" s="83" t="s">
        <v>210</v>
      </c>
      <c r="D2741" s="78" t="s">
        <v>7454</v>
      </c>
      <c r="E2741" s="78" t="s">
        <v>1960</v>
      </c>
    </row>
    <row r="2742" spans="1:5" ht="45" x14ac:dyDescent="0.2">
      <c r="A2742" s="74" t="s">
        <v>7455</v>
      </c>
      <c r="B2742" s="74" t="s">
        <v>7456</v>
      </c>
      <c r="C2742" s="83" t="s">
        <v>210</v>
      </c>
      <c r="D2742" s="78" t="s">
        <v>6367</v>
      </c>
      <c r="E2742" s="78" t="s">
        <v>7457</v>
      </c>
    </row>
    <row r="2743" spans="1:5" ht="45" x14ac:dyDescent="0.2">
      <c r="A2743" s="74" t="s">
        <v>7458</v>
      </c>
      <c r="B2743" s="74" t="s">
        <v>7459</v>
      </c>
      <c r="C2743" s="83" t="s">
        <v>210</v>
      </c>
      <c r="D2743" s="78" t="s">
        <v>376</v>
      </c>
      <c r="E2743" s="78" t="s">
        <v>6088</v>
      </c>
    </row>
    <row r="2744" spans="1:5" ht="45" x14ac:dyDescent="0.2">
      <c r="A2744" s="74" t="s">
        <v>7460</v>
      </c>
      <c r="B2744" s="74" t="s">
        <v>7461</v>
      </c>
      <c r="C2744" s="83" t="s">
        <v>210</v>
      </c>
      <c r="D2744" s="78" t="s">
        <v>7462</v>
      </c>
      <c r="E2744" s="78" t="s">
        <v>7463</v>
      </c>
    </row>
    <row r="2745" spans="1:5" ht="45" x14ac:dyDescent="0.2">
      <c r="A2745" s="74" t="s">
        <v>7464</v>
      </c>
      <c r="B2745" s="74" t="s">
        <v>7465</v>
      </c>
      <c r="C2745" s="83" t="s">
        <v>210</v>
      </c>
      <c r="D2745" s="78" t="s">
        <v>7466</v>
      </c>
      <c r="E2745" s="78" t="s">
        <v>6539</v>
      </c>
    </row>
    <row r="2746" spans="1:5" ht="78.75" x14ac:dyDescent="0.2">
      <c r="A2746" s="74" t="s">
        <v>7467</v>
      </c>
      <c r="B2746" s="75" t="s">
        <v>7468</v>
      </c>
      <c r="C2746" s="83" t="s">
        <v>210</v>
      </c>
      <c r="D2746" s="78" t="s">
        <v>7469</v>
      </c>
      <c r="E2746" s="78" t="s">
        <v>7470</v>
      </c>
    </row>
    <row r="2747" spans="1:5" ht="67.5" x14ac:dyDescent="0.2">
      <c r="A2747" s="74" t="s">
        <v>7471</v>
      </c>
      <c r="B2747" s="75" t="s">
        <v>7472</v>
      </c>
      <c r="C2747" s="83" t="s">
        <v>211</v>
      </c>
      <c r="D2747" s="78" t="s">
        <v>7473</v>
      </c>
      <c r="E2747" s="78" t="s">
        <v>7474</v>
      </c>
    </row>
    <row r="2748" spans="1:5" ht="45" x14ac:dyDescent="0.2">
      <c r="A2748" s="59">
        <v>42.2</v>
      </c>
      <c r="B2748" s="73" t="s">
        <v>7475</v>
      </c>
      <c r="C2748" s="56"/>
      <c r="D2748" s="56"/>
      <c r="E2748" s="56"/>
    </row>
    <row r="2749" spans="1:5" ht="67.5" x14ac:dyDescent="0.2">
      <c r="A2749" s="74" t="s">
        <v>7476</v>
      </c>
      <c r="B2749" s="75" t="s">
        <v>7477</v>
      </c>
      <c r="C2749" s="83" t="s">
        <v>210</v>
      </c>
      <c r="D2749" s="78" t="s">
        <v>7478</v>
      </c>
      <c r="E2749" s="78" t="s">
        <v>7479</v>
      </c>
    </row>
    <row r="2750" spans="1:5" ht="67.5" x14ac:dyDescent="0.2">
      <c r="A2750" s="74" t="s">
        <v>7480</v>
      </c>
      <c r="B2750" s="75" t="s">
        <v>7481</v>
      </c>
      <c r="C2750" s="83" t="s">
        <v>210</v>
      </c>
      <c r="D2750" s="78" t="s">
        <v>7482</v>
      </c>
      <c r="E2750" s="78" t="s">
        <v>7483</v>
      </c>
    </row>
    <row r="2751" spans="1:5" ht="67.5" x14ac:dyDescent="0.2">
      <c r="A2751" s="74" t="s">
        <v>7484</v>
      </c>
      <c r="B2751" s="75" t="s">
        <v>7485</v>
      </c>
      <c r="C2751" s="83" t="s">
        <v>210</v>
      </c>
      <c r="D2751" s="78" t="s">
        <v>7266</v>
      </c>
      <c r="E2751" s="78" t="s">
        <v>7486</v>
      </c>
    </row>
    <row r="2752" spans="1:5" ht="67.5" x14ac:dyDescent="0.2">
      <c r="A2752" s="74" t="s">
        <v>7487</v>
      </c>
      <c r="B2752" s="75" t="s">
        <v>7488</v>
      </c>
      <c r="C2752" s="83" t="s">
        <v>210</v>
      </c>
      <c r="D2752" s="78" t="s">
        <v>7489</v>
      </c>
      <c r="E2752" s="78" t="s">
        <v>7490</v>
      </c>
    </row>
    <row r="2753" spans="1:5" ht="78.75" x14ac:dyDescent="0.2">
      <c r="A2753" s="74" t="s">
        <v>7491</v>
      </c>
      <c r="B2753" s="75" t="s">
        <v>7492</v>
      </c>
      <c r="C2753" s="83" t="s">
        <v>210</v>
      </c>
      <c r="D2753" s="78" t="s">
        <v>6178</v>
      </c>
      <c r="E2753" s="78" t="s">
        <v>3262</v>
      </c>
    </row>
    <row r="2754" spans="1:5" ht="67.5" x14ac:dyDescent="0.2">
      <c r="A2754" s="74" t="s">
        <v>7493</v>
      </c>
      <c r="B2754" s="75" t="s">
        <v>7494</v>
      </c>
      <c r="C2754" s="83" t="s">
        <v>210</v>
      </c>
      <c r="D2754" s="78" t="s">
        <v>5874</v>
      </c>
      <c r="E2754" s="78" t="s">
        <v>7495</v>
      </c>
    </row>
    <row r="2755" spans="1:5" ht="56.25" x14ac:dyDescent="0.2">
      <c r="A2755" s="74" t="s">
        <v>7496</v>
      </c>
      <c r="B2755" s="75" t="s">
        <v>7497</v>
      </c>
      <c r="C2755" s="83" t="s">
        <v>210</v>
      </c>
      <c r="D2755" s="78" t="s">
        <v>7478</v>
      </c>
      <c r="E2755" s="78" t="s">
        <v>7479</v>
      </c>
    </row>
    <row r="2756" spans="1:5" ht="78.75" x14ac:dyDescent="0.2">
      <c r="A2756" s="74" t="s">
        <v>7498</v>
      </c>
      <c r="B2756" s="75" t="s">
        <v>7499</v>
      </c>
      <c r="C2756" s="83" t="s">
        <v>210</v>
      </c>
      <c r="D2756" s="78" t="s">
        <v>5895</v>
      </c>
      <c r="E2756" s="78" t="s">
        <v>7500</v>
      </c>
    </row>
    <row r="2757" spans="1:5" ht="67.5" x14ac:dyDescent="0.2">
      <c r="A2757" s="74" t="s">
        <v>7501</v>
      </c>
      <c r="B2757" s="75" t="s">
        <v>7502</v>
      </c>
      <c r="C2757" s="83" t="s">
        <v>210</v>
      </c>
      <c r="D2757" s="78" t="s">
        <v>7503</v>
      </c>
      <c r="E2757" s="78" t="s">
        <v>7504</v>
      </c>
    </row>
    <row r="2758" spans="1:5" ht="67.5" x14ac:dyDescent="0.2">
      <c r="A2758" s="74" t="s">
        <v>7505</v>
      </c>
      <c r="B2758" s="75" t="s">
        <v>7506</v>
      </c>
      <c r="C2758" s="83" t="s">
        <v>210</v>
      </c>
      <c r="D2758" s="78" t="s">
        <v>7507</v>
      </c>
      <c r="E2758" s="78" t="s">
        <v>7508</v>
      </c>
    </row>
    <row r="2759" spans="1:5" ht="78.75" x14ac:dyDescent="0.2">
      <c r="A2759" s="74" t="s">
        <v>7509</v>
      </c>
      <c r="B2759" s="75" t="s">
        <v>7510</v>
      </c>
      <c r="C2759" s="83" t="s">
        <v>210</v>
      </c>
      <c r="D2759" s="78" t="s">
        <v>355</v>
      </c>
      <c r="E2759" s="78" t="s">
        <v>7511</v>
      </c>
    </row>
    <row r="2760" spans="1:5" ht="67.5" x14ac:dyDescent="0.2">
      <c r="A2760" s="74" t="s">
        <v>7512</v>
      </c>
      <c r="B2760" s="75" t="s">
        <v>7513</v>
      </c>
      <c r="C2760" s="83" t="s">
        <v>210</v>
      </c>
      <c r="D2760" s="78" t="s">
        <v>7514</v>
      </c>
      <c r="E2760" s="78" t="s">
        <v>7515</v>
      </c>
    </row>
    <row r="2761" spans="1:5" ht="67.5" x14ac:dyDescent="0.2">
      <c r="A2761" s="74" t="s">
        <v>7516</v>
      </c>
      <c r="B2761" s="75" t="s">
        <v>7517</v>
      </c>
      <c r="C2761" s="83" t="s">
        <v>210</v>
      </c>
      <c r="D2761" s="78" t="s">
        <v>7518</v>
      </c>
      <c r="E2761" s="78" t="s">
        <v>7519</v>
      </c>
    </row>
    <row r="2762" spans="1:5" ht="78.75" x14ac:dyDescent="0.2">
      <c r="A2762" s="74" t="s">
        <v>7520</v>
      </c>
      <c r="B2762" s="75" t="s">
        <v>7521</v>
      </c>
      <c r="C2762" s="83" t="s">
        <v>210</v>
      </c>
      <c r="D2762" s="78" t="s">
        <v>7522</v>
      </c>
      <c r="E2762" s="78" t="s">
        <v>7523</v>
      </c>
    </row>
    <row r="2763" spans="1:5" ht="90" x14ac:dyDescent="0.2">
      <c r="A2763" s="79" t="s">
        <v>7524</v>
      </c>
      <c r="B2763" s="74" t="s">
        <v>7525</v>
      </c>
      <c r="C2763" s="84" t="s">
        <v>210</v>
      </c>
      <c r="D2763" s="81" t="s">
        <v>7526</v>
      </c>
      <c r="E2763" s="81" t="s">
        <v>7527</v>
      </c>
    </row>
    <row r="2764" spans="1:5" ht="90" x14ac:dyDescent="0.2">
      <c r="A2764" s="79" t="s">
        <v>7528</v>
      </c>
      <c r="B2764" s="74" t="s">
        <v>7529</v>
      </c>
      <c r="C2764" s="84" t="s">
        <v>210</v>
      </c>
      <c r="D2764" s="81" t="s">
        <v>5725</v>
      </c>
      <c r="E2764" s="81" t="s">
        <v>7530</v>
      </c>
    </row>
    <row r="2765" spans="1:5" ht="90" x14ac:dyDescent="0.2">
      <c r="A2765" s="79" t="s">
        <v>7531</v>
      </c>
      <c r="B2765" s="74" t="s">
        <v>7532</v>
      </c>
      <c r="C2765" s="84" t="s">
        <v>210</v>
      </c>
      <c r="D2765" s="81" t="s">
        <v>7533</v>
      </c>
      <c r="E2765" s="81" t="s">
        <v>7534</v>
      </c>
    </row>
    <row r="2766" spans="1:5" ht="78.75" x14ac:dyDescent="0.2">
      <c r="A2766" s="74" t="s">
        <v>7535</v>
      </c>
      <c r="B2766" s="75" t="s">
        <v>7536</v>
      </c>
      <c r="C2766" s="83" t="s">
        <v>210</v>
      </c>
      <c r="D2766" s="78" t="s">
        <v>6144</v>
      </c>
      <c r="E2766" s="78" t="s">
        <v>7537</v>
      </c>
    </row>
    <row r="2767" spans="1:5" ht="56.25" x14ac:dyDescent="0.2">
      <c r="A2767" s="74" t="s">
        <v>7538</v>
      </c>
      <c r="B2767" s="75" t="s">
        <v>7539</v>
      </c>
      <c r="C2767" s="83" t="s">
        <v>210</v>
      </c>
      <c r="D2767" s="78" t="s">
        <v>6614</v>
      </c>
      <c r="E2767" s="78" t="s">
        <v>7540</v>
      </c>
    </row>
    <row r="2768" spans="1:5" ht="56.25" x14ac:dyDescent="0.2">
      <c r="A2768" s="74" t="s">
        <v>7541</v>
      </c>
      <c r="B2768" s="75" t="s">
        <v>7542</v>
      </c>
      <c r="C2768" s="83" t="s">
        <v>210</v>
      </c>
      <c r="D2768" s="78" t="s">
        <v>7543</v>
      </c>
      <c r="E2768" s="78" t="s">
        <v>7544</v>
      </c>
    </row>
    <row r="2769" spans="1:5" ht="45" x14ac:dyDescent="0.2">
      <c r="A2769" s="58">
        <v>43</v>
      </c>
      <c r="B2769" s="73" t="s">
        <v>7545</v>
      </c>
      <c r="C2769" s="56"/>
      <c r="D2769" s="56"/>
      <c r="E2769" s="56"/>
    </row>
    <row r="2770" spans="1:5" x14ac:dyDescent="0.2">
      <c r="A2770" s="59">
        <v>43.01</v>
      </c>
      <c r="B2770" s="73" t="s">
        <v>7546</v>
      </c>
      <c r="C2770" s="56"/>
      <c r="D2770" s="56"/>
      <c r="E2770" s="56"/>
    </row>
    <row r="2771" spans="1:5" ht="101.25" x14ac:dyDescent="0.2">
      <c r="A2771" s="79" t="s">
        <v>7547</v>
      </c>
      <c r="B2771" s="75" t="s">
        <v>7548</v>
      </c>
      <c r="C2771" s="80" t="s">
        <v>210</v>
      </c>
      <c r="D2771" s="81" t="s">
        <v>7549</v>
      </c>
      <c r="E2771" s="81" t="s">
        <v>7550</v>
      </c>
    </row>
    <row r="2772" spans="1:5" ht="112.5" x14ac:dyDescent="0.2">
      <c r="A2772" s="79" t="s">
        <v>7551</v>
      </c>
      <c r="B2772" s="75" t="s">
        <v>7552</v>
      </c>
      <c r="C2772" s="80" t="s">
        <v>210</v>
      </c>
      <c r="D2772" s="81" t="s">
        <v>7553</v>
      </c>
      <c r="E2772" s="81" t="s">
        <v>7554</v>
      </c>
    </row>
    <row r="2773" spans="1:5" x14ac:dyDescent="0.2">
      <c r="A2773" s="59">
        <v>43.02</v>
      </c>
      <c r="B2773" s="73" t="s">
        <v>7555</v>
      </c>
      <c r="C2773" s="56"/>
      <c r="D2773" s="56"/>
      <c r="E2773" s="56"/>
    </row>
    <row r="2774" spans="1:5" ht="33.75" x14ac:dyDescent="0.2">
      <c r="A2774" s="74" t="s">
        <v>7556</v>
      </c>
      <c r="B2774" s="74" t="s">
        <v>7557</v>
      </c>
      <c r="C2774" s="76" t="s">
        <v>210</v>
      </c>
      <c r="D2774" s="78" t="s">
        <v>7558</v>
      </c>
      <c r="E2774" s="78" t="s">
        <v>7559</v>
      </c>
    </row>
    <row r="2775" spans="1:5" ht="56.25" x14ac:dyDescent="0.2">
      <c r="A2775" s="74" t="s">
        <v>7560</v>
      </c>
      <c r="B2775" s="74" t="s">
        <v>7561</v>
      </c>
      <c r="C2775" s="76" t="s">
        <v>210</v>
      </c>
      <c r="D2775" s="78" t="s">
        <v>7562</v>
      </c>
      <c r="E2775" s="78" t="s">
        <v>7564</v>
      </c>
    </row>
    <row r="2776" spans="1:5" ht="45" x14ac:dyDescent="0.2">
      <c r="A2776" s="74" t="s">
        <v>7565</v>
      </c>
      <c r="B2776" s="74" t="s">
        <v>7566</v>
      </c>
      <c r="C2776" s="76" t="s">
        <v>210</v>
      </c>
      <c r="D2776" s="78" t="s">
        <v>7567</v>
      </c>
      <c r="E2776" s="78" t="s">
        <v>4292</v>
      </c>
    </row>
    <row r="2777" spans="1:5" ht="45" x14ac:dyDescent="0.2">
      <c r="A2777" s="74" t="s">
        <v>7569</v>
      </c>
      <c r="B2777" s="74" t="s">
        <v>7570</v>
      </c>
      <c r="C2777" s="76" t="s">
        <v>210</v>
      </c>
      <c r="D2777" s="78" t="s">
        <v>7571</v>
      </c>
      <c r="E2777" s="78" t="s">
        <v>7572</v>
      </c>
    </row>
    <row r="2778" spans="1:5" ht="45" x14ac:dyDescent="0.2">
      <c r="A2778" s="74" t="s">
        <v>7573</v>
      </c>
      <c r="B2778" s="74" t="s">
        <v>7574</v>
      </c>
      <c r="C2778" s="76" t="s">
        <v>210</v>
      </c>
      <c r="D2778" s="78" t="s">
        <v>6194</v>
      </c>
      <c r="E2778" s="78" t="s">
        <v>6810</v>
      </c>
    </row>
    <row r="2779" spans="1:5" ht="33.75" x14ac:dyDescent="0.2">
      <c r="A2779" s="74" t="s">
        <v>7575</v>
      </c>
      <c r="B2779" s="74" t="s">
        <v>7576</v>
      </c>
      <c r="C2779" s="76" t="s">
        <v>210</v>
      </c>
      <c r="D2779" s="78" t="s">
        <v>7577</v>
      </c>
      <c r="E2779" s="78" t="s">
        <v>7578</v>
      </c>
    </row>
    <row r="2780" spans="1:5" ht="78.75" x14ac:dyDescent="0.2">
      <c r="A2780" s="74" t="s">
        <v>7579</v>
      </c>
      <c r="B2780" s="75" t="s">
        <v>7580</v>
      </c>
      <c r="C2780" s="76" t="s">
        <v>210</v>
      </c>
      <c r="D2780" s="78" t="s">
        <v>7581</v>
      </c>
      <c r="E2780" s="78" t="s">
        <v>7582</v>
      </c>
    </row>
    <row r="2781" spans="1:5" ht="45" x14ac:dyDescent="0.2">
      <c r="A2781" s="74" t="s">
        <v>7583</v>
      </c>
      <c r="B2781" s="74" t="s">
        <v>7584</v>
      </c>
      <c r="C2781" s="76" t="s">
        <v>210</v>
      </c>
      <c r="D2781" s="78" t="s">
        <v>7585</v>
      </c>
      <c r="E2781" s="78" t="s">
        <v>7586</v>
      </c>
    </row>
    <row r="2782" spans="1:5" ht="33.75" x14ac:dyDescent="0.2">
      <c r="A2782" s="74" t="s">
        <v>7587</v>
      </c>
      <c r="B2782" s="74" t="s">
        <v>7588</v>
      </c>
      <c r="C2782" s="76" t="s">
        <v>210</v>
      </c>
      <c r="D2782" s="78" t="s">
        <v>7589</v>
      </c>
      <c r="E2782" s="78" t="s">
        <v>7590</v>
      </c>
    </row>
    <row r="2783" spans="1:5" x14ac:dyDescent="0.2">
      <c r="A2783" s="59">
        <v>43.03</v>
      </c>
      <c r="B2783" s="73" t="s">
        <v>7591</v>
      </c>
      <c r="C2783" s="56"/>
      <c r="D2783" s="56"/>
      <c r="E2783" s="56"/>
    </row>
    <row r="2784" spans="1:5" ht="33.75" x14ac:dyDescent="0.2">
      <c r="A2784" s="74" t="s">
        <v>7592</v>
      </c>
      <c r="B2784" s="74" t="s">
        <v>7593</v>
      </c>
      <c r="C2784" s="76" t="s">
        <v>210</v>
      </c>
      <c r="D2784" s="78" t="s">
        <v>7594</v>
      </c>
      <c r="E2784" s="78" t="s">
        <v>7595</v>
      </c>
    </row>
    <row r="2785" spans="1:5" ht="33.75" x14ac:dyDescent="0.2">
      <c r="A2785" s="74" t="s">
        <v>7596</v>
      </c>
      <c r="B2785" s="74" t="s">
        <v>7597</v>
      </c>
      <c r="C2785" s="76" t="s">
        <v>210</v>
      </c>
      <c r="D2785" s="78" t="s">
        <v>7598</v>
      </c>
      <c r="E2785" s="78" t="s">
        <v>7600</v>
      </c>
    </row>
    <row r="2786" spans="1:5" ht="56.25" x14ac:dyDescent="0.2">
      <c r="A2786" s="74" t="s">
        <v>7601</v>
      </c>
      <c r="B2786" s="75" t="s">
        <v>7602</v>
      </c>
      <c r="C2786" s="76" t="s">
        <v>210</v>
      </c>
      <c r="D2786" s="78" t="s">
        <v>7603</v>
      </c>
      <c r="E2786" s="78" t="s">
        <v>7604</v>
      </c>
    </row>
    <row r="2787" spans="1:5" ht="90" x14ac:dyDescent="0.2">
      <c r="A2787" s="74" t="s">
        <v>7605</v>
      </c>
      <c r="B2787" s="75" t="s">
        <v>7606</v>
      </c>
      <c r="C2787" s="76" t="s">
        <v>247</v>
      </c>
      <c r="D2787" s="78" t="s">
        <v>7607</v>
      </c>
      <c r="E2787" s="78" t="s">
        <v>7609</v>
      </c>
    </row>
    <row r="2788" spans="1:5" ht="90" x14ac:dyDescent="0.2">
      <c r="A2788" s="74" t="s">
        <v>7610</v>
      </c>
      <c r="B2788" s="75" t="s">
        <v>7611</v>
      </c>
      <c r="C2788" s="76" t="s">
        <v>247</v>
      </c>
      <c r="D2788" s="78" t="s">
        <v>7612</v>
      </c>
      <c r="E2788" s="78" t="s">
        <v>7614</v>
      </c>
    </row>
    <row r="2789" spans="1:5" ht="90" x14ac:dyDescent="0.2">
      <c r="A2789" s="74" t="s">
        <v>7615</v>
      </c>
      <c r="B2789" s="75" t="s">
        <v>7616</v>
      </c>
      <c r="C2789" s="76" t="s">
        <v>247</v>
      </c>
      <c r="D2789" s="78" t="s">
        <v>7617</v>
      </c>
      <c r="E2789" s="78" t="s">
        <v>7619</v>
      </c>
    </row>
    <row r="2790" spans="1:5" ht="78.75" x14ac:dyDescent="0.2">
      <c r="A2790" s="74" t="s">
        <v>7620</v>
      </c>
      <c r="B2790" s="75" t="s">
        <v>7621</v>
      </c>
      <c r="C2790" s="76" t="s">
        <v>210</v>
      </c>
      <c r="D2790" s="78" t="s">
        <v>7622</v>
      </c>
      <c r="E2790" s="78" t="s">
        <v>7624</v>
      </c>
    </row>
    <row r="2791" spans="1:5" ht="78.75" x14ac:dyDescent="0.2">
      <c r="A2791" s="74" t="s">
        <v>7625</v>
      </c>
      <c r="B2791" s="75" t="s">
        <v>7626</v>
      </c>
      <c r="C2791" s="76" t="s">
        <v>210</v>
      </c>
      <c r="D2791" s="78" t="s">
        <v>7627</v>
      </c>
      <c r="E2791" s="78" t="s">
        <v>7629</v>
      </c>
    </row>
    <row r="2792" spans="1:5" ht="67.5" x14ac:dyDescent="0.2">
      <c r="A2792" s="74" t="s">
        <v>7630</v>
      </c>
      <c r="B2792" s="75" t="s">
        <v>7631</v>
      </c>
      <c r="C2792" s="76" t="s">
        <v>210</v>
      </c>
      <c r="D2792" s="78" t="s">
        <v>7632</v>
      </c>
      <c r="E2792" s="78" t="s">
        <v>7633</v>
      </c>
    </row>
    <row r="2793" spans="1:5" x14ac:dyDescent="0.2">
      <c r="A2793" s="59">
        <v>43.04</v>
      </c>
      <c r="B2793" s="73" t="s">
        <v>7634</v>
      </c>
      <c r="C2793" s="56"/>
      <c r="D2793" s="56"/>
      <c r="E2793" s="56"/>
    </row>
    <row r="2794" spans="1:5" x14ac:dyDescent="0.2">
      <c r="A2794" s="74" t="s">
        <v>7635</v>
      </c>
      <c r="B2794" s="74" t="s">
        <v>7636</v>
      </c>
      <c r="C2794" s="76" t="s">
        <v>210</v>
      </c>
      <c r="D2794" s="78" t="s">
        <v>7637</v>
      </c>
      <c r="E2794" s="78" t="s">
        <v>7638</v>
      </c>
    </row>
    <row r="2795" spans="1:5" ht="22.5" x14ac:dyDescent="0.2">
      <c r="A2795" s="59">
        <v>43.05</v>
      </c>
      <c r="B2795" s="73" t="s">
        <v>7639</v>
      </c>
      <c r="C2795" s="56"/>
      <c r="D2795" s="56"/>
      <c r="E2795" s="56"/>
    </row>
    <row r="2796" spans="1:5" ht="33.75" x14ac:dyDescent="0.2">
      <c r="A2796" s="74" t="s">
        <v>7640</v>
      </c>
      <c r="B2796" s="74" t="s">
        <v>7641</v>
      </c>
      <c r="C2796" s="76" t="s">
        <v>210</v>
      </c>
      <c r="D2796" s="78" t="s">
        <v>7642</v>
      </c>
      <c r="E2796" s="78" t="s">
        <v>7643</v>
      </c>
    </row>
    <row r="2797" spans="1:5" ht="56.25" x14ac:dyDescent="0.2">
      <c r="A2797" s="74" t="s">
        <v>7644</v>
      </c>
      <c r="B2797" s="75" t="s">
        <v>7645</v>
      </c>
      <c r="C2797" s="76" t="s">
        <v>210</v>
      </c>
      <c r="D2797" s="78" t="s">
        <v>7646</v>
      </c>
      <c r="E2797" s="78" t="s">
        <v>7647</v>
      </c>
    </row>
    <row r="2798" spans="1:5" x14ac:dyDescent="0.2">
      <c r="A2798" s="59">
        <v>43.06</v>
      </c>
      <c r="B2798" s="73" t="s">
        <v>7648</v>
      </c>
      <c r="C2798" s="56"/>
      <c r="D2798" s="56"/>
      <c r="E2798" s="56"/>
    </row>
    <row r="2799" spans="1:5" ht="33.75" x14ac:dyDescent="0.2">
      <c r="A2799" s="74" t="s">
        <v>7649</v>
      </c>
      <c r="B2799" s="74" t="s">
        <v>7650</v>
      </c>
      <c r="C2799" s="76" t="s">
        <v>210</v>
      </c>
      <c r="D2799" s="78" t="s">
        <v>7651</v>
      </c>
      <c r="E2799" s="78" t="s">
        <v>7652</v>
      </c>
    </row>
    <row r="2800" spans="1:5" ht="22.5" x14ac:dyDescent="0.2">
      <c r="A2800" s="59">
        <v>43.07</v>
      </c>
      <c r="B2800" s="73" t="s">
        <v>7653</v>
      </c>
      <c r="C2800" s="56"/>
      <c r="D2800" s="56"/>
      <c r="E2800" s="56"/>
    </row>
    <row r="2801" spans="1:5" ht="67.5" x14ac:dyDescent="0.2">
      <c r="A2801" s="74" t="s">
        <v>7654</v>
      </c>
      <c r="B2801" s="75" t="s">
        <v>7655</v>
      </c>
      <c r="C2801" s="76" t="s">
        <v>247</v>
      </c>
      <c r="D2801" s="78" t="s">
        <v>7656</v>
      </c>
      <c r="E2801" s="78" t="s">
        <v>7658</v>
      </c>
    </row>
    <row r="2802" spans="1:5" ht="67.5" x14ac:dyDescent="0.2">
      <c r="A2802" s="74" t="s">
        <v>7659</v>
      </c>
      <c r="B2802" s="75" t="s">
        <v>7660</v>
      </c>
      <c r="C2802" s="76" t="s">
        <v>247</v>
      </c>
      <c r="D2802" s="78" t="s">
        <v>7661</v>
      </c>
      <c r="E2802" s="78" t="s">
        <v>7663</v>
      </c>
    </row>
    <row r="2803" spans="1:5" ht="67.5" x14ac:dyDescent="0.2">
      <c r="A2803" s="74" t="s">
        <v>7664</v>
      </c>
      <c r="B2803" s="75" t="s">
        <v>7665</v>
      </c>
      <c r="C2803" s="76" t="s">
        <v>247</v>
      </c>
      <c r="D2803" s="78" t="s">
        <v>7666</v>
      </c>
      <c r="E2803" s="78" t="s">
        <v>7667</v>
      </c>
    </row>
    <row r="2804" spans="1:5" ht="67.5" x14ac:dyDescent="0.2">
      <c r="A2804" s="74" t="s">
        <v>7668</v>
      </c>
      <c r="B2804" s="75" t="s">
        <v>7669</v>
      </c>
      <c r="C2804" s="76" t="s">
        <v>247</v>
      </c>
      <c r="D2804" s="78" t="s">
        <v>7670</v>
      </c>
      <c r="E2804" s="78" t="s">
        <v>7671</v>
      </c>
    </row>
    <row r="2805" spans="1:5" ht="56.25" x14ac:dyDescent="0.2">
      <c r="A2805" s="74" t="s">
        <v>7672</v>
      </c>
      <c r="B2805" s="74" t="s">
        <v>7673</v>
      </c>
      <c r="C2805" s="76" t="s">
        <v>247</v>
      </c>
      <c r="D2805" s="78" t="s">
        <v>7674</v>
      </c>
      <c r="E2805" s="78" t="s">
        <v>7675</v>
      </c>
    </row>
    <row r="2806" spans="1:5" ht="56.25" x14ac:dyDescent="0.2">
      <c r="A2806" s="74" t="s">
        <v>7676</v>
      </c>
      <c r="B2806" s="74" t="s">
        <v>7677</v>
      </c>
      <c r="C2806" s="76" t="s">
        <v>247</v>
      </c>
      <c r="D2806" s="78" t="s">
        <v>7678</v>
      </c>
      <c r="E2806" s="78" t="s">
        <v>7679</v>
      </c>
    </row>
    <row r="2807" spans="1:5" ht="56.25" x14ac:dyDescent="0.2">
      <c r="A2807" s="74" t="s">
        <v>7680</v>
      </c>
      <c r="B2807" s="74" t="s">
        <v>7681</v>
      </c>
      <c r="C2807" s="76" t="s">
        <v>247</v>
      </c>
      <c r="D2807" s="78" t="s">
        <v>7682</v>
      </c>
      <c r="E2807" s="78" t="s">
        <v>7683</v>
      </c>
    </row>
    <row r="2808" spans="1:5" ht="56.25" x14ac:dyDescent="0.2">
      <c r="A2808" s="74" t="s">
        <v>7684</v>
      </c>
      <c r="B2808" s="74" t="s">
        <v>7685</v>
      </c>
      <c r="C2808" s="76" t="s">
        <v>247</v>
      </c>
      <c r="D2808" s="78" t="s">
        <v>7686</v>
      </c>
      <c r="E2808" s="78" t="s">
        <v>7687</v>
      </c>
    </row>
    <row r="2809" spans="1:5" ht="67.5" x14ac:dyDescent="0.2">
      <c r="A2809" s="74" t="s">
        <v>7688</v>
      </c>
      <c r="B2809" s="75" t="s">
        <v>7689</v>
      </c>
      <c r="C2809" s="76" t="s">
        <v>247</v>
      </c>
      <c r="D2809" s="78" t="s">
        <v>7690</v>
      </c>
      <c r="E2809" s="78" t="s">
        <v>7691</v>
      </c>
    </row>
    <row r="2810" spans="1:5" ht="67.5" x14ac:dyDescent="0.2">
      <c r="A2810" s="74" t="s">
        <v>7692</v>
      </c>
      <c r="B2810" s="75" t="s">
        <v>7693</v>
      </c>
      <c r="C2810" s="76" t="s">
        <v>247</v>
      </c>
      <c r="D2810" s="78" t="s">
        <v>7694</v>
      </c>
      <c r="E2810" s="78" t="s">
        <v>7695</v>
      </c>
    </row>
    <row r="2811" spans="1:5" ht="33.75" x14ac:dyDescent="0.2">
      <c r="A2811" s="59">
        <v>43.08</v>
      </c>
      <c r="B2811" s="73" t="s">
        <v>7696</v>
      </c>
      <c r="C2811" s="56"/>
      <c r="D2811" s="56"/>
      <c r="E2811" s="56"/>
    </row>
    <row r="2812" spans="1:5" ht="45" x14ac:dyDescent="0.2">
      <c r="A2812" s="74" t="s">
        <v>7697</v>
      </c>
      <c r="B2812" s="74" t="s">
        <v>7698</v>
      </c>
      <c r="C2812" s="76" t="s">
        <v>210</v>
      </c>
      <c r="D2812" s="78" t="s">
        <v>7699</v>
      </c>
      <c r="E2812" s="78" t="s">
        <v>7701</v>
      </c>
    </row>
    <row r="2813" spans="1:5" ht="67.5" x14ac:dyDescent="0.2">
      <c r="A2813" s="74" t="s">
        <v>7702</v>
      </c>
      <c r="B2813" s="75" t="s">
        <v>7703</v>
      </c>
      <c r="C2813" s="76" t="s">
        <v>210</v>
      </c>
      <c r="D2813" s="78" t="s">
        <v>7704</v>
      </c>
      <c r="E2813" s="78" t="s">
        <v>7705</v>
      </c>
    </row>
    <row r="2814" spans="1:5" ht="67.5" x14ac:dyDescent="0.2">
      <c r="A2814" s="74" t="s">
        <v>7706</v>
      </c>
      <c r="B2814" s="75" t="s">
        <v>7707</v>
      </c>
      <c r="C2814" s="76" t="s">
        <v>210</v>
      </c>
      <c r="D2814" s="78" t="s">
        <v>7708</v>
      </c>
      <c r="E2814" s="78" t="s">
        <v>7709</v>
      </c>
    </row>
    <row r="2815" spans="1:5" ht="67.5" x14ac:dyDescent="0.2">
      <c r="A2815" s="74" t="s">
        <v>7710</v>
      </c>
      <c r="B2815" s="75" t="s">
        <v>7711</v>
      </c>
      <c r="C2815" s="76" t="s">
        <v>210</v>
      </c>
      <c r="D2815" s="78" t="s">
        <v>7712</v>
      </c>
      <c r="E2815" s="78" t="s">
        <v>7713</v>
      </c>
    </row>
    <row r="2816" spans="1:5" ht="56.25" x14ac:dyDescent="0.2">
      <c r="A2816" s="74" t="s">
        <v>7714</v>
      </c>
      <c r="B2816" s="75" t="s">
        <v>7715</v>
      </c>
      <c r="C2816" s="76" t="s">
        <v>210</v>
      </c>
      <c r="D2816" s="78" t="s">
        <v>7716</v>
      </c>
      <c r="E2816" s="78" t="s">
        <v>7718</v>
      </c>
    </row>
    <row r="2817" spans="1:5" ht="56.25" x14ac:dyDescent="0.2">
      <c r="A2817" s="74" t="s">
        <v>7719</v>
      </c>
      <c r="B2817" s="75" t="s">
        <v>7720</v>
      </c>
      <c r="C2817" s="76" t="s">
        <v>210</v>
      </c>
      <c r="D2817" s="78" t="s">
        <v>7721</v>
      </c>
      <c r="E2817" s="78" t="s">
        <v>7722</v>
      </c>
    </row>
    <row r="2818" spans="1:5" ht="56.25" x14ac:dyDescent="0.2">
      <c r="A2818" s="74" t="s">
        <v>7723</v>
      </c>
      <c r="B2818" s="75" t="s">
        <v>7724</v>
      </c>
      <c r="C2818" s="76" t="s">
        <v>210</v>
      </c>
      <c r="D2818" s="78" t="s">
        <v>7725</v>
      </c>
      <c r="E2818" s="78" t="s">
        <v>7726</v>
      </c>
    </row>
    <row r="2819" spans="1:5" ht="56.25" x14ac:dyDescent="0.2">
      <c r="A2819" s="74" t="s">
        <v>7727</v>
      </c>
      <c r="B2819" s="75" t="s">
        <v>7728</v>
      </c>
      <c r="C2819" s="76" t="s">
        <v>210</v>
      </c>
      <c r="D2819" s="78" t="s">
        <v>7729</v>
      </c>
      <c r="E2819" s="78" t="s">
        <v>7730</v>
      </c>
    </row>
    <row r="2820" spans="1:5" ht="56.25" x14ac:dyDescent="0.2">
      <c r="A2820" s="74" t="s">
        <v>7731</v>
      </c>
      <c r="B2820" s="75" t="s">
        <v>7732</v>
      </c>
      <c r="C2820" s="76" t="s">
        <v>210</v>
      </c>
      <c r="D2820" s="78" t="s">
        <v>7733</v>
      </c>
      <c r="E2820" s="78" t="s">
        <v>7734</v>
      </c>
    </row>
    <row r="2821" spans="1:5" ht="56.25" x14ac:dyDescent="0.2">
      <c r="A2821" s="74" t="s">
        <v>7735</v>
      </c>
      <c r="B2821" s="75" t="s">
        <v>7736</v>
      </c>
      <c r="C2821" s="76" t="s">
        <v>210</v>
      </c>
      <c r="D2821" s="78" t="s">
        <v>7737</v>
      </c>
      <c r="E2821" s="78" t="s">
        <v>7738</v>
      </c>
    </row>
    <row r="2822" spans="1:5" ht="56.25" x14ac:dyDescent="0.2">
      <c r="A2822" s="74" t="s">
        <v>7739</v>
      </c>
      <c r="B2822" s="75" t="s">
        <v>7740</v>
      </c>
      <c r="C2822" s="76" t="s">
        <v>210</v>
      </c>
      <c r="D2822" s="78" t="s">
        <v>7741</v>
      </c>
      <c r="E2822" s="78" t="s">
        <v>7742</v>
      </c>
    </row>
    <row r="2823" spans="1:5" ht="56.25" x14ac:dyDescent="0.2">
      <c r="A2823" s="74" t="s">
        <v>7743</v>
      </c>
      <c r="B2823" s="75" t="s">
        <v>7744</v>
      </c>
      <c r="C2823" s="76" t="s">
        <v>210</v>
      </c>
      <c r="D2823" s="78" t="s">
        <v>7745</v>
      </c>
      <c r="E2823" s="78" t="s">
        <v>7746</v>
      </c>
    </row>
    <row r="2824" spans="1:5" ht="56.25" x14ac:dyDescent="0.2">
      <c r="A2824" s="74" t="s">
        <v>7747</v>
      </c>
      <c r="B2824" s="75" t="s">
        <v>7748</v>
      </c>
      <c r="C2824" s="76" t="s">
        <v>210</v>
      </c>
      <c r="D2824" s="78" t="s">
        <v>7749</v>
      </c>
      <c r="E2824" s="78" t="s">
        <v>7750</v>
      </c>
    </row>
    <row r="2825" spans="1:5" ht="56.25" x14ac:dyDescent="0.2">
      <c r="A2825" s="74" t="s">
        <v>7751</v>
      </c>
      <c r="B2825" s="75" t="s">
        <v>7752</v>
      </c>
      <c r="C2825" s="76" t="s">
        <v>210</v>
      </c>
      <c r="D2825" s="78" t="s">
        <v>7753</v>
      </c>
      <c r="E2825" s="78" t="s">
        <v>7754</v>
      </c>
    </row>
    <row r="2826" spans="1:5" ht="56.25" x14ac:dyDescent="0.2">
      <c r="A2826" s="74" t="s">
        <v>7755</v>
      </c>
      <c r="B2826" s="75" t="s">
        <v>7756</v>
      </c>
      <c r="C2826" s="76" t="s">
        <v>210</v>
      </c>
      <c r="D2826" s="78" t="s">
        <v>7757</v>
      </c>
      <c r="E2826" s="78" t="s">
        <v>7758</v>
      </c>
    </row>
    <row r="2827" spans="1:5" ht="33.75" x14ac:dyDescent="0.2">
      <c r="A2827" s="59">
        <v>43.1</v>
      </c>
      <c r="B2827" s="73" t="s">
        <v>7759</v>
      </c>
      <c r="C2827" s="56"/>
      <c r="D2827" s="56"/>
      <c r="E2827" s="56"/>
    </row>
    <row r="2828" spans="1:5" ht="67.5" x14ac:dyDescent="0.2">
      <c r="A2828" s="74" t="s">
        <v>7760</v>
      </c>
      <c r="B2828" s="75" t="s">
        <v>7761</v>
      </c>
      <c r="C2828" s="76" t="s">
        <v>210</v>
      </c>
      <c r="D2828" s="78" t="s">
        <v>7762</v>
      </c>
      <c r="E2828" s="78" t="s">
        <v>7763</v>
      </c>
    </row>
    <row r="2829" spans="1:5" ht="67.5" x14ac:dyDescent="0.2">
      <c r="A2829" s="74" t="s">
        <v>7764</v>
      </c>
      <c r="B2829" s="75" t="s">
        <v>7765</v>
      </c>
      <c r="C2829" s="76" t="s">
        <v>210</v>
      </c>
      <c r="D2829" s="78" t="s">
        <v>7766</v>
      </c>
      <c r="E2829" s="78" t="s">
        <v>7767</v>
      </c>
    </row>
    <row r="2830" spans="1:5" ht="67.5" x14ac:dyDescent="0.2">
      <c r="A2830" s="74" t="s">
        <v>7768</v>
      </c>
      <c r="B2830" s="75" t="s">
        <v>7769</v>
      </c>
      <c r="C2830" s="76" t="s">
        <v>210</v>
      </c>
      <c r="D2830" s="78" t="s">
        <v>7770</v>
      </c>
      <c r="E2830" s="78" t="s">
        <v>7771</v>
      </c>
    </row>
    <row r="2831" spans="1:5" ht="78.75" x14ac:dyDescent="0.2">
      <c r="A2831" s="74" t="s">
        <v>7772</v>
      </c>
      <c r="B2831" s="75" t="s">
        <v>7773</v>
      </c>
      <c r="C2831" s="76" t="s">
        <v>210</v>
      </c>
      <c r="D2831" s="78" t="s">
        <v>7774</v>
      </c>
      <c r="E2831" s="78" t="s">
        <v>7775</v>
      </c>
    </row>
    <row r="2832" spans="1:5" ht="67.5" x14ac:dyDescent="0.2">
      <c r="A2832" s="74" t="s">
        <v>7776</v>
      </c>
      <c r="B2832" s="75" t="s">
        <v>7777</v>
      </c>
      <c r="C2832" s="76" t="s">
        <v>210</v>
      </c>
      <c r="D2832" s="78" t="s">
        <v>7778</v>
      </c>
      <c r="E2832" s="78" t="s">
        <v>7779</v>
      </c>
    </row>
    <row r="2833" spans="1:5" ht="56.25" x14ac:dyDescent="0.2">
      <c r="A2833" s="74" t="s">
        <v>7780</v>
      </c>
      <c r="B2833" s="75" t="s">
        <v>7781</v>
      </c>
      <c r="C2833" s="76" t="s">
        <v>210</v>
      </c>
      <c r="D2833" s="78" t="s">
        <v>7782</v>
      </c>
      <c r="E2833" s="78" t="s">
        <v>7783</v>
      </c>
    </row>
    <row r="2834" spans="1:5" ht="67.5" x14ac:dyDescent="0.2">
      <c r="A2834" s="74" t="s">
        <v>7784</v>
      </c>
      <c r="B2834" s="75" t="s">
        <v>7785</v>
      </c>
      <c r="C2834" s="76" t="s">
        <v>210</v>
      </c>
      <c r="D2834" s="78" t="s">
        <v>7786</v>
      </c>
      <c r="E2834" s="78" t="s">
        <v>7787</v>
      </c>
    </row>
    <row r="2835" spans="1:5" ht="67.5" x14ac:dyDescent="0.2">
      <c r="A2835" s="74" t="s">
        <v>7788</v>
      </c>
      <c r="B2835" s="75" t="s">
        <v>7789</v>
      </c>
      <c r="C2835" s="76" t="s">
        <v>210</v>
      </c>
      <c r="D2835" s="78" t="s">
        <v>7790</v>
      </c>
      <c r="E2835" s="78" t="s">
        <v>7791</v>
      </c>
    </row>
    <row r="2836" spans="1:5" ht="67.5" x14ac:dyDescent="0.2">
      <c r="A2836" s="74" t="s">
        <v>7792</v>
      </c>
      <c r="B2836" s="75" t="s">
        <v>7793</v>
      </c>
      <c r="C2836" s="83" t="s">
        <v>210</v>
      </c>
      <c r="D2836" s="78" t="s">
        <v>7794</v>
      </c>
      <c r="E2836" s="78" t="s">
        <v>7795</v>
      </c>
    </row>
    <row r="2837" spans="1:5" ht="67.5" x14ac:dyDescent="0.2">
      <c r="A2837" s="74" t="s">
        <v>7796</v>
      </c>
      <c r="B2837" s="75" t="s">
        <v>7797</v>
      </c>
      <c r="C2837" s="83" t="s">
        <v>210</v>
      </c>
      <c r="D2837" s="78" t="s">
        <v>7798</v>
      </c>
      <c r="E2837" s="78" t="s">
        <v>7799</v>
      </c>
    </row>
    <row r="2838" spans="1:5" ht="67.5" x14ac:dyDescent="0.2">
      <c r="A2838" s="74" t="s">
        <v>7800</v>
      </c>
      <c r="B2838" s="75" t="s">
        <v>7801</v>
      </c>
      <c r="C2838" s="83" t="s">
        <v>210</v>
      </c>
      <c r="D2838" s="78" t="s">
        <v>7802</v>
      </c>
      <c r="E2838" s="78" t="s">
        <v>7803</v>
      </c>
    </row>
    <row r="2839" spans="1:5" ht="67.5" x14ac:dyDescent="0.2">
      <c r="A2839" s="74" t="s">
        <v>7804</v>
      </c>
      <c r="B2839" s="75" t="s">
        <v>7805</v>
      </c>
      <c r="C2839" s="83" t="s">
        <v>210</v>
      </c>
      <c r="D2839" s="78" t="s">
        <v>7806</v>
      </c>
      <c r="E2839" s="78" t="s">
        <v>7807</v>
      </c>
    </row>
    <row r="2840" spans="1:5" ht="67.5" x14ac:dyDescent="0.2">
      <c r="A2840" s="74" t="s">
        <v>7808</v>
      </c>
      <c r="B2840" s="75" t="s">
        <v>7809</v>
      </c>
      <c r="C2840" s="83" t="s">
        <v>210</v>
      </c>
      <c r="D2840" s="78" t="s">
        <v>7810</v>
      </c>
      <c r="E2840" s="78" t="s">
        <v>7811</v>
      </c>
    </row>
    <row r="2841" spans="1:5" ht="67.5" x14ac:dyDescent="0.2">
      <c r="A2841" s="74" t="s">
        <v>7812</v>
      </c>
      <c r="B2841" s="75" t="s">
        <v>7813</v>
      </c>
      <c r="C2841" s="83" t="s">
        <v>210</v>
      </c>
      <c r="D2841" s="78" t="s">
        <v>7814</v>
      </c>
      <c r="E2841" s="78" t="s">
        <v>7815</v>
      </c>
    </row>
    <row r="2842" spans="1:5" ht="78.75" x14ac:dyDescent="0.2">
      <c r="A2842" s="74" t="s">
        <v>7816</v>
      </c>
      <c r="B2842" s="75" t="s">
        <v>7817</v>
      </c>
      <c r="C2842" s="83" t="s">
        <v>210</v>
      </c>
      <c r="D2842" s="78" t="s">
        <v>7818</v>
      </c>
      <c r="E2842" s="78" t="s">
        <v>7819</v>
      </c>
    </row>
    <row r="2843" spans="1:5" ht="78.75" x14ac:dyDescent="0.2">
      <c r="A2843" s="74" t="s">
        <v>7820</v>
      </c>
      <c r="B2843" s="75" t="s">
        <v>7821</v>
      </c>
      <c r="C2843" s="83" t="s">
        <v>210</v>
      </c>
      <c r="D2843" s="78" t="s">
        <v>7822</v>
      </c>
      <c r="E2843" s="78" t="s">
        <v>7823</v>
      </c>
    </row>
    <row r="2844" spans="1:5" ht="67.5" x14ac:dyDescent="0.2">
      <c r="A2844" s="74" t="s">
        <v>7824</v>
      </c>
      <c r="B2844" s="75" t="s">
        <v>7825</v>
      </c>
      <c r="C2844" s="83" t="s">
        <v>210</v>
      </c>
      <c r="D2844" s="78" t="s">
        <v>7826</v>
      </c>
      <c r="E2844" s="78" t="s">
        <v>7827</v>
      </c>
    </row>
    <row r="2845" spans="1:5" ht="67.5" x14ac:dyDescent="0.2">
      <c r="A2845" s="74" t="s">
        <v>7828</v>
      </c>
      <c r="B2845" s="75" t="s">
        <v>7829</v>
      </c>
      <c r="C2845" s="83" t="s">
        <v>210</v>
      </c>
      <c r="D2845" s="78" t="s">
        <v>7830</v>
      </c>
      <c r="E2845" s="78" t="s">
        <v>7831</v>
      </c>
    </row>
    <row r="2846" spans="1:5" ht="67.5" x14ac:dyDescent="0.2">
      <c r="A2846" s="74" t="s">
        <v>7832</v>
      </c>
      <c r="B2846" s="75" t="s">
        <v>7833</v>
      </c>
      <c r="C2846" s="83" t="s">
        <v>210</v>
      </c>
      <c r="D2846" s="78" t="s">
        <v>7834</v>
      </c>
      <c r="E2846" s="78" t="s">
        <v>7835</v>
      </c>
    </row>
    <row r="2847" spans="1:5" ht="67.5" x14ac:dyDescent="0.2">
      <c r="A2847" s="74" t="s">
        <v>7836</v>
      </c>
      <c r="B2847" s="75" t="s">
        <v>7837</v>
      </c>
      <c r="C2847" s="83" t="s">
        <v>210</v>
      </c>
      <c r="D2847" s="78" t="s">
        <v>7838</v>
      </c>
      <c r="E2847" s="78" t="s">
        <v>7839</v>
      </c>
    </row>
    <row r="2848" spans="1:5" ht="67.5" x14ac:dyDescent="0.2">
      <c r="A2848" s="74" t="s">
        <v>7840</v>
      </c>
      <c r="B2848" s="75" t="s">
        <v>7841</v>
      </c>
      <c r="C2848" s="83" t="s">
        <v>210</v>
      </c>
      <c r="D2848" s="78" t="s">
        <v>7842</v>
      </c>
      <c r="E2848" s="78" t="s">
        <v>7843</v>
      </c>
    </row>
    <row r="2849" spans="1:5" ht="67.5" x14ac:dyDescent="0.2">
      <c r="A2849" s="74" t="s">
        <v>7844</v>
      </c>
      <c r="B2849" s="75" t="s">
        <v>7845</v>
      </c>
      <c r="C2849" s="83" t="s">
        <v>210</v>
      </c>
      <c r="D2849" s="78" t="s">
        <v>7846</v>
      </c>
      <c r="E2849" s="78" t="s">
        <v>7847</v>
      </c>
    </row>
    <row r="2850" spans="1:5" ht="67.5" x14ac:dyDescent="0.2">
      <c r="A2850" s="74" t="s">
        <v>7848</v>
      </c>
      <c r="B2850" s="75" t="s">
        <v>7849</v>
      </c>
      <c r="C2850" s="83" t="s">
        <v>210</v>
      </c>
      <c r="D2850" s="78" t="s">
        <v>7850</v>
      </c>
      <c r="E2850" s="78" t="s">
        <v>7851</v>
      </c>
    </row>
    <row r="2851" spans="1:5" ht="22.5" x14ac:dyDescent="0.2">
      <c r="A2851" s="59">
        <v>43.11</v>
      </c>
      <c r="B2851" s="73" t="s">
        <v>7852</v>
      </c>
      <c r="C2851" s="56"/>
      <c r="D2851" s="56"/>
      <c r="E2851" s="56"/>
    </row>
    <row r="2852" spans="1:5" ht="67.5" x14ac:dyDescent="0.2">
      <c r="A2852" s="74" t="s">
        <v>7853</v>
      </c>
      <c r="B2852" s="75" t="s">
        <v>7854</v>
      </c>
      <c r="C2852" s="83" t="s">
        <v>210</v>
      </c>
      <c r="D2852" s="78" t="s">
        <v>7855</v>
      </c>
      <c r="E2852" s="78" t="s">
        <v>7857</v>
      </c>
    </row>
    <row r="2853" spans="1:5" ht="67.5" x14ac:dyDescent="0.2">
      <c r="A2853" s="74" t="s">
        <v>7858</v>
      </c>
      <c r="B2853" s="75" t="s">
        <v>7859</v>
      </c>
      <c r="C2853" s="83" t="s">
        <v>210</v>
      </c>
      <c r="D2853" s="78" t="s">
        <v>7860</v>
      </c>
      <c r="E2853" s="78" t="s">
        <v>7861</v>
      </c>
    </row>
    <row r="2854" spans="1:5" ht="67.5" x14ac:dyDescent="0.2">
      <c r="A2854" s="74" t="s">
        <v>7862</v>
      </c>
      <c r="B2854" s="75" t="s">
        <v>7863</v>
      </c>
      <c r="C2854" s="83" t="s">
        <v>210</v>
      </c>
      <c r="D2854" s="78" t="s">
        <v>7864</v>
      </c>
      <c r="E2854" s="78" t="s">
        <v>7865</v>
      </c>
    </row>
    <row r="2855" spans="1:5" ht="78.75" x14ac:dyDescent="0.2">
      <c r="A2855" s="74" t="s">
        <v>7866</v>
      </c>
      <c r="B2855" s="75" t="s">
        <v>7867</v>
      </c>
      <c r="C2855" s="83" t="s">
        <v>210</v>
      </c>
      <c r="D2855" s="78" t="s">
        <v>7868</v>
      </c>
      <c r="E2855" s="78" t="s">
        <v>7869</v>
      </c>
    </row>
    <row r="2856" spans="1:5" ht="78.75" x14ac:dyDescent="0.2">
      <c r="A2856" s="74" t="s">
        <v>7870</v>
      </c>
      <c r="B2856" s="75" t="s">
        <v>7871</v>
      </c>
      <c r="C2856" s="83" t="s">
        <v>210</v>
      </c>
      <c r="D2856" s="78" t="s">
        <v>7872</v>
      </c>
      <c r="E2856" s="78" t="s">
        <v>7873</v>
      </c>
    </row>
    <row r="2857" spans="1:5" ht="67.5" x14ac:dyDescent="0.2">
      <c r="A2857" s="74" t="s">
        <v>7874</v>
      </c>
      <c r="B2857" s="75" t="s">
        <v>7875</v>
      </c>
      <c r="C2857" s="83" t="s">
        <v>210</v>
      </c>
      <c r="D2857" s="78" t="s">
        <v>7876</v>
      </c>
      <c r="E2857" s="78" t="s">
        <v>7877</v>
      </c>
    </row>
    <row r="2858" spans="1:5" ht="101.25" x14ac:dyDescent="0.2">
      <c r="A2858" s="79" t="s">
        <v>7878</v>
      </c>
      <c r="B2858" s="74" t="s">
        <v>7879</v>
      </c>
      <c r="C2858" s="84" t="s">
        <v>210</v>
      </c>
      <c r="D2858" s="81" t="s">
        <v>7880</v>
      </c>
      <c r="E2858" s="81" t="s">
        <v>7881</v>
      </c>
    </row>
    <row r="2859" spans="1:5" ht="101.25" x14ac:dyDescent="0.2">
      <c r="A2859" s="79" t="s">
        <v>7882</v>
      </c>
      <c r="B2859" s="75" t="s">
        <v>7883</v>
      </c>
      <c r="C2859" s="84" t="s">
        <v>210</v>
      </c>
      <c r="D2859" s="81" t="s">
        <v>7884</v>
      </c>
      <c r="E2859" s="81" t="s">
        <v>7885</v>
      </c>
    </row>
    <row r="2860" spans="1:5" ht="78.75" x14ac:dyDescent="0.2">
      <c r="A2860" s="74" t="s">
        <v>7886</v>
      </c>
      <c r="B2860" s="75" t="s">
        <v>7887</v>
      </c>
      <c r="C2860" s="83" t="s">
        <v>210</v>
      </c>
      <c r="D2860" s="78" t="s">
        <v>7888</v>
      </c>
      <c r="E2860" s="78" t="s">
        <v>7889</v>
      </c>
    </row>
    <row r="2861" spans="1:5" ht="78.75" x14ac:dyDescent="0.2">
      <c r="A2861" s="74" t="s">
        <v>7890</v>
      </c>
      <c r="B2861" s="75" t="s">
        <v>7891</v>
      </c>
      <c r="C2861" s="83" t="s">
        <v>210</v>
      </c>
      <c r="D2861" s="78" t="s">
        <v>7892</v>
      </c>
      <c r="E2861" s="78" t="s">
        <v>7893</v>
      </c>
    </row>
    <row r="2862" spans="1:5" ht="78.75" x14ac:dyDescent="0.2">
      <c r="A2862" s="74" t="s">
        <v>7894</v>
      </c>
      <c r="B2862" s="75" t="s">
        <v>7895</v>
      </c>
      <c r="C2862" s="83" t="s">
        <v>210</v>
      </c>
      <c r="D2862" s="78" t="s">
        <v>7896</v>
      </c>
      <c r="E2862" s="78" t="s">
        <v>7897</v>
      </c>
    </row>
    <row r="2863" spans="1:5" ht="78.75" x14ac:dyDescent="0.2">
      <c r="A2863" s="74" t="s">
        <v>7898</v>
      </c>
      <c r="B2863" s="75" t="s">
        <v>7899</v>
      </c>
      <c r="C2863" s="76" t="s">
        <v>210</v>
      </c>
      <c r="D2863" s="78" t="s">
        <v>7900</v>
      </c>
      <c r="E2863" s="78" t="s">
        <v>7901</v>
      </c>
    </row>
    <row r="2864" spans="1:5" ht="78.75" x14ac:dyDescent="0.2">
      <c r="A2864" s="74" t="s">
        <v>7902</v>
      </c>
      <c r="B2864" s="75" t="s">
        <v>7903</v>
      </c>
      <c r="C2864" s="76" t="s">
        <v>210</v>
      </c>
      <c r="D2864" s="78" t="s">
        <v>7904</v>
      </c>
      <c r="E2864" s="78" t="s">
        <v>7905</v>
      </c>
    </row>
    <row r="2865" spans="1:5" ht="78.75" x14ac:dyDescent="0.2">
      <c r="A2865" s="74" t="s">
        <v>7906</v>
      </c>
      <c r="B2865" s="75" t="s">
        <v>7907</v>
      </c>
      <c r="C2865" s="76" t="s">
        <v>210</v>
      </c>
      <c r="D2865" s="78" t="s">
        <v>7908</v>
      </c>
      <c r="E2865" s="78" t="s">
        <v>7909</v>
      </c>
    </row>
    <row r="2866" spans="1:5" ht="90" x14ac:dyDescent="0.2">
      <c r="A2866" s="79" t="s">
        <v>7910</v>
      </c>
      <c r="B2866" s="74" t="s">
        <v>7911</v>
      </c>
      <c r="C2866" s="80" t="s">
        <v>210</v>
      </c>
      <c r="D2866" s="81" t="s">
        <v>7912</v>
      </c>
      <c r="E2866" s="81" t="s">
        <v>7913</v>
      </c>
    </row>
    <row r="2867" spans="1:5" ht="78.75" x14ac:dyDescent="0.2">
      <c r="A2867" s="74" t="s">
        <v>7914</v>
      </c>
      <c r="B2867" s="75" t="s">
        <v>7915</v>
      </c>
      <c r="C2867" s="76" t="s">
        <v>210</v>
      </c>
      <c r="D2867" s="78" t="s">
        <v>7916</v>
      </c>
      <c r="E2867" s="78" t="s">
        <v>7917</v>
      </c>
    </row>
    <row r="2868" spans="1:5" ht="22.5" x14ac:dyDescent="0.2">
      <c r="A2868" s="59">
        <v>43.12</v>
      </c>
      <c r="B2868" s="73" t="s">
        <v>7918</v>
      </c>
      <c r="C2868" s="56"/>
      <c r="D2868" s="56"/>
      <c r="E2868" s="56"/>
    </row>
    <row r="2869" spans="1:5" ht="45" x14ac:dyDescent="0.2">
      <c r="A2869" s="74" t="s">
        <v>7919</v>
      </c>
      <c r="B2869" s="74" t="s">
        <v>7920</v>
      </c>
      <c r="C2869" s="76" t="s">
        <v>210</v>
      </c>
      <c r="D2869" s="78" t="s">
        <v>7921</v>
      </c>
      <c r="E2869" s="78" t="s">
        <v>7922</v>
      </c>
    </row>
    <row r="2870" spans="1:5" ht="45" x14ac:dyDescent="0.2">
      <c r="A2870" s="59">
        <v>43.2</v>
      </c>
      <c r="B2870" s="73" t="s">
        <v>7923</v>
      </c>
      <c r="C2870" s="56"/>
      <c r="D2870" s="56"/>
      <c r="E2870" s="56"/>
    </row>
    <row r="2871" spans="1:5" ht="90" x14ac:dyDescent="0.2">
      <c r="A2871" s="74" t="s">
        <v>7924</v>
      </c>
      <c r="B2871" s="75" t="s">
        <v>7925</v>
      </c>
      <c r="C2871" s="76" t="s">
        <v>210</v>
      </c>
      <c r="D2871" s="78" t="s">
        <v>4122</v>
      </c>
      <c r="E2871" s="78" t="s">
        <v>7926</v>
      </c>
    </row>
    <row r="2872" spans="1:5" ht="56.25" x14ac:dyDescent="0.2">
      <c r="A2872" s="74" t="s">
        <v>7927</v>
      </c>
      <c r="B2872" s="74" t="s">
        <v>7928</v>
      </c>
      <c r="C2872" s="76" t="s">
        <v>210</v>
      </c>
      <c r="D2872" s="78" t="s">
        <v>7929</v>
      </c>
      <c r="E2872" s="78" t="s">
        <v>7930</v>
      </c>
    </row>
    <row r="2873" spans="1:5" ht="33.75" x14ac:dyDescent="0.2">
      <c r="A2873" s="74" t="s">
        <v>7931</v>
      </c>
      <c r="B2873" s="74" t="s">
        <v>7932</v>
      </c>
      <c r="C2873" s="76" t="s">
        <v>210</v>
      </c>
      <c r="D2873" s="78" t="s">
        <v>7933</v>
      </c>
      <c r="E2873" s="78" t="s">
        <v>7934</v>
      </c>
    </row>
    <row r="2874" spans="1:5" ht="33.75" x14ac:dyDescent="0.2">
      <c r="A2874" s="74" t="s">
        <v>7935</v>
      </c>
      <c r="B2874" s="74" t="s">
        <v>7936</v>
      </c>
      <c r="C2874" s="76" t="s">
        <v>210</v>
      </c>
      <c r="D2874" s="78" t="s">
        <v>7937</v>
      </c>
      <c r="E2874" s="78" t="s">
        <v>7938</v>
      </c>
    </row>
    <row r="2875" spans="1:5" ht="45" x14ac:dyDescent="0.2">
      <c r="A2875" s="74" t="s">
        <v>7939</v>
      </c>
      <c r="B2875" s="74" t="s">
        <v>7940</v>
      </c>
      <c r="C2875" s="76" t="s">
        <v>210</v>
      </c>
      <c r="D2875" s="78" t="s">
        <v>7941</v>
      </c>
      <c r="E2875" s="78" t="s">
        <v>7942</v>
      </c>
    </row>
    <row r="2876" spans="1:5" ht="22.5" x14ac:dyDescent="0.2">
      <c r="A2876" s="58">
        <v>44</v>
      </c>
      <c r="B2876" s="73" t="s">
        <v>7943</v>
      </c>
      <c r="C2876" s="56"/>
      <c r="D2876" s="56"/>
      <c r="E2876" s="56"/>
    </row>
    <row r="2877" spans="1:5" x14ac:dyDescent="0.2">
      <c r="A2877" s="59">
        <v>44.01</v>
      </c>
      <c r="B2877" s="73" t="s">
        <v>7944</v>
      </c>
      <c r="C2877" s="56"/>
      <c r="D2877" s="56"/>
      <c r="E2877" s="56"/>
    </row>
    <row r="2878" spans="1:5" ht="22.5" x14ac:dyDescent="0.2">
      <c r="A2878" s="74" t="s">
        <v>7945</v>
      </c>
      <c r="B2878" s="74" t="s">
        <v>7946</v>
      </c>
      <c r="C2878" s="76" t="s">
        <v>210</v>
      </c>
      <c r="D2878" s="78" t="s">
        <v>7947</v>
      </c>
      <c r="E2878" s="78" t="s">
        <v>7948</v>
      </c>
    </row>
    <row r="2879" spans="1:5" ht="45" x14ac:dyDescent="0.2">
      <c r="A2879" s="74" t="s">
        <v>7949</v>
      </c>
      <c r="B2879" s="74" t="s">
        <v>7950</v>
      </c>
      <c r="C2879" s="76" t="s">
        <v>210</v>
      </c>
      <c r="D2879" s="78" t="s">
        <v>7951</v>
      </c>
      <c r="E2879" s="78" t="s">
        <v>7952</v>
      </c>
    </row>
    <row r="2880" spans="1:5" ht="33.75" x14ac:dyDescent="0.2">
      <c r="A2880" s="74" t="s">
        <v>7953</v>
      </c>
      <c r="B2880" s="74" t="s">
        <v>7954</v>
      </c>
      <c r="C2880" s="76" t="s">
        <v>210</v>
      </c>
      <c r="D2880" s="78" t="s">
        <v>7955</v>
      </c>
      <c r="E2880" s="78" t="s">
        <v>7956</v>
      </c>
    </row>
    <row r="2881" spans="1:5" ht="45" x14ac:dyDescent="0.2">
      <c r="A2881" s="74" t="s">
        <v>7957</v>
      </c>
      <c r="B2881" s="74" t="s">
        <v>7958</v>
      </c>
      <c r="C2881" s="76" t="s">
        <v>210</v>
      </c>
      <c r="D2881" s="78" t="s">
        <v>7959</v>
      </c>
      <c r="E2881" s="78" t="s">
        <v>7960</v>
      </c>
    </row>
    <row r="2882" spans="1:5" ht="22.5" x14ac:dyDescent="0.2">
      <c r="A2882" s="74" t="s">
        <v>7961</v>
      </c>
      <c r="B2882" s="74" t="s">
        <v>7962</v>
      </c>
      <c r="C2882" s="76" t="s">
        <v>210</v>
      </c>
      <c r="D2882" s="78" t="s">
        <v>4863</v>
      </c>
      <c r="E2882" s="78" t="s">
        <v>7963</v>
      </c>
    </row>
    <row r="2883" spans="1:5" ht="22.5" x14ac:dyDescent="0.2">
      <c r="A2883" s="74" t="s">
        <v>7964</v>
      </c>
      <c r="B2883" s="74" t="s">
        <v>7965</v>
      </c>
      <c r="C2883" s="76" t="s">
        <v>210</v>
      </c>
      <c r="D2883" s="78" t="s">
        <v>7966</v>
      </c>
      <c r="E2883" s="78" t="s">
        <v>7967</v>
      </c>
    </row>
    <row r="2884" spans="1:5" ht="45" x14ac:dyDescent="0.2">
      <c r="A2884" s="74" t="s">
        <v>7968</v>
      </c>
      <c r="B2884" s="74" t="s">
        <v>7969</v>
      </c>
      <c r="C2884" s="76" t="s">
        <v>210</v>
      </c>
      <c r="D2884" s="78" t="s">
        <v>7970</v>
      </c>
      <c r="E2884" s="78" t="s">
        <v>7971</v>
      </c>
    </row>
    <row r="2885" spans="1:5" ht="22.5" x14ac:dyDescent="0.2">
      <c r="A2885" s="74" t="s">
        <v>7972</v>
      </c>
      <c r="B2885" s="74" t="s">
        <v>7973</v>
      </c>
      <c r="C2885" s="76" t="s">
        <v>210</v>
      </c>
      <c r="D2885" s="78" t="s">
        <v>5903</v>
      </c>
      <c r="E2885" s="78" t="s">
        <v>7974</v>
      </c>
    </row>
    <row r="2886" spans="1:5" ht="33.75" x14ac:dyDescent="0.2">
      <c r="A2886" s="74" t="s">
        <v>7975</v>
      </c>
      <c r="B2886" s="74" t="s">
        <v>7976</v>
      </c>
      <c r="C2886" s="76" t="s">
        <v>210</v>
      </c>
      <c r="D2886" s="78" t="s">
        <v>7977</v>
      </c>
      <c r="E2886" s="78" t="s">
        <v>7978</v>
      </c>
    </row>
    <row r="2887" spans="1:5" ht="33.75" x14ac:dyDescent="0.2">
      <c r="A2887" s="74" t="s">
        <v>7979</v>
      </c>
      <c r="B2887" s="74" t="s">
        <v>7980</v>
      </c>
      <c r="C2887" s="76" t="s">
        <v>210</v>
      </c>
      <c r="D2887" s="78" t="s">
        <v>7981</v>
      </c>
      <c r="E2887" s="78" t="s">
        <v>7982</v>
      </c>
    </row>
    <row r="2888" spans="1:5" ht="22.5" x14ac:dyDescent="0.2">
      <c r="A2888" s="74" t="s">
        <v>7983</v>
      </c>
      <c r="B2888" s="74" t="s">
        <v>7984</v>
      </c>
      <c r="C2888" s="76" t="s">
        <v>210</v>
      </c>
      <c r="D2888" s="78" t="s">
        <v>7985</v>
      </c>
      <c r="E2888" s="78" t="s">
        <v>7986</v>
      </c>
    </row>
    <row r="2889" spans="1:5" ht="33.75" x14ac:dyDescent="0.2">
      <c r="A2889" s="74" t="s">
        <v>7987</v>
      </c>
      <c r="B2889" s="74" t="s">
        <v>7988</v>
      </c>
      <c r="C2889" s="76" t="s">
        <v>210</v>
      </c>
      <c r="D2889" s="78" t="s">
        <v>7989</v>
      </c>
      <c r="E2889" s="78" t="s">
        <v>7990</v>
      </c>
    </row>
    <row r="2890" spans="1:5" ht="33.75" x14ac:dyDescent="0.2">
      <c r="A2890" s="74" t="s">
        <v>7991</v>
      </c>
      <c r="B2890" s="74" t="s">
        <v>7992</v>
      </c>
      <c r="C2890" s="76" t="s">
        <v>210</v>
      </c>
      <c r="D2890" s="78" t="s">
        <v>7993</v>
      </c>
      <c r="E2890" s="78" t="s">
        <v>7994</v>
      </c>
    </row>
    <row r="2891" spans="1:5" ht="45" x14ac:dyDescent="0.2">
      <c r="A2891" s="74" t="s">
        <v>7995</v>
      </c>
      <c r="B2891" s="74" t="s">
        <v>7996</v>
      </c>
      <c r="C2891" s="76" t="s">
        <v>210</v>
      </c>
      <c r="D2891" s="78" t="s">
        <v>7997</v>
      </c>
      <c r="E2891" s="78" t="s">
        <v>7998</v>
      </c>
    </row>
    <row r="2892" spans="1:5" ht="45" x14ac:dyDescent="0.2">
      <c r="A2892" s="74" t="s">
        <v>7999</v>
      </c>
      <c r="B2892" s="74" t="s">
        <v>8000</v>
      </c>
      <c r="C2892" s="76" t="s">
        <v>210</v>
      </c>
      <c r="D2892" s="78" t="s">
        <v>8001</v>
      </c>
      <c r="E2892" s="78" t="s">
        <v>8002</v>
      </c>
    </row>
    <row r="2893" spans="1:5" ht="67.5" x14ac:dyDescent="0.2">
      <c r="A2893" s="74" t="s">
        <v>8003</v>
      </c>
      <c r="B2893" s="75" t="s">
        <v>8004</v>
      </c>
      <c r="C2893" s="76" t="s">
        <v>210</v>
      </c>
      <c r="D2893" s="78" t="s">
        <v>8005</v>
      </c>
      <c r="E2893" s="78" t="s">
        <v>8007</v>
      </c>
    </row>
    <row r="2894" spans="1:5" ht="33.75" x14ac:dyDescent="0.2">
      <c r="A2894" s="74" t="s">
        <v>8008</v>
      </c>
      <c r="B2894" s="74" t="s">
        <v>8009</v>
      </c>
      <c r="C2894" s="76" t="s">
        <v>210</v>
      </c>
      <c r="D2894" s="78" t="s">
        <v>8010</v>
      </c>
      <c r="E2894" s="78" t="s">
        <v>8011</v>
      </c>
    </row>
    <row r="2895" spans="1:5" ht="45" x14ac:dyDescent="0.2">
      <c r="A2895" s="74" t="s">
        <v>8012</v>
      </c>
      <c r="B2895" s="74" t="s">
        <v>8013</v>
      </c>
      <c r="C2895" s="76" t="s">
        <v>247</v>
      </c>
      <c r="D2895" s="78" t="s">
        <v>8014</v>
      </c>
      <c r="E2895" s="78" t="s">
        <v>8015</v>
      </c>
    </row>
    <row r="2896" spans="1:5" ht="22.5" x14ac:dyDescent="0.2">
      <c r="A2896" s="74" t="s">
        <v>8016</v>
      </c>
      <c r="B2896" s="74" t="s">
        <v>8017</v>
      </c>
      <c r="C2896" s="76" t="s">
        <v>210</v>
      </c>
      <c r="D2896" s="78" t="s">
        <v>8018</v>
      </c>
      <c r="E2896" s="78" t="s">
        <v>2158</v>
      </c>
    </row>
    <row r="2897" spans="1:5" x14ac:dyDescent="0.2">
      <c r="A2897" s="59">
        <v>44.02</v>
      </c>
      <c r="B2897" s="73" t="s">
        <v>8019</v>
      </c>
      <c r="C2897" s="56"/>
      <c r="D2897" s="56"/>
      <c r="E2897" s="56"/>
    </row>
    <row r="2898" spans="1:5" ht="56.25" x14ac:dyDescent="0.2">
      <c r="A2898" s="74" t="s">
        <v>8020</v>
      </c>
      <c r="B2898" s="75" t="s">
        <v>8021</v>
      </c>
      <c r="C2898" s="76" t="s">
        <v>211</v>
      </c>
      <c r="D2898" s="78" t="s">
        <v>8022</v>
      </c>
      <c r="E2898" s="78" t="s">
        <v>8023</v>
      </c>
    </row>
    <row r="2899" spans="1:5" ht="33.75" x14ac:dyDescent="0.2">
      <c r="A2899" s="74" t="s">
        <v>8024</v>
      </c>
      <c r="B2899" s="74" t="s">
        <v>8025</v>
      </c>
      <c r="C2899" s="76" t="s">
        <v>211</v>
      </c>
      <c r="D2899" s="78" t="s">
        <v>8026</v>
      </c>
      <c r="E2899" s="78" t="s">
        <v>8027</v>
      </c>
    </row>
    <row r="2900" spans="1:5" ht="56.25" x14ac:dyDescent="0.2">
      <c r="A2900" s="74" t="s">
        <v>8028</v>
      </c>
      <c r="B2900" s="75" t="s">
        <v>8029</v>
      </c>
      <c r="C2900" s="76" t="s">
        <v>211</v>
      </c>
      <c r="D2900" s="78" t="s">
        <v>8030</v>
      </c>
      <c r="E2900" s="78" t="s">
        <v>8031</v>
      </c>
    </row>
    <row r="2901" spans="1:5" ht="45" x14ac:dyDescent="0.2">
      <c r="A2901" s="74" t="s">
        <v>8032</v>
      </c>
      <c r="B2901" s="74" t="s">
        <v>8033</v>
      </c>
      <c r="C2901" s="76" t="s">
        <v>211</v>
      </c>
      <c r="D2901" s="78" t="s">
        <v>8034</v>
      </c>
      <c r="E2901" s="78" t="s">
        <v>8034</v>
      </c>
    </row>
    <row r="2902" spans="1:5" x14ac:dyDescent="0.2">
      <c r="A2902" s="59">
        <v>44.03</v>
      </c>
      <c r="B2902" s="73" t="s">
        <v>8035</v>
      </c>
      <c r="C2902" s="56"/>
      <c r="D2902" s="56"/>
      <c r="E2902" s="56"/>
    </row>
    <row r="2903" spans="1:5" ht="67.5" x14ac:dyDescent="0.2">
      <c r="A2903" s="74" t="s">
        <v>8036</v>
      </c>
      <c r="B2903" s="75" t="s">
        <v>8037</v>
      </c>
      <c r="C2903" s="76" t="s">
        <v>210</v>
      </c>
      <c r="D2903" s="78" t="s">
        <v>8038</v>
      </c>
      <c r="E2903" s="78" t="s">
        <v>8039</v>
      </c>
    </row>
    <row r="2904" spans="1:5" ht="22.5" x14ac:dyDescent="0.2">
      <c r="A2904" s="74" t="s">
        <v>8040</v>
      </c>
      <c r="B2904" s="74" t="s">
        <v>8041</v>
      </c>
      <c r="C2904" s="76" t="s">
        <v>210</v>
      </c>
      <c r="D2904" s="78" t="s">
        <v>5501</v>
      </c>
      <c r="E2904" s="78" t="s">
        <v>2514</v>
      </c>
    </row>
    <row r="2905" spans="1:5" ht="56.25" x14ac:dyDescent="0.2">
      <c r="A2905" s="74" t="s">
        <v>8042</v>
      </c>
      <c r="B2905" s="75" t="s">
        <v>8043</v>
      </c>
      <c r="C2905" s="76" t="s">
        <v>210</v>
      </c>
      <c r="D2905" s="78" t="s">
        <v>8044</v>
      </c>
      <c r="E2905" s="78" t="s">
        <v>8045</v>
      </c>
    </row>
    <row r="2906" spans="1:5" ht="22.5" x14ac:dyDescent="0.2">
      <c r="A2906" s="74" t="s">
        <v>8046</v>
      </c>
      <c r="B2906" s="74" t="s">
        <v>8047</v>
      </c>
      <c r="C2906" s="76" t="s">
        <v>210</v>
      </c>
      <c r="D2906" s="78" t="s">
        <v>8048</v>
      </c>
      <c r="E2906" s="78" t="s">
        <v>8049</v>
      </c>
    </row>
    <row r="2907" spans="1:5" ht="45" x14ac:dyDescent="0.2">
      <c r="A2907" s="74" t="s">
        <v>8050</v>
      </c>
      <c r="B2907" s="74" t="s">
        <v>8051</v>
      </c>
      <c r="C2907" s="76" t="s">
        <v>210</v>
      </c>
      <c r="D2907" s="78" t="s">
        <v>8052</v>
      </c>
      <c r="E2907" s="78" t="s">
        <v>8053</v>
      </c>
    </row>
    <row r="2908" spans="1:5" ht="22.5" x14ac:dyDescent="0.2">
      <c r="A2908" s="74" t="s">
        <v>8054</v>
      </c>
      <c r="B2908" s="74" t="s">
        <v>8055</v>
      </c>
      <c r="C2908" s="76" t="s">
        <v>210</v>
      </c>
      <c r="D2908" s="78" t="s">
        <v>8056</v>
      </c>
      <c r="E2908" s="78" t="s">
        <v>8057</v>
      </c>
    </row>
    <row r="2909" spans="1:5" ht="22.5" x14ac:dyDescent="0.2">
      <c r="A2909" s="74" t="s">
        <v>8058</v>
      </c>
      <c r="B2909" s="74" t="s">
        <v>8059</v>
      </c>
      <c r="C2909" s="76" t="s">
        <v>210</v>
      </c>
      <c r="D2909" s="78" t="s">
        <v>5545</v>
      </c>
      <c r="E2909" s="78" t="s">
        <v>8060</v>
      </c>
    </row>
    <row r="2910" spans="1:5" ht="33.75" x14ac:dyDescent="0.2">
      <c r="A2910" s="74" t="s">
        <v>8061</v>
      </c>
      <c r="B2910" s="74" t="s">
        <v>8062</v>
      </c>
      <c r="C2910" s="76" t="s">
        <v>210</v>
      </c>
      <c r="D2910" s="78" t="s">
        <v>8063</v>
      </c>
      <c r="E2910" s="78" t="s">
        <v>8064</v>
      </c>
    </row>
    <row r="2911" spans="1:5" ht="22.5" x14ac:dyDescent="0.2">
      <c r="A2911" s="74" t="s">
        <v>8065</v>
      </c>
      <c r="B2911" s="74" t="s">
        <v>8066</v>
      </c>
      <c r="C2911" s="76" t="s">
        <v>210</v>
      </c>
      <c r="D2911" s="78" t="s">
        <v>8067</v>
      </c>
      <c r="E2911" s="78" t="s">
        <v>8068</v>
      </c>
    </row>
    <row r="2912" spans="1:5" ht="22.5" x14ac:dyDescent="0.2">
      <c r="A2912" s="74" t="s">
        <v>8069</v>
      </c>
      <c r="B2912" s="74" t="s">
        <v>8070</v>
      </c>
      <c r="C2912" s="76" t="s">
        <v>210</v>
      </c>
      <c r="D2912" s="78" t="s">
        <v>8071</v>
      </c>
      <c r="E2912" s="78" t="s">
        <v>8072</v>
      </c>
    </row>
    <row r="2913" spans="1:5" ht="33.75" x14ac:dyDescent="0.2">
      <c r="A2913" s="74" t="s">
        <v>8073</v>
      </c>
      <c r="B2913" s="74" t="s">
        <v>8074</v>
      </c>
      <c r="C2913" s="76" t="s">
        <v>210</v>
      </c>
      <c r="D2913" s="78" t="s">
        <v>259</v>
      </c>
      <c r="E2913" s="78" t="s">
        <v>8075</v>
      </c>
    </row>
    <row r="2914" spans="1:5" ht="22.5" x14ac:dyDescent="0.2">
      <c r="A2914" s="74" t="s">
        <v>8076</v>
      </c>
      <c r="B2914" s="74" t="s">
        <v>8077</v>
      </c>
      <c r="C2914" s="76" t="s">
        <v>210</v>
      </c>
      <c r="D2914" s="78" t="s">
        <v>8078</v>
      </c>
      <c r="E2914" s="78" t="s">
        <v>8079</v>
      </c>
    </row>
    <row r="2915" spans="1:5" ht="90" x14ac:dyDescent="0.2">
      <c r="A2915" s="79" t="s">
        <v>8080</v>
      </c>
      <c r="B2915" s="74" t="s">
        <v>8081</v>
      </c>
      <c r="C2915" s="80" t="s">
        <v>210</v>
      </c>
      <c r="D2915" s="81" t="s">
        <v>8082</v>
      </c>
      <c r="E2915" s="81" t="s">
        <v>8083</v>
      </c>
    </row>
    <row r="2916" spans="1:5" ht="33.75" x14ac:dyDescent="0.2">
      <c r="A2916" s="74" t="s">
        <v>8084</v>
      </c>
      <c r="B2916" s="74" t="s">
        <v>8085</v>
      </c>
      <c r="C2916" s="76" t="s">
        <v>210</v>
      </c>
      <c r="D2916" s="78" t="s">
        <v>246</v>
      </c>
      <c r="E2916" s="78" t="s">
        <v>6592</v>
      </c>
    </row>
    <row r="2917" spans="1:5" ht="56.25" x14ac:dyDescent="0.2">
      <c r="A2917" s="74" t="s">
        <v>8086</v>
      </c>
      <c r="B2917" s="75" t="s">
        <v>8087</v>
      </c>
      <c r="C2917" s="76" t="s">
        <v>210</v>
      </c>
      <c r="D2917" s="78" t="s">
        <v>8088</v>
      </c>
      <c r="E2917" s="78" t="s">
        <v>8089</v>
      </c>
    </row>
    <row r="2918" spans="1:5" ht="22.5" x14ac:dyDescent="0.2">
      <c r="A2918" s="74" t="s">
        <v>8090</v>
      </c>
      <c r="B2918" s="74" t="s">
        <v>8091</v>
      </c>
      <c r="C2918" s="76" t="s">
        <v>210</v>
      </c>
      <c r="D2918" s="78" t="s">
        <v>8092</v>
      </c>
      <c r="E2918" s="78" t="s">
        <v>8093</v>
      </c>
    </row>
    <row r="2919" spans="1:5" ht="67.5" x14ac:dyDescent="0.2">
      <c r="A2919" s="74" t="s">
        <v>8094</v>
      </c>
      <c r="B2919" s="75" t="s">
        <v>8095</v>
      </c>
      <c r="C2919" s="76" t="s">
        <v>210</v>
      </c>
      <c r="D2919" s="78" t="s">
        <v>8096</v>
      </c>
      <c r="E2919" s="78" t="s">
        <v>8097</v>
      </c>
    </row>
    <row r="2920" spans="1:5" ht="67.5" x14ac:dyDescent="0.2">
      <c r="A2920" s="74" t="s">
        <v>8098</v>
      </c>
      <c r="B2920" s="75" t="s">
        <v>8099</v>
      </c>
      <c r="C2920" s="76" t="s">
        <v>210</v>
      </c>
      <c r="D2920" s="78" t="s">
        <v>356</v>
      </c>
      <c r="E2920" s="78" t="s">
        <v>8100</v>
      </c>
    </row>
    <row r="2921" spans="1:5" ht="67.5" x14ac:dyDescent="0.2">
      <c r="A2921" s="74" t="s">
        <v>8101</v>
      </c>
      <c r="B2921" s="75" t="s">
        <v>8102</v>
      </c>
      <c r="C2921" s="76" t="s">
        <v>210</v>
      </c>
      <c r="D2921" s="78" t="s">
        <v>8103</v>
      </c>
      <c r="E2921" s="78" t="s">
        <v>8104</v>
      </c>
    </row>
    <row r="2922" spans="1:5" ht="67.5" x14ac:dyDescent="0.2">
      <c r="A2922" s="74" t="s">
        <v>8105</v>
      </c>
      <c r="B2922" s="75" t="s">
        <v>8106</v>
      </c>
      <c r="C2922" s="76" t="s">
        <v>210</v>
      </c>
      <c r="D2922" s="78" t="s">
        <v>8107</v>
      </c>
      <c r="E2922" s="78" t="s">
        <v>7651</v>
      </c>
    </row>
    <row r="2923" spans="1:5" ht="67.5" x14ac:dyDescent="0.2">
      <c r="A2923" s="74" t="s">
        <v>8108</v>
      </c>
      <c r="B2923" s="75" t="s">
        <v>8109</v>
      </c>
      <c r="C2923" s="76" t="s">
        <v>210</v>
      </c>
      <c r="D2923" s="78" t="s">
        <v>8110</v>
      </c>
      <c r="E2923" s="78" t="s">
        <v>8111</v>
      </c>
    </row>
    <row r="2924" spans="1:5" ht="67.5" x14ac:dyDescent="0.2">
      <c r="A2924" s="74" t="s">
        <v>8112</v>
      </c>
      <c r="B2924" s="75" t="s">
        <v>8113</v>
      </c>
      <c r="C2924" s="76" t="s">
        <v>210</v>
      </c>
      <c r="D2924" s="78" t="s">
        <v>8114</v>
      </c>
      <c r="E2924" s="78" t="s">
        <v>8115</v>
      </c>
    </row>
    <row r="2925" spans="1:5" ht="45" x14ac:dyDescent="0.2">
      <c r="A2925" s="74" t="s">
        <v>8116</v>
      </c>
      <c r="B2925" s="74" t="s">
        <v>8117</v>
      </c>
      <c r="C2925" s="76" t="s">
        <v>210</v>
      </c>
      <c r="D2925" s="78" t="s">
        <v>8118</v>
      </c>
      <c r="E2925" s="78" t="s">
        <v>8119</v>
      </c>
    </row>
    <row r="2926" spans="1:5" ht="56.25" x14ac:dyDescent="0.2">
      <c r="A2926" s="74" t="s">
        <v>8120</v>
      </c>
      <c r="B2926" s="75" t="s">
        <v>8121</v>
      </c>
      <c r="C2926" s="76" t="s">
        <v>210</v>
      </c>
      <c r="D2926" s="78" t="s">
        <v>8122</v>
      </c>
      <c r="E2926" s="78" t="s">
        <v>8123</v>
      </c>
    </row>
    <row r="2927" spans="1:5" ht="78.75" x14ac:dyDescent="0.2">
      <c r="A2927" s="74" t="s">
        <v>8124</v>
      </c>
      <c r="B2927" s="75" t="s">
        <v>8125</v>
      </c>
      <c r="C2927" s="76" t="s">
        <v>210</v>
      </c>
      <c r="D2927" s="78" t="s">
        <v>8126</v>
      </c>
      <c r="E2927" s="78" t="s">
        <v>8127</v>
      </c>
    </row>
    <row r="2928" spans="1:5" ht="67.5" x14ac:dyDescent="0.2">
      <c r="A2928" s="74" t="s">
        <v>8128</v>
      </c>
      <c r="B2928" s="75" t="s">
        <v>8129</v>
      </c>
      <c r="C2928" s="76" t="s">
        <v>210</v>
      </c>
      <c r="D2928" s="78" t="s">
        <v>8130</v>
      </c>
      <c r="E2928" s="78" t="s">
        <v>8131</v>
      </c>
    </row>
    <row r="2929" spans="1:5" ht="33.75" x14ac:dyDescent="0.2">
      <c r="A2929" s="74" t="s">
        <v>8132</v>
      </c>
      <c r="B2929" s="74" t="s">
        <v>8133</v>
      </c>
      <c r="C2929" s="76" t="s">
        <v>210</v>
      </c>
      <c r="D2929" s="78" t="s">
        <v>8134</v>
      </c>
      <c r="E2929" s="78" t="s">
        <v>8136</v>
      </c>
    </row>
    <row r="2930" spans="1:5" ht="56.25" x14ac:dyDescent="0.2">
      <c r="A2930" s="74" t="s">
        <v>8137</v>
      </c>
      <c r="B2930" s="75" t="s">
        <v>8138</v>
      </c>
      <c r="C2930" s="76" t="s">
        <v>210</v>
      </c>
      <c r="D2930" s="78" t="s">
        <v>8139</v>
      </c>
      <c r="E2930" s="78" t="s">
        <v>8140</v>
      </c>
    </row>
    <row r="2931" spans="1:5" ht="67.5" x14ac:dyDescent="0.2">
      <c r="A2931" s="74" t="s">
        <v>8141</v>
      </c>
      <c r="B2931" s="75" t="s">
        <v>8142</v>
      </c>
      <c r="C2931" s="76" t="s">
        <v>210</v>
      </c>
      <c r="D2931" s="78" t="s">
        <v>8143</v>
      </c>
      <c r="E2931" s="78" t="s">
        <v>8144</v>
      </c>
    </row>
    <row r="2932" spans="1:5" ht="56.25" x14ac:dyDescent="0.2">
      <c r="A2932" s="74" t="s">
        <v>8145</v>
      </c>
      <c r="B2932" s="75" t="s">
        <v>8146</v>
      </c>
      <c r="C2932" s="76" t="s">
        <v>210</v>
      </c>
      <c r="D2932" s="78" t="s">
        <v>8147</v>
      </c>
      <c r="E2932" s="78" t="s">
        <v>8148</v>
      </c>
    </row>
    <row r="2933" spans="1:5" ht="45" x14ac:dyDescent="0.2">
      <c r="A2933" s="74" t="s">
        <v>8149</v>
      </c>
      <c r="B2933" s="74" t="s">
        <v>8150</v>
      </c>
      <c r="C2933" s="76" t="s">
        <v>247</v>
      </c>
      <c r="D2933" s="78" t="s">
        <v>8151</v>
      </c>
      <c r="E2933" s="78" t="s">
        <v>8153</v>
      </c>
    </row>
    <row r="2934" spans="1:5" ht="33.75" x14ac:dyDescent="0.2">
      <c r="A2934" s="74" t="s">
        <v>8154</v>
      </c>
      <c r="B2934" s="74" t="s">
        <v>8155</v>
      </c>
      <c r="C2934" s="76" t="s">
        <v>210</v>
      </c>
      <c r="D2934" s="78" t="s">
        <v>1882</v>
      </c>
      <c r="E2934" s="78" t="s">
        <v>8156</v>
      </c>
    </row>
    <row r="2935" spans="1:5" ht="33.75" x14ac:dyDescent="0.2">
      <c r="A2935" s="74" t="s">
        <v>8157</v>
      </c>
      <c r="B2935" s="74" t="s">
        <v>8158</v>
      </c>
      <c r="C2935" s="76" t="s">
        <v>210</v>
      </c>
      <c r="D2935" s="78" t="s">
        <v>8159</v>
      </c>
      <c r="E2935" s="78" t="s">
        <v>8160</v>
      </c>
    </row>
    <row r="2936" spans="1:5" ht="101.25" x14ac:dyDescent="0.2">
      <c r="A2936" s="79" t="s">
        <v>8161</v>
      </c>
      <c r="B2936" s="75" t="s">
        <v>8162</v>
      </c>
      <c r="C2936" s="80" t="s">
        <v>210</v>
      </c>
      <c r="D2936" s="81" t="s">
        <v>8163</v>
      </c>
      <c r="E2936" s="81" t="s">
        <v>8164</v>
      </c>
    </row>
    <row r="2937" spans="1:5" ht="56.25" x14ac:dyDescent="0.2">
      <c r="A2937" s="74" t="s">
        <v>8165</v>
      </c>
      <c r="B2937" s="75" t="s">
        <v>8166</v>
      </c>
      <c r="C2937" s="76" t="s">
        <v>210</v>
      </c>
      <c r="D2937" s="78" t="s">
        <v>8167</v>
      </c>
      <c r="E2937" s="78" t="s">
        <v>8168</v>
      </c>
    </row>
    <row r="2938" spans="1:5" ht="56.25" x14ac:dyDescent="0.2">
      <c r="A2938" s="74" t="s">
        <v>8169</v>
      </c>
      <c r="B2938" s="74" t="s">
        <v>8170</v>
      </c>
      <c r="C2938" s="76" t="s">
        <v>210</v>
      </c>
      <c r="D2938" s="78" t="s">
        <v>8171</v>
      </c>
      <c r="E2938" s="78" t="s">
        <v>8172</v>
      </c>
    </row>
    <row r="2939" spans="1:5" ht="22.5" x14ac:dyDescent="0.2">
      <c r="A2939" s="74" t="s">
        <v>8173</v>
      </c>
      <c r="B2939" s="74" t="s">
        <v>8174</v>
      </c>
      <c r="C2939" s="76" t="s">
        <v>210</v>
      </c>
      <c r="D2939" s="78" t="s">
        <v>8175</v>
      </c>
      <c r="E2939" s="78" t="s">
        <v>8176</v>
      </c>
    </row>
    <row r="2940" spans="1:5" ht="22.5" x14ac:dyDescent="0.2">
      <c r="A2940" s="74" t="s">
        <v>8177</v>
      </c>
      <c r="B2940" s="74" t="s">
        <v>8178</v>
      </c>
      <c r="C2940" s="76" t="s">
        <v>210</v>
      </c>
      <c r="D2940" s="78" t="s">
        <v>8179</v>
      </c>
      <c r="E2940" s="78" t="s">
        <v>8180</v>
      </c>
    </row>
    <row r="2941" spans="1:5" ht="22.5" x14ac:dyDescent="0.2">
      <c r="A2941" s="74" t="s">
        <v>8181</v>
      </c>
      <c r="B2941" s="74" t="s">
        <v>8182</v>
      </c>
      <c r="C2941" s="76" t="s">
        <v>210</v>
      </c>
      <c r="D2941" s="78" t="s">
        <v>7404</v>
      </c>
      <c r="E2941" s="78" t="s">
        <v>8183</v>
      </c>
    </row>
    <row r="2942" spans="1:5" ht="78.75" x14ac:dyDescent="0.2">
      <c r="A2942" s="74" t="s">
        <v>8184</v>
      </c>
      <c r="B2942" s="75" t="s">
        <v>8185</v>
      </c>
      <c r="C2942" s="76" t="s">
        <v>210</v>
      </c>
      <c r="D2942" s="78" t="s">
        <v>8186</v>
      </c>
      <c r="E2942" s="78" t="s">
        <v>8187</v>
      </c>
    </row>
    <row r="2943" spans="1:5" ht="56.25" x14ac:dyDescent="0.2">
      <c r="A2943" s="74" t="s">
        <v>8188</v>
      </c>
      <c r="B2943" s="75" t="s">
        <v>8189</v>
      </c>
      <c r="C2943" s="76" t="s">
        <v>210</v>
      </c>
      <c r="D2943" s="78" t="s">
        <v>8190</v>
      </c>
      <c r="E2943" s="78" t="s">
        <v>8191</v>
      </c>
    </row>
    <row r="2944" spans="1:5" x14ac:dyDescent="0.2">
      <c r="A2944" s="59">
        <v>44.04</v>
      </c>
      <c r="B2944" s="73" t="s">
        <v>8192</v>
      </c>
      <c r="C2944" s="56"/>
      <c r="D2944" s="56"/>
      <c r="E2944" s="56"/>
    </row>
    <row r="2945" spans="1:5" ht="33.75" x14ac:dyDescent="0.2">
      <c r="A2945" s="74" t="s">
        <v>8193</v>
      </c>
      <c r="B2945" s="74" t="s">
        <v>8194</v>
      </c>
      <c r="C2945" s="76" t="s">
        <v>211</v>
      </c>
      <c r="D2945" s="78" t="s">
        <v>8195</v>
      </c>
      <c r="E2945" s="78" t="s">
        <v>8196</v>
      </c>
    </row>
    <row r="2946" spans="1:5" ht="22.5" x14ac:dyDescent="0.2">
      <c r="A2946" s="74" t="s">
        <v>8197</v>
      </c>
      <c r="B2946" s="74" t="s">
        <v>8198</v>
      </c>
      <c r="C2946" s="76" t="s">
        <v>211</v>
      </c>
      <c r="D2946" s="78" t="s">
        <v>8199</v>
      </c>
      <c r="E2946" s="78" t="s">
        <v>8200</v>
      </c>
    </row>
    <row r="2947" spans="1:5" ht="33.75" x14ac:dyDescent="0.2">
      <c r="A2947" s="74" t="s">
        <v>8201</v>
      </c>
      <c r="B2947" s="74" t="s">
        <v>8202</v>
      </c>
      <c r="C2947" s="76" t="s">
        <v>211</v>
      </c>
      <c r="D2947" s="78" t="s">
        <v>8203</v>
      </c>
      <c r="E2947" s="78" t="s">
        <v>8204</v>
      </c>
    </row>
    <row r="2948" spans="1:5" ht="22.5" x14ac:dyDescent="0.2">
      <c r="A2948" s="59">
        <v>44.06</v>
      </c>
      <c r="B2948" s="73" t="s">
        <v>8205</v>
      </c>
      <c r="C2948" s="56"/>
      <c r="D2948" s="56"/>
      <c r="E2948" s="56"/>
    </row>
    <row r="2949" spans="1:5" ht="22.5" x14ac:dyDescent="0.2">
      <c r="A2949" s="74" t="s">
        <v>8206</v>
      </c>
      <c r="B2949" s="74" t="s">
        <v>8207</v>
      </c>
      <c r="C2949" s="76" t="s">
        <v>228</v>
      </c>
      <c r="D2949" s="78" t="s">
        <v>8208</v>
      </c>
      <c r="E2949" s="78" t="s">
        <v>8209</v>
      </c>
    </row>
    <row r="2950" spans="1:5" ht="22.5" x14ac:dyDescent="0.2">
      <c r="A2950" s="74" t="s">
        <v>8210</v>
      </c>
      <c r="B2950" s="74" t="s">
        <v>8211</v>
      </c>
      <c r="C2950" s="76" t="s">
        <v>228</v>
      </c>
      <c r="D2950" s="78" t="s">
        <v>8212</v>
      </c>
      <c r="E2950" s="78" t="s">
        <v>8213</v>
      </c>
    </row>
    <row r="2951" spans="1:5" ht="22.5" x14ac:dyDescent="0.2">
      <c r="A2951" s="74" t="s">
        <v>8214</v>
      </c>
      <c r="B2951" s="74" t="s">
        <v>8215</v>
      </c>
      <c r="C2951" s="76" t="s">
        <v>210</v>
      </c>
      <c r="D2951" s="78" t="s">
        <v>8216</v>
      </c>
      <c r="E2951" s="78" t="s">
        <v>8217</v>
      </c>
    </row>
    <row r="2952" spans="1:5" ht="33.75" x14ac:dyDescent="0.2">
      <c r="A2952" s="74" t="s">
        <v>8218</v>
      </c>
      <c r="B2952" s="74" t="s">
        <v>8219</v>
      </c>
      <c r="C2952" s="76" t="s">
        <v>210</v>
      </c>
      <c r="D2952" s="78" t="s">
        <v>8220</v>
      </c>
      <c r="E2952" s="78" t="s">
        <v>8221</v>
      </c>
    </row>
    <row r="2953" spans="1:5" ht="45" x14ac:dyDescent="0.2">
      <c r="A2953" s="74" t="s">
        <v>8222</v>
      </c>
      <c r="B2953" s="74" t="s">
        <v>8223</v>
      </c>
      <c r="C2953" s="76" t="s">
        <v>210</v>
      </c>
      <c r="D2953" s="78" t="s">
        <v>8224</v>
      </c>
      <c r="E2953" s="78" t="s">
        <v>8225</v>
      </c>
    </row>
    <row r="2954" spans="1:5" ht="45" x14ac:dyDescent="0.2">
      <c r="A2954" s="74" t="s">
        <v>8226</v>
      </c>
      <c r="B2954" s="74" t="s">
        <v>8227</v>
      </c>
      <c r="C2954" s="76" t="s">
        <v>210</v>
      </c>
      <c r="D2954" s="78" t="s">
        <v>8228</v>
      </c>
      <c r="E2954" s="78" t="s">
        <v>8229</v>
      </c>
    </row>
    <row r="2955" spans="1:5" ht="45" x14ac:dyDescent="0.2">
      <c r="A2955" s="74" t="s">
        <v>8230</v>
      </c>
      <c r="B2955" s="74" t="s">
        <v>8231</v>
      </c>
      <c r="C2955" s="76" t="s">
        <v>210</v>
      </c>
      <c r="D2955" s="78" t="s">
        <v>8232</v>
      </c>
      <c r="E2955" s="78" t="s">
        <v>8233</v>
      </c>
    </row>
    <row r="2956" spans="1:5" ht="45" x14ac:dyDescent="0.2">
      <c r="A2956" s="74" t="s">
        <v>8234</v>
      </c>
      <c r="B2956" s="74" t="s">
        <v>8235</v>
      </c>
      <c r="C2956" s="76" t="s">
        <v>210</v>
      </c>
      <c r="D2956" s="78" t="s">
        <v>8236</v>
      </c>
      <c r="E2956" s="78" t="s">
        <v>8237</v>
      </c>
    </row>
    <row r="2957" spans="1:5" ht="45" x14ac:dyDescent="0.2">
      <c r="A2957" s="74" t="s">
        <v>8238</v>
      </c>
      <c r="B2957" s="74" t="s">
        <v>8239</v>
      </c>
      <c r="C2957" s="76" t="s">
        <v>210</v>
      </c>
      <c r="D2957" s="78" t="s">
        <v>8240</v>
      </c>
      <c r="E2957" s="78" t="s">
        <v>8241</v>
      </c>
    </row>
    <row r="2958" spans="1:5" ht="45" x14ac:dyDescent="0.2">
      <c r="A2958" s="74" t="s">
        <v>8242</v>
      </c>
      <c r="B2958" s="74" t="s">
        <v>8243</v>
      </c>
      <c r="C2958" s="76" t="s">
        <v>210</v>
      </c>
      <c r="D2958" s="78" t="s">
        <v>8244</v>
      </c>
      <c r="E2958" s="78" t="s">
        <v>8245</v>
      </c>
    </row>
    <row r="2959" spans="1:5" ht="45" x14ac:dyDescent="0.2">
      <c r="A2959" s="74" t="s">
        <v>8246</v>
      </c>
      <c r="B2959" s="74" t="s">
        <v>8247</v>
      </c>
      <c r="C2959" s="76" t="s">
        <v>210</v>
      </c>
      <c r="D2959" s="78" t="s">
        <v>8248</v>
      </c>
      <c r="E2959" s="78" t="s">
        <v>8249</v>
      </c>
    </row>
    <row r="2960" spans="1:5" ht="45" x14ac:dyDescent="0.2">
      <c r="A2960" s="74" t="s">
        <v>8250</v>
      </c>
      <c r="B2960" s="74" t="s">
        <v>8251</v>
      </c>
      <c r="C2960" s="76" t="s">
        <v>210</v>
      </c>
      <c r="D2960" s="78" t="s">
        <v>8252</v>
      </c>
      <c r="E2960" s="78" t="s">
        <v>8253</v>
      </c>
    </row>
    <row r="2961" spans="1:5" ht="45" x14ac:dyDescent="0.2">
      <c r="A2961" s="74" t="s">
        <v>8254</v>
      </c>
      <c r="B2961" s="74" t="s">
        <v>8255</v>
      </c>
      <c r="C2961" s="76" t="s">
        <v>210</v>
      </c>
      <c r="D2961" s="78" t="s">
        <v>8256</v>
      </c>
      <c r="E2961" s="78" t="s">
        <v>8257</v>
      </c>
    </row>
    <row r="2962" spans="1:5" ht="45" x14ac:dyDescent="0.2">
      <c r="A2962" s="74" t="s">
        <v>8258</v>
      </c>
      <c r="B2962" s="74" t="s">
        <v>8259</v>
      </c>
      <c r="C2962" s="76" t="s">
        <v>210</v>
      </c>
      <c r="D2962" s="78" t="s">
        <v>8260</v>
      </c>
      <c r="E2962" s="78" t="s">
        <v>8261</v>
      </c>
    </row>
    <row r="2963" spans="1:5" ht="45" x14ac:dyDescent="0.2">
      <c r="A2963" s="74" t="s">
        <v>8262</v>
      </c>
      <c r="B2963" s="74" t="s">
        <v>8263</v>
      </c>
      <c r="C2963" s="76" t="s">
        <v>210</v>
      </c>
      <c r="D2963" s="78" t="s">
        <v>8264</v>
      </c>
      <c r="E2963" s="78" t="s">
        <v>8265</v>
      </c>
    </row>
    <row r="2964" spans="1:5" ht="45" x14ac:dyDescent="0.2">
      <c r="A2964" s="74" t="s">
        <v>8266</v>
      </c>
      <c r="B2964" s="74" t="s">
        <v>8267</v>
      </c>
      <c r="C2964" s="76" t="s">
        <v>210</v>
      </c>
      <c r="D2964" s="78" t="s">
        <v>8268</v>
      </c>
      <c r="E2964" s="78" t="s">
        <v>8269</v>
      </c>
    </row>
    <row r="2965" spans="1:5" ht="45" x14ac:dyDescent="0.2">
      <c r="A2965" s="74" t="s">
        <v>8270</v>
      </c>
      <c r="B2965" s="74" t="s">
        <v>8271</v>
      </c>
      <c r="C2965" s="76" t="s">
        <v>210</v>
      </c>
      <c r="D2965" s="78" t="s">
        <v>8272</v>
      </c>
      <c r="E2965" s="78" t="s">
        <v>8273</v>
      </c>
    </row>
    <row r="2966" spans="1:5" ht="33.75" x14ac:dyDescent="0.2">
      <c r="A2966" s="74" t="s">
        <v>8274</v>
      </c>
      <c r="B2966" s="74" t="s">
        <v>8275</v>
      </c>
      <c r="C2966" s="76" t="s">
        <v>210</v>
      </c>
      <c r="D2966" s="78" t="s">
        <v>8276</v>
      </c>
      <c r="E2966" s="78" t="s">
        <v>8277</v>
      </c>
    </row>
    <row r="2967" spans="1:5" ht="33.75" x14ac:dyDescent="0.2">
      <c r="A2967" s="74" t="s">
        <v>8278</v>
      </c>
      <c r="B2967" s="74" t="s">
        <v>8279</v>
      </c>
      <c r="C2967" s="76" t="s">
        <v>210</v>
      </c>
      <c r="D2967" s="78" t="s">
        <v>8280</v>
      </c>
      <c r="E2967" s="78" t="s">
        <v>8281</v>
      </c>
    </row>
    <row r="2968" spans="1:5" ht="33.75" x14ac:dyDescent="0.2">
      <c r="A2968" s="74" t="s">
        <v>8282</v>
      </c>
      <c r="B2968" s="74" t="s">
        <v>8283</v>
      </c>
      <c r="C2968" s="76" t="s">
        <v>210</v>
      </c>
      <c r="D2968" s="78" t="s">
        <v>8284</v>
      </c>
      <c r="E2968" s="78" t="s">
        <v>8285</v>
      </c>
    </row>
    <row r="2969" spans="1:5" ht="45" x14ac:dyDescent="0.2">
      <c r="A2969" s="59">
        <v>44.2</v>
      </c>
      <c r="B2969" s="73" t="s">
        <v>8286</v>
      </c>
      <c r="C2969" s="56"/>
      <c r="D2969" s="56"/>
      <c r="E2969" s="56"/>
    </row>
    <row r="2970" spans="1:5" ht="33.75" x14ac:dyDescent="0.2">
      <c r="A2970" s="74" t="s">
        <v>8287</v>
      </c>
      <c r="B2970" s="74" t="s">
        <v>8288</v>
      </c>
      <c r="C2970" s="76" t="s">
        <v>210</v>
      </c>
      <c r="D2970" s="78" t="s">
        <v>8289</v>
      </c>
      <c r="E2970" s="78" t="s">
        <v>8290</v>
      </c>
    </row>
    <row r="2971" spans="1:5" ht="22.5" x14ac:dyDescent="0.2">
      <c r="A2971" s="74" t="s">
        <v>8291</v>
      </c>
      <c r="B2971" s="74" t="s">
        <v>8292</v>
      </c>
      <c r="C2971" s="76" t="s">
        <v>210</v>
      </c>
      <c r="D2971" s="78" t="s">
        <v>8293</v>
      </c>
      <c r="E2971" s="78" t="s">
        <v>8294</v>
      </c>
    </row>
    <row r="2972" spans="1:5" ht="22.5" x14ac:dyDescent="0.2">
      <c r="A2972" s="74" t="s">
        <v>8295</v>
      </c>
      <c r="B2972" s="74" t="s">
        <v>8296</v>
      </c>
      <c r="C2972" s="76" t="s">
        <v>210</v>
      </c>
      <c r="D2972" s="78" t="s">
        <v>8297</v>
      </c>
      <c r="E2972" s="78" t="s">
        <v>8298</v>
      </c>
    </row>
    <row r="2973" spans="1:5" ht="56.25" x14ac:dyDescent="0.2">
      <c r="A2973" s="74" t="s">
        <v>8299</v>
      </c>
      <c r="B2973" s="74" t="s">
        <v>8300</v>
      </c>
      <c r="C2973" s="76" t="s">
        <v>210</v>
      </c>
      <c r="D2973" s="78" t="s">
        <v>8301</v>
      </c>
      <c r="E2973" s="78" t="s">
        <v>8302</v>
      </c>
    </row>
    <row r="2974" spans="1:5" ht="33.75" x14ac:dyDescent="0.2">
      <c r="A2974" s="74" t="s">
        <v>8303</v>
      </c>
      <c r="B2974" s="74" t="s">
        <v>8304</v>
      </c>
      <c r="C2974" s="76" t="s">
        <v>210</v>
      </c>
      <c r="D2974" s="82"/>
      <c r="E2974" s="78" t="s">
        <v>4752</v>
      </c>
    </row>
    <row r="2975" spans="1:5" ht="22.5" x14ac:dyDescent="0.2">
      <c r="A2975" s="74" t="s">
        <v>8305</v>
      </c>
      <c r="B2975" s="74" t="s">
        <v>8306</v>
      </c>
      <c r="C2975" s="76" t="s">
        <v>210</v>
      </c>
      <c r="D2975" s="78" t="s">
        <v>8307</v>
      </c>
      <c r="E2975" s="78" t="s">
        <v>8308</v>
      </c>
    </row>
    <row r="2976" spans="1:5" ht="22.5" x14ac:dyDescent="0.2">
      <c r="A2976" s="74" t="s">
        <v>8309</v>
      </c>
      <c r="B2976" s="74" t="s">
        <v>8310</v>
      </c>
      <c r="C2976" s="76" t="s">
        <v>210</v>
      </c>
      <c r="D2976" s="78" t="s">
        <v>3946</v>
      </c>
      <c r="E2976" s="78" t="s">
        <v>8311</v>
      </c>
    </row>
    <row r="2977" spans="1:5" ht="22.5" x14ac:dyDescent="0.2">
      <c r="A2977" s="74" t="s">
        <v>8312</v>
      </c>
      <c r="B2977" s="74" t="s">
        <v>8313</v>
      </c>
      <c r="C2977" s="76" t="s">
        <v>210</v>
      </c>
      <c r="D2977" s="78" t="s">
        <v>8314</v>
      </c>
      <c r="E2977" s="78" t="s">
        <v>8316</v>
      </c>
    </row>
    <row r="2978" spans="1:5" ht="56.25" x14ac:dyDescent="0.2">
      <c r="A2978" s="74" t="s">
        <v>8317</v>
      </c>
      <c r="B2978" s="75" t="s">
        <v>8318</v>
      </c>
      <c r="C2978" s="76" t="s">
        <v>210</v>
      </c>
      <c r="D2978" s="78" t="s">
        <v>7534</v>
      </c>
      <c r="E2978" s="78" t="s">
        <v>8319</v>
      </c>
    </row>
    <row r="2979" spans="1:5" ht="33.75" x14ac:dyDescent="0.2">
      <c r="A2979" s="74" t="s">
        <v>8320</v>
      </c>
      <c r="B2979" s="74" t="s">
        <v>8321</v>
      </c>
      <c r="C2979" s="76" t="s">
        <v>210</v>
      </c>
      <c r="D2979" s="78" t="s">
        <v>8322</v>
      </c>
      <c r="E2979" s="78" t="s">
        <v>8323</v>
      </c>
    </row>
    <row r="2980" spans="1:5" ht="33.75" x14ac:dyDescent="0.2">
      <c r="A2980" s="74" t="s">
        <v>8324</v>
      </c>
      <c r="B2980" s="74" t="s">
        <v>8325</v>
      </c>
      <c r="C2980" s="76" t="s">
        <v>210</v>
      </c>
      <c r="D2980" s="78" t="s">
        <v>8326</v>
      </c>
      <c r="E2980" s="78" t="s">
        <v>8327</v>
      </c>
    </row>
    <row r="2981" spans="1:5" ht="22.5" x14ac:dyDescent="0.2">
      <c r="A2981" s="74" t="s">
        <v>8328</v>
      </c>
      <c r="B2981" s="74" t="s">
        <v>8329</v>
      </c>
      <c r="C2981" s="76" t="s">
        <v>210</v>
      </c>
      <c r="D2981" s="78" t="s">
        <v>8330</v>
      </c>
      <c r="E2981" s="78" t="s">
        <v>8331</v>
      </c>
    </row>
    <row r="2982" spans="1:5" ht="22.5" x14ac:dyDescent="0.2">
      <c r="A2982" s="74" t="s">
        <v>8332</v>
      </c>
      <c r="B2982" s="74" t="s">
        <v>8333</v>
      </c>
      <c r="C2982" s="76" t="s">
        <v>210</v>
      </c>
      <c r="D2982" s="78" t="s">
        <v>8334</v>
      </c>
      <c r="E2982" s="78" t="s">
        <v>8335</v>
      </c>
    </row>
    <row r="2983" spans="1:5" ht="33.75" x14ac:dyDescent="0.2">
      <c r="A2983" s="74" t="s">
        <v>8336</v>
      </c>
      <c r="B2983" s="74" t="s">
        <v>8337</v>
      </c>
      <c r="C2983" s="76" t="s">
        <v>210</v>
      </c>
      <c r="D2983" s="78" t="s">
        <v>8338</v>
      </c>
      <c r="E2983" s="78" t="s">
        <v>8339</v>
      </c>
    </row>
    <row r="2984" spans="1:5" ht="33.75" x14ac:dyDescent="0.2">
      <c r="A2984" s="74" t="s">
        <v>8340</v>
      </c>
      <c r="B2984" s="74" t="s">
        <v>8341</v>
      </c>
      <c r="C2984" s="76" t="s">
        <v>210</v>
      </c>
      <c r="D2984" s="78" t="s">
        <v>8342</v>
      </c>
      <c r="E2984" s="78" t="s">
        <v>8343</v>
      </c>
    </row>
    <row r="2985" spans="1:5" ht="22.5" x14ac:dyDescent="0.2">
      <c r="A2985" s="74" t="s">
        <v>8344</v>
      </c>
      <c r="B2985" s="74" t="s">
        <v>8345</v>
      </c>
      <c r="C2985" s="76" t="s">
        <v>210</v>
      </c>
      <c r="D2985" s="78" t="s">
        <v>8346</v>
      </c>
      <c r="E2985" s="78" t="s">
        <v>8347</v>
      </c>
    </row>
    <row r="2986" spans="1:5" ht="33.75" x14ac:dyDescent="0.2">
      <c r="A2986" s="74" t="s">
        <v>8348</v>
      </c>
      <c r="B2986" s="74" t="s">
        <v>8349</v>
      </c>
      <c r="C2986" s="76" t="s">
        <v>210</v>
      </c>
      <c r="D2986" s="78" t="s">
        <v>8350</v>
      </c>
      <c r="E2986" s="78" t="s">
        <v>8351</v>
      </c>
    </row>
    <row r="2987" spans="1:5" ht="33.75" x14ac:dyDescent="0.2">
      <c r="A2987" s="74" t="s">
        <v>8352</v>
      </c>
      <c r="B2987" s="74" t="s">
        <v>8353</v>
      </c>
      <c r="C2987" s="76" t="s">
        <v>210</v>
      </c>
      <c r="D2987" s="78" t="s">
        <v>8354</v>
      </c>
      <c r="E2987" s="78" t="s">
        <v>8355</v>
      </c>
    </row>
    <row r="2988" spans="1:5" ht="22.5" x14ac:dyDescent="0.2">
      <c r="A2988" s="74" t="s">
        <v>8356</v>
      </c>
      <c r="B2988" s="74" t="s">
        <v>8357</v>
      </c>
      <c r="C2988" s="76" t="s">
        <v>210</v>
      </c>
      <c r="D2988" s="78" t="s">
        <v>1228</v>
      </c>
      <c r="E2988" s="78" t="s">
        <v>4058</v>
      </c>
    </row>
    <row r="2989" spans="1:5" ht="22.5" x14ac:dyDescent="0.2">
      <c r="A2989" s="74" t="s">
        <v>8358</v>
      </c>
      <c r="B2989" s="74" t="s">
        <v>8359</v>
      </c>
      <c r="C2989" s="76" t="s">
        <v>210</v>
      </c>
      <c r="D2989" s="78" t="s">
        <v>3250</v>
      </c>
      <c r="E2989" s="78" t="s">
        <v>8361</v>
      </c>
    </row>
    <row r="2990" spans="1:5" ht="33.75" x14ac:dyDescent="0.2">
      <c r="A2990" s="74" t="s">
        <v>8362</v>
      </c>
      <c r="B2990" s="74" t="s">
        <v>8363</v>
      </c>
      <c r="C2990" s="76" t="s">
        <v>210</v>
      </c>
      <c r="D2990" s="78" t="s">
        <v>8364</v>
      </c>
      <c r="E2990" s="78" t="s">
        <v>8365</v>
      </c>
    </row>
    <row r="2991" spans="1:5" ht="22.5" x14ac:dyDescent="0.2">
      <c r="A2991" s="74" t="s">
        <v>8366</v>
      </c>
      <c r="B2991" s="74" t="s">
        <v>8367</v>
      </c>
      <c r="C2991" s="76" t="s">
        <v>210</v>
      </c>
      <c r="D2991" s="78" t="s">
        <v>793</v>
      </c>
      <c r="E2991" s="78" t="s">
        <v>8368</v>
      </c>
    </row>
    <row r="2992" spans="1:5" x14ac:dyDescent="0.2">
      <c r="A2992" s="74" t="s">
        <v>8369</v>
      </c>
      <c r="B2992" s="74" t="s">
        <v>8370</v>
      </c>
      <c r="C2992" s="76" t="s">
        <v>210</v>
      </c>
      <c r="D2992" s="78" t="s">
        <v>8371</v>
      </c>
      <c r="E2992" s="78" t="s">
        <v>8372</v>
      </c>
    </row>
    <row r="2993" spans="1:5" ht="22.5" x14ac:dyDescent="0.2">
      <c r="A2993" s="74" t="s">
        <v>8373</v>
      </c>
      <c r="B2993" s="74" t="s">
        <v>8374</v>
      </c>
      <c r="C2993" s="76" t="s">
        <v>210</v>
      </c>
      <c r="D2993" s="78" t="s">
        <v>8375</v>
      </c>
      <c r="E2993" s="78" t="s">
        <v>8376</v>
      </c>
    </row>
    <row r="2994" spans="1:5" ht="22.5" x14ac:dyDescent="0.2">
      <c r="A2994" s="74" t="s">
        <v>8377</v>
      </c>
      <c r="B2994" s="74" t="s">
        <v>8378</v>
      </c>
      <c r="C2994" s="76" t="s">
        <v>210</v>
      </c>
      <c r="D2994" s="78" t="s">
        <v>8379</v>
      </c>
      <c r="E2994" s="78" t="s">
        <v>5538</v>
      </c>
    </row>
    <row r="2995" spans="1:5" ht="22.5" x14ac:dyDescent="0.2">
      <c r="A2995" s="58">
        <v>45</v>
      </c>
      <c r="B2995" s="73" t="s">
        <v>8380</v>
      </c>
      <c r="C2995" s="56"/>
      <c r="D2995" s="56"/>
      <c r="E2995" s="56"/>
    </row>
    <row r="2996" spans="1:5" x14ac:dyDescent="0.2">
      <c r="A2996" s="59">
        <v>45.01</v>
      </c>
      <c r="B2996" s="73" t="s">
        <v>8381</v>
      </c>
      <c r="C2996" s="56"/>
      <c r="D2996" s="56"/>
      <c r="E2996" s="56"/>
    </row>
    <row r="2997" spans="1:5" ht="45" x14ac:dyDescent="0.2">
      <c r="A2997" s="74" t="s">
        <v>8382</v>
      </c>
      <c r="B2997" s="74" t="s">
        <v>8383</v>
      </c>
      <c r="C2997" s="76" t="s">
        <v>210</v>
      </c>
      <c r="D2997" s="78" t="s">
        <v>8384</v>
      </c>
      <c r="E2997" s="78" t="s">
        <v>8386</v>
      </c>
    </row>
    <row r="2998" spans="1:5" ht="45" x14ac:dyDescent="0.2">
      <c r="A2998" s="74" t="s">
        <v>8387</v>
      </c>
      <c r="B2998" s="74" t="s">
        <v>8388</v>
      </c>
      <c r="C2998" s="76" t="s">
        <v>210</v>
      </c>
      <c r="D2998" s="78" t="s">
        <v>8389</v>
      </c>
      <c r="E2998" s="78" t="s">
        <v>8390</v>
      </c>
    </row>
    <row r="2999" spans="1:5" ht="45" x14ac:dyDescent="0.2">
      <c r="A2999" s="74" t="s">
        <v>8391</v>
      </c>
      <c r="B2999" s="74" t="s">
        <v>8392</v>
      </c>
      <c r="C2999" s="76" t="s">
        <v>210</v>
      </c>
      <c r="D2999" s="78" t="s">
        <v>8393</v>
      </c>
      <c r="E2999" s="78" t="s">
        <v>8395</v>
      </c>
    </row>
    <row r="3000" spans="1:5" ht="45" x14ac:dyDescent="0.2">
      <c r="A3000" s="74" t="s">
        <v>8396</v>
      </c>
      <c r="B3000" s="74" t="s">
        <v>8397</v>
      </c>
      <c r="C3000" s="76" t="s">
        <v>210</v>
      </c>
      <c r="D3000" s="78" t="s">
        <v>8398</v>
      </c>
      <c r="E3000" s="78" t="s">
        <v>8399</v>
      </c>
    </row>
    <row r="3001" spans="1:5" ht="45" x14ac:dyDescent="0.2">
      <c r="A3001" s="74" t="s">
        <v>8400</v>
      </c>
      <c r="B3001" s="74" t="s">
        <v>8401</v>
      </c>
      <c r="C3001" s="76" t="s">
        <v>210</v>
      </c>
      <c r="D3001" s="78" t="s">
        <v>8402</v>
      </c>
      <c r="E3001" s="78" t="s">
        <v>8403</v>
      </c>
    </row>
    <row r="3002" spans="1:5" ht="45" x14ac:dyDescent="0.2">
      <c r="A3002" s="74" t="s">
        <v>8404</v>
      </c>
      <c r="B3002" s="74" t="s">
        <v>8405</v>
      </c>
      <c r="C3002" s="76" t="s">
        <v>210</v>
      </c>
      <c r="D3002" s="78" t="s">
        <v>8406</v>
      </c>
      <c r="E3002" s="78" t="s">
        <v>8407</v>
      </c>
    </row>
    <row r="3003" spans="1:5" x14ac:dyDescent="0.2">
      <c r="A3003" s="59">
        <v>45.02</v>
      </c>
      <c r="B3003" s="73" t="s">
        <v>8408</v>
      </c>
      <c r="C3003" s="56"/>
      <c r="D3003" s="56"/>
      <c r="E3003" s="56"/>
    </row>
    <row r="3004" spans="1:5" ht="45" x14ac:dyDescent="0.2">
      <c r="A3004" s="74" t="s">
        <v>8409</v>
      </c>
      <c r="B3004" s="74" t="s">
        <v>8410</v>
      </c>
      <c r="C3004" s="76" t="s">
        <v>210</v>
      </c>
      <c r="D3004" s="78" t="s">
        <v>8411</v>
      </c>
      <c r="E3004" s="78" t="s">
        <v>8413</v>
      </c>
    </row>
    <row r="3005" spans="1:5" ht="33.75" x14ac:dyDescent="0.2">
      <c r="A3005" s="74" t="s">
        <v>8414</v>
      </c>
      <c r="B3005" s="74" t="s">
        <v>8415</v>
      </c>
      <c r="C3005" s="76" t="s">
        <v>210</v>
      </c>
      <c r="D3005" s="78" t="s">
        <v>8416</v>
      </c>
      <c r="E3005" s="78" t="s">
        <v>8418</v>
      </c>
    </row>
    <row r="3006" spans="1:5" ht="33.75" x14ac:dyDescent="0.2">
      <c r="A3006" s="74" t="s">
        <v>8419</v>
      </c>
      <c r="B3006" s="74" t="s">
        <v>8420</v>
      </c>
      <c r="C3006" s="76" t="s">
        <v>210</v>
      </c>
      <c r="D3006" s="78" t="s">
        <v>8421</v>
      </c>
      <c r="E3006" s="78" t="s">
        <v>8423</v>
      </c>
    </row>
    <row r="3007" spans="1:5" ht="33.75" x14ac:dyDescent="0.2">
      <c r="A3007" s="74" t="s">
        <v>8424</v>
      </c>
      <c r="B3007" s="74" t="s">
        <v>8425</v>
      </c>
      <c r="C3007" s="76" t="s">
        <v>210</v>
      </c>
      <c r="D3007" s="78" t="s">
        <v>8426</v>
      </c>
      <c r="E3007" s="78" t="s">
        <v>8428</v>
      </c>
    </row>
    <row r="3008" spans="1:5" ht="33.75" x14ac:dyDescent="0.2">
      <c r="A3008" s="74" t="s">
        <v>8429</v>
      </c>
      <c r="B3008" s="74" t="s">
        <v>8430</v>
      </c>
      <c r="C3008" s="76" t="s">
        <v>210</v>
      </c>
      <c r="D3008" s="78" t="s">
        <v>8431</v>
      </c>
      <c r="E3008" s="78" t="s">
        <v>8433</v>
      </c>
    </row>
    <row r="3009" spans="1:5" x14ac:dyDescent="0.2">
      <c r="A3009" s="59">
        <v>45.03</v>
      </c>
      <c r="B3009" s="73" t="s">
        <v>8434</v>
      </c>
      <c r="C3009" s="56"/>
      <c r="D3009" s="56"/>
      <c r="E3009" s="56"/>
    </row>
    <row r="3010" spans="1:5" ht="33.75" x14ac:dyDescent="0.2">
      <c r="A3010" s="74" t="s">
        <v>8435</v>
      </c>
      <c r="B3010" s="74" t="s">
        <v>8436</v>
      </c>
      <c r="C3010" s="76" t="s">
        <v>210</v>
      </c>
      <c r="D3010" s="78" t="s">
        <v>8437</v>
      </c>
      <c r="E3010" s="78" t="s">
        <v>8438</v>
      </c>
    </row>
    <row r="3011" spans="1:5" ht="45" x14ac:dyDescent="0.2">
      <c r="A3011" s="74" t="s">
        <v>8439</v>
      </c>
      <c r="B3011" s="74" t="s">
        <v>8440</v>
      </c>
      <c r="C3011" s="76" t="s">
        <v>210</v>
      </c>
      <c r="D3011" s="78" t="s">
        <v>8441</v>
      </c>
      <c r="E3011" s="78" t="s">
        <v>8442</v>
      </c>
    </row>
    <row r="3012" spans="1:5" ht="33.75" x14ac:dyDescent="0.2">
      <c r="A3012" s="74" t="s">
        <v>8443</v>
      </c>
      <c r="B3012" s="74" t="s">
        <v>8444</v>
      </c>
      <c r="C3012" s="76" t="s">
        <v>210</v>
      </c>
      <c r="D3012" s="78" t="s">
        <v>8445</v>
      </c>
      <c r="E3012" s="78" t="s">
        <v>8446</v>
      </c>
    </row>
    <row r="3013" spans="1:5" ht="33.75" x14ac:dyDescent="0.2">
      <c r="A3013" s="74" t="s">
        <v>8447</v>
      </c>
      <c r="B3013" s="74" t="s">
        <v>8448</v>
      </c>
      <c r="C3013" s="76" t="s">
        <v>210</v>
      </c>
      <c r="D3013" s="78" t="s">
        <v>8449</v>
      </c>
      <c r="E3013" s="78" t="s">
        <v>8450</v>
      </c>
    </row>
    <row r="3014" spans="1:5" ht="33.75" x14ac:dyDescent="0.2">
      <c r="A3014" s="74" t="s">
        <v>8451</v>
      </c>
      <c r="B3014" s="74" t="s">
        <v>8452</v>
      </c>
      <c r="C3014" s="76" t="s">
        <v>210</v>
      </c>
      <c r="D3014" s="78" t="s">
        <v>8453</v>
      </c>
      <c r="E3014" s="78" t="s">
        <v>8454</v>
      </c>
    </row>
    <row r="3015" spans="1:5" ht="45" x14ac:dyDescent="0.2">
      <c r="A3015" s="59">
        <v>45.2</v>
      </c>
      <c r="B3015" s="73" t="s">
        <v>8455</v>
      </c>
      <c r="C3015" s="56"/>
      <c r="D3015" s="56"/>
      <c r="E3015" s="56"/>
    </row>
    <row r="3016" spans="1:5" ht="22.5" x14ac:dyDescent="0.2">
      <c r="A3016" s="74" t="s">
        <v>8456</v>
      </c>
      <c r="B3016" s="74" t="s">
        <v>8457</v>
      </c>
      <c r="C3016" s="76" t="s">
        <v>210</v>
      </c>
      <c r="D3016" s="78" t="s">
        <v>8458</v>
      </c>
      <c r="E3016" s="78" t="s">
        <v>8458</v>
      </c>
    </row>
    <row r="3017" spans="1:5" ht="33.75" x14ac:dyDescent="0.2">
      <c r="A3017" s="58">
        <v>46</v>
      </c>
      <c r="B3017" s="73" t="s">
        <v>8459</v>
      </c>
      <c r="C3017" s="56"/>
      <c r="D3017" s="56"/>
      <c r="E3017" s="56"/>
    </row>
    <row r="3018" spans="1:5" ht="45" x14ac:dyDescent="0.2">
      <c r="A3018" s="59">
        <v>46.01</v>
      </c>
      <c r="B3018" s="73" t="s">
        <v>8460</v>
      </c>
      <c r="C3018" s="57"/>
      <c r="D3018" s="57"/>
      <c r="E3018" s="57"/>
    </row>
    <row r="3019" spans="1:5" ht="56.25" x14ac:dyDescent="0.2">
      <c r="A3019" s="74" t="s">
        <v>8461</v>
      </c>
      <c r="B3019" s="75" t="s">
        <v>8462</v>
      </c>
      <c r="C3019" s="76" t="s">
        <v>228</v>
      </c>
      <c r="D3019" s="78" t="s">
        <v>391</v>
      </c>
      <c r="E3019" s="78" t="s">
        <v>8463</v>
      </c>
    </row>
    <row r="3020" spans="1:5" ht="56.25" x14ac:dyDescent="0.2">
      <c r="A3020" s="74" t="s">
        <v>8464</v>
      </c>
      <c r="B3020" s="75" t="s">
        <v>8465</v>
      </c>
      <c r="C3020" s="76" t="s">
        <v>228</v>
      </c>
      <c r="D3020" s="78" t="s">
        <v>7478</v>
      </c>
      <c r="E3020" s="78" t="s">
        <v>7479</v>
      </c>
    </row>
    <row r="3021" spans="1:5" ht="56.25" x14ac:dyDescent="0.2">
      <c r="A3021" s="74" t="s">
        <v>8466</v>
      </c>
      <c r="B3021" s="75" t="s">
        <v>8467</v>
      </c>
      <c r="C3021" s="76" t="s">
        <v>228</v>
      </c>
      <c r="D3021" s="78" t="s">
        <v>8468</v>
      </c>
      <c r="E3021" s="78" t="s">
        <v>8469</v>
      </c>
    </row>
    <row r="3022" spans="1:5" ht="56.25" x14ac:dyDescent="0.2">
      <c r="A3022" s="74" t="s">
        <v>8470</v>
      </c>
      <c r="B3022" s="75" t="s">
        <v>8471</v>
      </c>
      <c r="C3022" s="76" t="s">
        <v>228</v>
      </c>
      <c r="D3022" s="78" t="s">
        <v>8472</v>
      </c>
      <c r="E3022" s="78" t="s">
        <v>8473</v>
      </c>
    </row>
    <row r="3023" spans="1:5" ht="56.25" x14ac:dyDescent="0.2">
      <c r="A3023" s="74" t="s">
        <v>8474</v>
      </c>
      <c r="B3023" s="75" t="s">
        <v>8475</v>
      </c>
      <c r="C3023" s="76" t="s">
        <v>228</v>
      </c>
      <c r="D3023" s="78" t="s">
        <v>1363</v>
      </c>
      <c r="E3023" s="78" t="s">
        <v>8476</v>
      </c>
    </row>
    <row r="3024" spans="1:5" ht="56.25" x14ac:dyDescent="0.2">
      <c r="A3024" s="74" t="s">
        <v>8477</v>
      </c>
      <c r="B3024" s="75" t="s">
        <v>8478</v>
      </c>
      <c r="C3024" s="76" t="s">
        <v>228</v>
      </c>
      <c r="D3024" s="78" t="s">
        <v>8479</v>
      </c>
      <c r="E3024" s="78" t="s">
        <v>8480</v>
      </c>
    </row>
    <row r="3025" spans="1:5" ht="56.25" x14ac:dyDescent="0.2">
      <c r="A3025" s="74" t="s">
        <v>8481</v>
      </c>
      <c r="B3025" s="75" t="s">
        <v>8482</v>
      </c>
      <c r="C3025" s="76" t="s">
        <v>228</v>
      </c>
      <c r="D3025" s="78" t="s">
        <v>8483</v>
      </c>
      <c r="E3025" s="78" t="s">
        <v>8484</v>
      </c>
    </row>
    <row r="3026" spans="1:5" ht="56.25" x14ac:dyDescent="0.2">
      <c r="A3026" s="74" t="s">
        <v>8485</v>
      </c>
      <c r="B3026" s="75" t="s">
        <v>8486</v>
      </c>
      <c r="C3026" s="76" t="s">
        <v>228</v>
      </c>
      <c r="D3026" s="78" t="s">
        <v>8487</v>
      </c>
      <c r="E3026" s="78" t="s">
        <v>8488</v>
      </c>
    </row>
    <row r="3027" spans="1:5" ht="56.25" x14ac:dyDescent="0.2">
      <c r="A3027" s="74" t="s">
        <v>8489</v>
      </c>
      <c r="B3027" s="75" t="s">
        <v>8490</v>
      </c>
      <c r="C3027" s="76" t="s">
        <v>228</v>
      </c>
      <c r="D3027" s="78" t="s">
        <v>8491</v>
      </c>
      <c r="E3027" s="78" t="s">
        <v>8492</v>
      </c>
    </row>
    <row r="3028" spans="1:5" ht="33.75" x14ac:dyDescent="0.2">
      <c r="A3028" s="59">
        <v>46.02</v>
      </c>
      <c r="B3028" s="73" t="s">
        <v>8493</v>
      </c>
      <c r="C3028" s="56"/>
      <c r="D3028" s="56"/>
      <c r="E3028" s="56"/>
    </row>
    <row r="3029" spans="1:5" ht="67.5" x14ac:dyDescent="0.2">
      <c r="A3029" s="74" t="s">
        <v>8494</v>
      </c>
      <c r="B3029" s="75" t="s">
        <v>8495</v>
      </c>
      <c r="C3029" s="76" t="s">
        <v>228</v>
      </c>
      <c r="D3029" s="78" t="s">
        <v>3454</v>
      </c>
      <c r="E3029" s="78" t="s">
        <v>8496</v>
      </c>
    </row>
    <row r="3030" spans="1:5" ht="78.75" x14ac:dyDescent="0.2">
      <c r="A3030" s="74" t="s">
        <v>8497</v>
      </c>
      <c r="B3030" s="75" t="s">
        <v>8498</v>
      </c>
      <c r="C3030" s="76" t="s">
        <v>228</v>
      </c>
      <c r="D3030" s="78" t="s">
        <v>249</v>
      </c>
      <c r="E3030" s="78" t="s">
        <v>8499</v>
      </c>
    </row>
    <row r="3031" spans="1:5" ht="78.75" x14ac:dyDescent="0.2">
      <c r="A3031" s="74" t="s">
        <v>8500</v>
      </c>
      <c r="B3031" s="75" t="s">
        <v>8501</v>
      </c>
      <c r="C3031" s="76" t="s">
        <v>228</v>
      </c>
      <c r="D3031" s="78" t="s">
        <v>8502</v>
      </c>
      <c r="E3031" s="78" t="s">
        <v>8503</v>
      </c>
    </row>
    <row r="3032" spans="1:5" ht="90" x14ac:dyDescent="0.2">
      <c r="A3032" s="74" t="s">
        <v>8504</v>
      </c>
      <c r="B3032" s="75" t="s">
        <v>8505</v>
      </c>
      <c r="C3032" s="76" t="s">
        <v>228</v>
      </c>
      <c r="D3032" s="78" t="s">
        <v>8506</v>
      </c>
      <c r="E3032" s="78" t="s">
        <v>8507</v>
      </c>
    </row>
    <row r="3033" spans="1:5" ht="45" x14ac:dyDescent="0.2">
      <c r="A3033" s="59">
        <v>46.03</v>
      </c>
      <c r="B3033" s="73" t="s">
        <v>8508</v>
      </c>
      <c r="C3033" s="57"/>
      <c r="D3033" s="57"/>
      <c r="E3033" s="57"/>
    </row>
    <row r="3034" spans="1:5" ht="78.75" x14ac:dyDescent="0.2">
      <c r="A3034" s="74" t="s">
        <v>8509</v>
      </c>
      <c r="B3034" s="75" t="s">
        <v>8510</v>
      </c>
      <c r="C3034" s="76" t="s">
        <v>228</v>
      </c>
      <c r="D3034" s="78" t="s">
        <v>6807</v>
      </c>
      <c r="E3034" s="78" t="s">
        <v>8511</v>
      </c>
    </row>
    <row r="3035" spans="1:5" ht="78.75" x14ac:dyDescent="0.2">
      <c r="A3035" s="74" t="s">
        <v>8512</v>
      </c>
      <c r="B3035" s="75" t="s">
        <v>8513</v>
      </c>
      <c r="C3035" s="76" t="s">
        <v>228</v>
      </c>
      <c r="D3035" s="78" t="s">
        <v>8514</v>
      </c>
      <c r="E3035" s="78" t="s">
        <v>8515</v>
      </c>
    </row>
    <row r="3036" spans="1:5" ht="78.75" x14ac:dyDescent="0.2">
      <c r="A3036" s="74" t="s">
        <v>8516</v>
      </c>
      <c r="B3036" s="75" t="s">
        <v>8517</v>
      </c>
      <c r="C3036" s="76" t="s">
        <v>228</v>
      </c>
      <c r="D3036" s="78" t="s">
        <v>6965</v>
      </c>
      <c r="E3036" s="78" t="s">
        <v>8518</v>
      </c>
    </row>
    <row r="3037" spans="1:5" ht="78.75" x14ac:dyDescent="0.2">
      <c r="A3037" s="74" t="s">
        <v>8519</v>
      </c>
      <c r="B3037" s="75" t="s">
        <v>8520</v>
      </c>
      <c r="C3037" s="76" t="s">
        <v>228</v>
      </c>
      <c r="D3037" s="78" t="s">
        <v>8521</v>
      </c>
      <c r="E3037" s="78" t="s">
        <v>8522</v>
      </c>
    </row>
    <row r="3038" spans="1:5" ht="78.75" x14ac:dyDescent="0.2">
      <c r="A3038" s="74" t="s">
        <v>8523</v>
      </c>
      <c r="B3038" s="75" t="s">
        <v>8524</v>
      </c>
      <c r="C3038" s="76" t="s">
        <v>228</v>
      </c>
      <c r="D3038" s="78" t="s">
        <v>8525</v>
      </c>
      <c r="E3038" s="78" t="s">
        <v>8526</v>
      </c>
    </row>
    <row r="3039" spans="1:5" ht="56.25" x14ac:dyDescent="0.2">
      <c r="A3039" s="59">
        <v>46.04</v>
      </c>
      <c r="B3039" s="60" t="s">
        <v>8527</v>
      </c>
      <c r="C3039" s="57"/>
      <c r="D3039" s="57"/>
      <c r="E3039" s="57"/>
    </row>
    <row r="3040" spans="1:5" ht="56.25" x14ac:dyDescent="0.2">
      <c r="A3040" s="74" t="s">
        <v>8528</v>
      </c>
      <c r="B3040" s="75" t="s">
        <v>8529</v>
      </c>
      <c r="C3040" s="76" t="s">
        <v>228</v>
      </c>
      <c r="D3040" s="78" t="s">
        <v>8530</v>
      </c>
      <c r="E3040" s="78" t="s">
        <v>8531</v>
      </c>
    </row>
    <row r="3041" spans="1:5" ht="56.25" x14ac:dyDescent="0.2">
      <c r="A3041" s="74" t="s">
        <v>8532</v>
      </c>
      <c r="B3041" s="75" t="s">
        <v>8533</v>
      </c>
      <c r="C3041" s="76" t="s">
        <v>228</v>
      </c>
      <c r="D3041" s="78" t="s">
        <v>8534</v>
      </c>
      <c r="E3041" s="78" t="s">
        <v>8535</v>
      </c>
    </row>
    <row r="3042" spans="1:5" ht="56.25" x14ac:dyDescent="0.2">
      <c r="A3042" s="74" t="s">
        <v>8536</v>
      </c>
      <c r="B3042" s="75" t="s">
        <v>8537</v>
      </c>
      <c r="C3042" s="76" t="s">
        <v>228</v>
      </c>
      <c r="D3042" s="78" t="s">
        <v>8538</v>
      </c>
      <c r="E3042" s="78" t="s">
        <v>8539</v>
      </c>
    </row>
    <row r="3043" spans="1:5" ht="56.25" x14ac:dyDescent="0.2">
      <c r="A3043" s="74" t="s">
        <v>8540</v>
      </c>
      <c r="B3043" s="75" t="s">
        <v>8541</v>
      </c>
      <c r="C3043" s="76" t="s">
        <v>228</v>
      </c>
      <c r="D3043" s="78" t="s">
        <v>8542</v>
      </c>
      <c r="E3043" s="78" t="s">
        <v>687</v>
      </c>
    </row>
    <row r="3044" spans="1:5" ht="56.25" x14ac:dyDescent="0.2">
      <c r="A3044" s="74" t="s">
        <v>8543</v>
      </c>
      <c r="B3044" s="75" t="s">
        <v>8544</v>
      </c>
      <c r="C3044" s="76" t="s">
        <v>228</v>
      </c>
      <c r="D3044" s="78" t="s">
        <v>8545</v>
      </c>
      <c r="E3044" s="78" t="s">
        <v>8546</v>
      </c>
    </row>
    <row r="3045" spans="1:5" ht="56.25" x14ac:dyDescent="0.2">
      <c r="A3045" s="74" t="s">
        <v>8547</v>
      </c>
      <c r="B3045" s="75" t="s">
        <v>8548</v>
      </c>
      <c r="C3045" s="76" t="s">
        <v>228</v>
      </c>
      <c r="D3045" s="78" t="s">
        <v>8549</v>
      </c>
      <c r="E3045" s="78" t="s">
        <v>8550</v>
      </c>
    </row>
    <row r="3046" spans="1:5" ht="56.25" x14ac:dyDescent="0.2">
      <c r="A3046" s="74" t="s">
        <v>8551</v>
      </c>
      <c r="B3046" s="75" t="s">
        <v>8552</v>
      </c>
      <c r="C3046" s="76" t="s">
        <v>228</v>
      </c>
      <c r="D3046" s="78" t="s">
        <v>8553</v>
      </c>
      <c r="E3046" s="78" t="s">
        <v>8554</v>
      </c>
    </row>
    <row r="3047" spans="1:5" ht="56.25" x14ac:dyDescent="0.2">
      <c r="A3047" s="74" t="s">
        <v>8555</v>
      </c>
      <c r="B3047" s="75" t="s">
        <v>8556</v>
      </c>
      <c r="C3047" s="76" t="s">
        <v>228</v>
      </c>
      <c r="D3047" s="78" t="s">
        <v>1639</v>
      </c>
      <c r="E3047" s="78" t="s">
        <v>8557</v>
      </c>
    </row>
    <row r="3048" spans="1:5" ht="45" x14ac:dyDescent="0.2">
      <c r="A3048" s="59">
        <v>46.05</v>
      </c>
      <c r="B3048" s="73" t="s">
        <v>8558</v>
      </c>
      <c r="C3048" s="56"/>
      <c r="D3048" s="56"/>
      <c r="E3048" s="56"/>
    </row>
    <row r="3049" spans="1:5" ht="56.25" x14ac:dyDescent="0.2">
      <c r="A3049" s="74" t="s">
        <v>8559</v>
      </c>
      <c r="B3049" s="75" t="s">
        <v>8560</v>
      </c>
      <c r="C3049" s="76" t="s">
        <v>228</v>
      </c>
      <c r="D3049" s="78" t="s">
        <v>6545</v>
      </c>
      <c r="E3049" s="78" t="s">
        <v>4846</v>
      </c>
    </row>
    <row r="3050" spans="1:5" ht="56.25" x14ac:dyDescent="0.2">
      <c r="A3050" s="74" t="s">
        <v>8561</v>
      </c>
      <c r="B3050" s="75" t="s">
        <v>8562</v>
      </c>
      <c r="C3050" s="76" t="s">
        <v>228</v>
      </c>
      <c r="D3050" s="78" t="s">
        <v>8563</v>
      </c>
      <c r="E3050" s="78" t="s">
        <v>8564</v>
      </c>
    </row>
    <row r="3051" spans="1:5" ht="56.25" x14ac:dyDescent="0.2">
      <c r="A3051" s="74" t="s">
        <v>8565</v>
      </c>
      <c r="B3051" s="75" t="s">
        <v>8566</v>
      </c>
      <c r="C3051" s="76" t="s">
        <v>228</v>
      </c>
      <c r="D3051" s="78" t="s">
        <v>8567</v>
      </c>
      <c r="E3051" s="78" t="s">
        <v>8568</v>
      </c>
    </row>
    <row r="3052" spans="1:5" ht="56.25" x14ac:dyDescent="0.2">
      <c r="A3052" s="74" t="s">
        <v>8569</v>
      </c>
      <c r="B3052" s="75" t="s">
        <v>8570</v>
      </c>
      <c r="C3052" s="76" t="s">
        <v>228</v>
      </c>
      <c r="D3052" s="78" t="s">
        <v>8571</v>
      </c>
      <c r="E3052" s="78" t="s">
        <v>8572</v>
      </c>
    </row>
    <row r="3053" spans="1:5" ht="56.25" x14ac:dyDescent="0.2">
      <c r="A3053" s="74" t="s">
        <v>8573</v>
      </c>
      <c r="B3053" s="75" t="s">
        <v>8574</v>
      </c>
      <c r="C3053" s="76" t="s">
        <v>228</v>
      </c>
      <c r="D3053" s="78" t="s">
        <v>8575</v>
      </c>
      <c r="E3053" s="78" t="s">
        <v>8576</v>
      </c>
    </row>
    <row r="3054" spans="1:5" ht="56.25" x14ac:dyDescent="0.2">
      <c r="A3054" s="74" t="s">
        <v>8577</v>
      </c>
      <c r="B3054" s="75" t="s">
        <v>8578</v>
      </c>
      <c r="C3054" s="76" t="s">
        <v>228</v>
      </c>
      <c r="D3054" s="78" t="s">
        <v>8579</v>
      </c>
      <c r="E3054" s="78" t="s">
        <v>8580</v>
      </c>
    </row>
    <row r="3055" spans="1:5" ht="22.5" x14ac:dyDescent="0.2">
      <c r="A3055" s="59">
        <v>46.07</v>
      </c>
      <c r="B3055" s="73" t="s">
        <v>8581</v>
      </c>
      <c r="C3055" s="56"/>
      <c r="D3055" s="56"/>
      <c r="E3055" s="56"/>
    </row>
    <row r="3056" spans="1:5" ht="33.75" x14ac:dyDescent="0.2">
      <c r="A3056" s="74" t="s">
        <v>8582</v>
      </c>
      <c r="B3056" s="74" t="s">
        <v>8583</v>
      </c>
      <c r="C3056" s="76" t="s">
        <v>228</v>
      </c>
      <c r="D3056" s="78" t="s">
        <v>8584</v>
      </c>
      <c r="E3056" s="78" t="s">
        <v>7114</v>
      </c>
    </row>
    <row r="3057" spans="1:5" ht="33.75" x14ac:dyDescent="0.2">
      <c r="A3057" s="74" t="s">
        <v>8585</v>
      </c>
      <c r="B3057" s="74" t="s">
        <v>8586</v>
      </c>
      <c r="C3057" s="76" t="s">
        <v>228</v>
      </c>
      <c r="D3057" s="78" t="s">
        <v>8587</v>
      </c>
      <c r="E3057" s="78" t="s">
        <v>8588</v>
      </c>
    </row>
    <row r="3058" spans="1:5" ht="33.75" x14ac:dyDescent="0.2">
      <c r="A3058" s="74" t="s">
        <v>8589</v>
      </c>
      <c r="B3058" s="74" t="s">
        <v>8590</v>
      </c>
      <c r="C3058" s="76" t="s">
        <v>228</v>
      </c>
      <c r="D3058" s="78" t="s">
        <v>8591</v>
      </c>
      <c r="E3058" s="78" t="s">
        <v>8522</v>
      </c>
    </row>
    <row r="3059" spans="1:5" ht="33.75" x14ac:dyDescent="0.2">
      <c r="A3059" s="74" t="s">
        <v>8592</v>
      </c>
      <c r="B3059" s="74" t="s">
        <v>8593</v>
      </c>
      <c r="C3059" s="76" t="s">
        <v>228</v>
      </c>
      <c r="D3059" s="78" t="s">
        <v>8594</v>
      </c>
      <c r="E3059" s="78" t="s">
        <v>8595</v>
      </c>
    </row>
    <row r="3060" spans="1:5" ht="33.75" x14ac:dyDescent="0.2">
      <c r="A3060" s="74" t="s">
        <v>8596</v>
      </c>
      <c r="B3060" s="74" t="s">
        <v>8597</v>
      </c>
      <c r="C3060" s="76" t="s">
        <v>228</v>
      </c>
      <c r="D3060" s="78" t="s">
        <v>8598</v>
      </c>
      <c r="E3060" s="78" t="s">
        <v>8600</v>
      </c>
    </row>
    <row r="3061" spans="1:5" ht="33.75" x14ac:dyDescent="0.2">
      <c r="A3061" s="74" t="s">
        <v>8601</v>
      </c>
      <c r="B3061" s="74" t="s">
        <v>8602</v>
      </c>
      <c r="C3061" s="76" t="s">
        <v>228</v>
      </c>
      <c r="D3061" s="78" t="s">
        <v>8603</v>
      </c>
      <c r="E3061" s="78" t="s">
        <v>8604</v>
      </c>
    </row>
    <row r="3062" spans="1:5" ht="33.75" x14ac:dyDescent="0.2">
      <c r="A3062" s="74" t="s">
        <v>8605</v>
      </c>
      <c r="B3062" s="74" t="s">
        <v>8606</v>
      </c>
      <c r="C3062" s="76" t="s">
        <v>228</v>
      </c>
      <c r="D3062" s="78" t="s">
        <v>8607</v>
      </c>
      <c r="E3062" s="78" t="s">
        <v>8608</v>
      </c>
    </row>
    <row r="3063" spans="1:5" ht="33.75" x14ac:dyDescent="0.2">
      <c r="A3063" s="74" t="s">
        <v>8609</v>
      </c>
      <c r="B3063" s="74" t="s">
        <v>8610</v>
      </c>
      <c r="C3063" s="76" t="s">
        <v>228</v>
      </c>
      <c r="D3063" s="78" t="s">
        <v>8611</v>
      </c>
      <c r="E3063" s="78" t="s">
        <v>8612</v>
      </c>
    </row>
    <row r="3064" spans="1:5" ht="33.75" x14ac:dyDescent="0.2">
      <c r="A3064" s="74" t="s">
        <v>8613</v>
      </c>
      <c r="B3064" s="74" t="s">
        <v>8614</v>
      </c>
      <c r="C3064" s="76" t="s">
        <v>228</v>
      </c>
      <c r="D3064" s="78" t="s">
        <v>8615</v>
      </c>
      <c r="E3064" s="78" t="s">
        <v>8616</v>
      </c>
    </row>
    <row r="3065" spans="1:5" ht="33.75" x14ac:dyDescent="0.2">
      <c r="A3065" s="74" t="s">
        <v>8617</v>
      </c>
      <c r="B3065" s="74" t="s">
        <v>8618</v>
      </c>
      <c r="C3065" s="76" t="s">
        <v>228</v>
      </c>
      <c r="D3065" s="78" t="s">
        <v>8619</v>
      </c>
      <c r="E3065" s="78" t="s">
        <v>8621</v>
      </c>
    </row>
    <row r="3066" spans="1:5" ht="45" x14ac:dyDescent="0.2">
      <c r="A3066" s="59">
        <v>46.08</v>
      </c>
      <c r="B3066" s="73" t="s">
        <v>8622</v>
      </c>
      <c r="C3066" s="56"/>
      <c r="D3066" s="56"/>
      <c r="E3066" s="56"/>
    </row>
    <row r="3067" spans="1:5" ht="56.25" x14ac:dyDescent="0.2">
      <c r="A3067" s="74" t="s">
        <v>8623</v>
      </c>
      <c r="B3067" s="74" t="s">
        <v>8624</v>
      </c>
      <c r="C3067" s="76" t="s">
        <v>228</v>
      </c>
      <c r="D3067" s="78" t="s">
        <v>1758</v>
      </c>
      <c r="E3067" s="78" t="s">
        <v>8625</v>
      </c>
    </row>
    <row r="3068" spans="1:5" ht="56.25" x14ac:dyDescent="0.2">
      <c r="A3068" s="74" t="s">
        <v>8626</v>
      </c>
      <c r="B3068" s="74" t="s">
        <v>8627</v>
      </c>
      <c r="C3068" s="76" t="s">
        <v>228</v>
      </c>
      <c r="D3068" s="78" t="s">
        <v>8628</v>
      </c>
      <c r="E3068" s="78" t="s">
        <v>8629</v>
      </c>
    </row>
    <row r="3069" spans="1:5" ht="45" x14ac:dyDescent="0.2">
      <c r="A3069" s="74" t="s">
        <v>8630</v>
      </c>
      <c r="B3069" s="74" t="s">
        <v>8631</v>
      </c>
      <c r="C3069" s="76" t="s">
        <v>228</v>
      </c>
      <c r="D3069" s="78" t="s">
        <v>8632</v>
      </c>
      <c r="E3069" s="78" t="s">
        <v>8633</v>
      </c>
    </row>
    <row r="3070" spans="1:5" ht="56.25" x14ac:dyDescent="0.2">
      <c r="A3070" s="74" t="s">
        <v>8634</v>
      </c>
      <c r="B3070" s="75" t="s">
        <v>8635</v>
      </c>
      <c r="C3070" s="76" t="s">
        <v>228</v>
      </c>
      <c r="D3070" s="78" t="s">
        <v>8636</v>
      </c>
      <c r="E3070" s="78" t="s">
        <v>8637</v>
      </c>
    </row>
    <row r="3071" spans="1:5" ht="56.25" x14ac:dyDescent="0.2">
      <c r="A3071" s="74" t="s">
        <v>8638</v>
      </c>
      <c r="B3071" s="75" t="s">
        <v>8639</v>
      </c>
      <c r="C3071" s="76" t="s">
        <v>228</v>
      </c>
      <c r="D3071" s="78" t="s">
        <v>8640</v>
      </c>
      <c r="E3071" s="78" t="s">
        <v>8641</v>
      </c>
    </row>
    <row r="3072" spans="1:5" ht="45" x14ac:dyDescent="0.2">
      <c r="A3072" s="74" t="s">
        <v>8642</v>
      </c>
      <c r="B3072" s="74" t="s">
        <v>8643</v>
      </c>
      <c r="C3072" s="76" t="s">
        <v>228</v>
      </c>
      <c r="D3072" s="78" t="s">
        <v>8644</v>
      </c>
      <c r="E3072" s="78" t="s">
        <v>8645</v>
      </c>
    </row>
    <row r="3073" spans="1:5" ht="56.25" x14ac:dyDescent="0.2">
      <c r="A3073" s="74" t="s">
        <v>8646</v>
      </c>
      <c r="B3073" s="75" t="s">
        <v>8647</v>
      </c>
      <c r="C3073" s="76" t="s">
        <v>228</v>
      </c>
      <c r="D3073" s="78" t="s">
        <v>8648</v>
      </c>
      <c r="E3073" s="78" t="s">
        <v>8649</v>
      </c>
    </row>
    <row r="3074" spans="1:5" ht="45" x14ac:dyDescent="0.2">
      <c r="A3074" s="74" t="s">
        <v>8650</v>
      </c>
      <c r="B3074" s="74" t="s">
        <v>8651</v>
      </c>
      <c r="C3074" s="76" t="s">
        <v>228</v>
      </c>
      <c r="D3074" s="78" t="s">
        <v>8652</v>
      </c>
      <c r="E3074" s="78" t="s">
        <v>8653</v>
      </c>
    </row>
    <row r="3075" spans="1:5" ht="45" x14ac:dyDescent="0.2">
      <c r="A3075" s="74" t="s">
        <v>8654</v>
      </c>
      <c r="B3075" s="74" t="s">
        <v>8655</v>
      </c>
      <c r="C3075" s="76" t="s">
        <v>228</v>
      </c>
      <c r="D3075" s="78" t="s">
        <v>8656</v>
      </c>
      <c r="E3075" s="78" t="s">
        <v>8657</v>
      </c>
    </row>
    <row r="3076" spans="1:5" ht="45" x14ac:dyDescent="0.2">
      <c r="A3076" s="74" t="s">
        <v>8658</v>
      </c>
      <c r="B3076" s="74" t="s">
        <v>8659</v>
      </c>
      <c r="C3076" s="76" t="s">
        <v>228</v>
      </c>
      <c r="D3076" s="78" t="s">
        <v>8660</v>
      </c>
      <c r="E3076" s="78" t="s">
        <v>8661</v>
      </c>
    </row>
    <row r="3077" spans="1:5" ht="67.5" x14ac:dyDescent="0.2">
      <c r="A3077" s="59">
        <v>46.09</v>
      </c>
      <c r="B3077" s="60" t="s">
        <v>8662</v>
      </c>
      <c r="C3077" s="57"/>
      <c r="D3077" s="57"/>
      <c r="E3077" s="57"/>
    </row>
    <row r="3078" spans="1:5" ht="45" x14ac:dyDescent="0.2">
      <c r="A3078" s="74" t="s">
        <v>8663</v>
      </c>
      <c r="B3078" s="74" t="s">
        <v>8664</v>
      </c>
      <c r="C3078" s="76" t="s">
        <v>210</v>
      </c>
      <c r="D3078" s="78" t="s">
        <v>8665</v>
      </c>
      <c r="E3078" s="78" t="s">
        <v>8666</v>
      </c>
    </row>
    <row r="3079" spans="1:5" ht="45" x14ac:dyDescent="0.2">
      <c r="A3079" s="74" t="s">
        <v>8667</v>
      </c>
      <c r="B3079" s="74" t="s">
        <v>8668</v>
      </c>
      <c r="C3079" s="76" t="s">
        <v>210</v>
      </c>
      <c r="D3079" s="78" t="s">
        <v>8669</v>
      </c>
      <c r="E3079" s="78" t="s">
        <v>8670</v>
      </c>
    </row>
    <row r="3080" spans="1:5" ht="45" x14ac:dyDescent="0.2">
      <c r="A3080" s="74" t="s">
        <v>8671</v>
      </c>
      <c r="B3080" s="74" t="s">
        <v>8672</v>
      </c>
      <c r="C3080" s="76" t="s">
        <v>210</v>
      </c>
      <c r="D3080" s="78" t="s">
        <v>8673</v>
      </c>
      <c r="E3080" s="78" t="s">
        <v>8674</v>
      </c>
    </row>
    <row r="3081" spans="1:5" ht="45" x14ac:dyDescent="0.2">
      <c r="A3081" s="74" t="s">
        <v>8675</v>
      </c>
      <c r="B3081" s="74" t="s">
        <v>8676</v>
      </c>
      <c r="C3081" s="76" t="s">
        <v>210</v>
      </c>
      <c r="D3081" s="78" t="s">
        <v>8677</v>
      </c>
      <c r="E3081" s="78" t="s">
        <v>8678</v>
      </c>
    </row>
    <row r="3082" spans="1:5" ht="45" x14ac:dyDescent="0.2">
      <c r="A3082" s="74" t="s">
        <v>8679</v>
      </c>
      <c r="B3082" s="74" t="s">
        <v>8680</v>
      </c>
      <c r="C3082" s="76" t="s">
        <v>210</v>
      </c>
      <c r="D3082" s="78" t="s">
        <v>8681</v>
      </c>
      <c r="E3082" s="78" t="s">
        <v>8682</v>
      </c>
    </row>
    <row r="3083" spans="1:5" ht="45" x14ac:dyDescent="0.2">
      <c r="A3083" s="74" t="s">
        <v>8683</v>
      </c>
      <c r="B3083" s="74" t="s">
        <v>8684</v>
      </c>
      <c r="C3083" s="76" t="s">
        <v>210</v>
      </c>
      <c r="D3083" s="78" t="s">
        <v>8685</v>
      </c>
      <c r="E3083" s="78" t="s">
        <v>3614</v>
      </c>
    </row>
    <row r="3084" spans="1:5" ht="45" x14ac:dyDescent="0.2">
      <c r="A3084" s="74" t="s">
        <v>8686</v>
      </c>
      <c r="B3084" s="74" t="s">
        <v>8687</v>
      </c>
      <c r="C3084" s="76" t="s">
        <v>210</v>
      </c>
      <c r="D3084" s="78" t="s">
        <v>5249</v>
      </c>
      <c r="E3084" s="78" t="s">
        <v>8688</v>
      </c>
    </row>
    <row r="3085" spans="1:5" ht="45" x14ac:dyDescent="0.2">
      <c r="A3085" s="74" t="s">
        <v>8689</v>
      </c>
      <c r="B3085" s="74" t="s">
        <v>8690</v>
      </c>
      <c r="C3085" s="76" t="s">
        <v>210</v>
      </c>
      <c r="D3085" s="78" t="s">
        <v>8691</v>
      </c>
      <c r="E3085" s="78" t="s">
        <v>8692</v>
      </c>
    </row>
    <row r="3086" spans="1:5" ht="56.25" x14ac:dyDescent="0.2">
      <c r="A3086" s="74" t="s">
        <v>8693</v>
      </c>
      <c r="B3086" s="74" t="s">
        <v>8694</v>
      </c>
      <c r="C3086" s="76" t="s">
        <v>210</v>
      </c>
      <c r="D3086" s="78" t="s">
        <v>8695</v>
      </c>
      <c r="E3086" s="78" t="s">
        <v>8696</v>
      </c>
    </row>
    <row r="3087" spans="1:5" ht="56.25" x14ac:dyDescent="0.2">
      <c r="A3087" s="74" t="s">
        <v>8697</v>
      </c>
      <c r="B3087" s="74" t="s">
        <v>8698</v>
      </c>
      <c r="C3087" s="76" t="s">
        <v>210</v>
      </c>
      <c r="D3087" s="78" t="s">
        <v>8699</v>
      </c>
      <c r="E3087" s="78" t="s">
        <v>8700</v>
      </c>
    </row>
    <row r="3088" spans="1:5" ht="67.5" x14ac:dyDescent="0.2">
      <c r="A3088" s="74" t="s">
        <v>8701</v>
      </c>
      <c r="B3088" s="75" t="s">
        <v>8702</v>
      </c>
      <c r="C3088" s="76" t="s">
        <v>210</v>
      </c>
      <c r="D3088" s="78" t="s">
        <v>8703</v>
      </c>
      <c r="E3088" s="78" t="s">
        <v>8704</v>
      </c>
    </row>
    <row r="3089" spans="1:5" ht="67.5" x14ac:dyDescent="0.2">
      <c r="A3089" s="74" t="s">
        <v>8705</v>
      </c>
      <c r="B3089" s="75" t="s">
        <v>8706</v>
      </c>
      <c r="C3089" s="76" t="s">
        <v>210</v>
      </c>
      <c r="D3089" s="78" t="s">
        <v>8707</v>
      </c>
      <c r="E3089" s="78" t="s">
        <v>8708</v>
      </c>
    </row>
    <row r="3090" spans="1:5" ht="45" x14ac:dyDescent="0.2">
      <c r="A3090" s="74" t="s">
        <v>8709</v>
      </c>
      <c r="B3090" s="74" t="s">
        <v>8710</v>
      </c>
      <c r="C3090" s="76" t="s">
        <v>210</v>
      </c>
      <c r="D3090" s="78" t="s">
        <v>8711</v>
      </c>
      <c r="E3090" s="78" t="s">
        <v>8712</v>
      </c>
    </row>
    <row r="3091" spans="1:5" ht="45" x14ac:dyDescent="0.2">
      <c r="A3091" s="74" t="s">
        <v>8713</v>
      </c>
      <c r="B3091" s="74" t="s">
        <v>8714</v>
      </c>
      <c r="C3091" s="76" t="s">
        <v>210</v>
      </c>
      <c r="D3091" s="78" t="s">
        <v>8715</v>
      </c>
      <c r="E3091" s="78" t="s">
        <v>8716</v>
      </c>
    </row>
    <row r="3092" spans="1:5" ht="45" x14ac:dyDescent="0.2">
      <c r="A3092" s="74" t="s">
        <v>8717</v>
      </c>
      <c r="B3092" s="74" t="s">
        <v>8718</v>
      </c>
      <c r="C3092" s="76" t="s">
        <v>210</v>
      </c>
      <c r="D3092" s="78" t="s">
        <v>346</v>
      </c>
      <c r="E3092" s="78" t="s">
        <v>8719</v>
      </c>
    </row>
    <row r="3093" spans="1:5" ht="45" x14ac:dyDescent="0.2">
      <c r="A3093" s="74" t="s">
        <v>8720</v>
      </c>
      <c r="B3093" s="74" t="s">
        <v>8721</v>
      </c>
      <c r="C3093" s="76" t="s">
        <v>210</v>
      </c>
      <c r="D3093" s="78" t="s">
        <v>8722</v>
      </c>
      <c r="E3093" s="78" t="s">
        <v>8723</v>
      </c>
    </row>
    <row r="3094" spans="1:5" ht="45" x14ac:dyDescent="0.2">
      <c r="A3094" s="74" t="s">
        <v>8724</v>
      </c>
      <c r="B3094" s="74" t="s">
        <v>8725</v>
      </c>
      <c r="C3094" s="76" t="s">
        <v>210</v>
      </c>
      <c r="D3094" s="78" t="s">
        <v>8726</v>
      </c>
      <c r="E3094" s="78" t="s">
        <v>8727</v>
      </c>
    </row>
    <row r="3095" spans="1:5" ht="45" x14ac:dyDescent="0.2">
      <c r="A3095" s="74" t="s">
        <v>8728</v>
      </c>
      <c r="B3095" s="74" t="s">
        <v>8729</v>
      </c>
      <c r="C3095" s="76" t="s">
        <v>210</v>
      </c>
      <c r="D3095" s="78" t="s">
        <v>8730</v>
      </c>
      <c r="E3095" s="78" t="s">
        <v>8731</v>
      </c>
    </row>
    <row r="3096" spans="1:5" ht="45" x14ac:dyDescent="0.2">
      <c r="A3096" s="74" t="s">
        <v>8732</v>
      </c>
      <c r="B3096" s="74" t="s">
        <v>8733</v>
      </c>
      <c r="C3096" s="76" t="s">
        <v>210</v>
      </c>
      <c r="D3096" s="78" t="s">
        <v>8734</v>
      </c>
      <c r="E3096" s="78" t="s">
        <v>8735</v>
      </c>
    </row>
    <row r="3097" spans="1:5" ht="45" x14ac:dyDescent="0.2">
      <c r="A3097" s="74" t="s">
        <v>8736</v>
      </c>
      <c r="B3097" s="74" t="s">
        <v>8737</v>
      </c>
      <c r="C3097" s="76" t="s">
        <v>210</v>
      </c>
      <c r="D3097" s="78" t="s">
        <v>8738</v>
      </c>
      <c r="E3097" s="78" t="s">
        <v>8739</v>
      </c>
    </row>
    <row r="3098" spans="1:5" ht="45" x14ac:dyDescent="0.2">
      <c r="A3098" s="74" t="s">
        <v>8740</v>
      </c>
      <c r="B3098" s="74" t="s">
        <v>8741</v>
      </c>
      <c r="C3098" s="76" t="s">
        <v>210</v>
      </c>
      <c r="D3098" s="78" t="s">
        <v>8742</v>
      </c>
      <c r="E3098" s="78" t="s">
        <v>8743</v>
      </c>
    </row>
    <row r="3099" spans="1:5" ht="56.25" x14ac:dyDescent="0.2">
      <c r="A3099" s="74" t="s">
        <v>8744</v>
      </c>
      <c r="B3099" s="74" t="s">
        <v>8745</v>
      </c>
      <c r="C3099" s="76" t="s">
        <v>210</v>
      </c>
      <c r="D3099" s="78" t="s">
        <v>8746</v>
      </c>
      <c r="E3099" s="78" t="s">
        <v>8747</v>
      </c>
    </row>
    <row r="3100" spans="1:5" ht="67.5" x14ac:dyDescent="0.2">
      <c r="A3100" s="74" t="s">
        <v>8748</v>
      </c>
      <c r="B3100" s="75" t="s">
        <v>8749</v>
      </c>
      <c r="C3100" s="76" t="s">
        <v>210</v>
      </c>
      <c r="D3100" s="78" t="s">
        <v>8750</v>
      </c>
      <c r="E3100" s="78" t="s">
        <v>8751</v>
      </c>
    </row>
    <row r="3101" spans="1:5" ht="67.5" x14ac:dyDescent="0.2">
      <c r="A3101" s="74" t="s">
        <v>8752</v>
      </c>
      <c r="B3101" s="75" t="s">
        <v>8753</v>
      </c>
      <c r="C3101" s="76" t="s">
        <v>210</v>
      </c>
      <c r="D3101" s="78" t="s">
        <v>8754</v>
      </c>
      <c r="E3101" s="78" t="s">
        <v>8755</v>
      </c>
    </row>
    <row r="3102" spans="1:5" ht="67.5" x14ac:dyDescent="0.2">
      <c r="A3102" s="74" t="s">
        <v>8756</v>
      </c>
      <c r="B3102" s="75" t="s">
        <v>8757</v>
      </c>
      <c r="C3102" s="76" t="s">
        <v>210</v>
      </c>
      <c r="D3102" s="78" t="s">
        <v>8758</v>
      </c>
      <c r="E3102" s="78" t="s">
        <v>8759</v>
      </c>
    </row>
    <row r="3103" spans="1:5" ht="67.5" x14ac:dyDescent="0.2">
      <c r="A3103" s="74" t="s">
        <v>8760</v>
      </c>
      <c r="B3103" s="75" t="s">
        <v>8761</v>
      </c>
      <c r="C3103" s="76" t="s">
        <v>210</v>
      </c>
      <c r="D3103" s="78" t="s">
        <v>8762</v>
      </c>
      <c r="E3103" s="78" t="s">
        <v>8763</v>
      </c>
    </row>
    <row r="3104" spans="1:5" ht="67.5" x14ac:dyDescent="0.2">
      <c r="A3104" s="74" t="s">
        <v>8764</v>
      </c>
      <c r="B3104" s="75" t="s">
        <v>8765</v>
      </c>
      <c r="C3104" s="76" t="s">
        <v>210</v>
      </c>
      <c r="D3104" s="78" t="s">
        <v>8338</v>
      </c>
      <c r="E3104" s="78" t="s">
        <v>8766</v>
      </c>
    </row>
    <row r="3105" spans="1:5" ht="67.5" x14ac:dyDescent="0.2">
      <c r="A3105" s="74" t="s">
        <v>8767</v>
      </c>
      <c r="B3105" s="75" t="s">
        <v>8768</v>
      </c>
      <c r="C3105" s="76" t="s">
        <v>210</v>
      </c>
      <c r="D3105" s="78" t="s">
        <v>8769</v>
      </c>
      <c r="E3105" s="78" t="s">
        <v>8770</v>
      </c>
    </row>
    <row r="3106" spans="1:5" ht="67.5" x14ac:dyDescent="0.2">
      <c r="A3106" s="74" t="s">
        <v>8771</v>
      </c>
      <c r="B3106" s="75" t="s">
        <v>8772</v>
      </c>
      <c r="C3106" s="76" t="s">
        <v>210</v>
      </c>
      <c r="D3106" s="78" t="s">
        <v>8773</v>
      </c>
      <c r="E3106" s="78" t="s">
        <v>5911</v>
      </c>
    </row>
    <row r="3107" spans="1:5" ht="67.5" x14ac:dyDescent="0.2">
      <c r="A3107" s="74" t="s">
        <v>8774</v>
      </c>
      <c r="B3107" s="75" t="s">
        <v>8775</v>
      </c>
      <c r="C3107" s="76" t="s">
        <v>210</v>
      </c>
      <c r="D3107" s="78" t="s">
        <v>8776</v>
      </c>
      <c r="E3107" s="78" t="s">
        <v>8777</v>
      </c>
    </row>
    <row r="3108" spans="1:5" ht="67.5" x14ac:dyDescent="0.2">
      <c r="A3108" s="74" t="s">
        <v>8778</v>
      </c>
      <c r="B3108" s="75" t="s">
        <v>8779</v>
      </c>
      <c r="C3108" s="76" t="s">
        <v>210</v>
      </c>
      <c r="D3108" s="78" t="s">
        <v>8780</v>
      </c>
      <c r="E3108" s="78" t="s">
        <v>8781</v>
      </c>
    </row>
    <row r="3109" spans="1:5" ht="33.75" x14ac:dyDescent="0.2">
      <c r="A3109" s="59">
        <v>46.1</v>
      </c>
      <c r="B3109" s="73" t="s">
        <v>8782</v>
      </c>
      <c r="C3109" s="56"/>
      <c r="D3109" s="56"/>
      <c r="E3109" s="56"/>
    </row>
    <row r="3110" spans="1:5" ht="45" x14ac:dyDescent="0.2">
      <c r="A3110" s="74" t="s">
        <v>8783</v>
      </c>
      <c r="B3110" s="74" t="s">
        <v>8784</v>
      </c>
      <c r="C3110" s="76" t="s">
        <v>228</v>
      </c>
      <c r="D3110" s="78" t="s">
        <v>8785</v>
      </c>
      <c r="E3110" s="78" t="s">
        <v>5514</v>
      </c>
    </row>
    <row r="3111" spans="1:5" ht="45" x14ac:dyDescent="0.2">
      <c r="A3111" s="74" t="s">
        <v>8786</v>
      </c>
      <c r="B3111" s="74" t="s">
        <v>8787</v>
      </c>
      <c r="C3111" s="76" t="s">
        <v>228</v>
      </c>
      <c r="D3111" s="78" t="s">
        <v>8788</v>
      </c>
      <c r="E3111" s="78" t="s">
        <v>8789</v>
      </c>
    </row>
    <row r="3112" spans="1:5" ht="45" x14ac:dyDescent="0.2">
      <c r="A3112" s="74" t="s">
        <v>8790</v>
      </c>
      <c r="B3112" s="74" t="s">
        <v>8791</v>
      </c>
      <c r="C3112" s="76" t="s">
        <v>228</v>
      </c>
      <c r="D3112" s="78" t="s">
        <v>8792</v>
      </c>
      <c r="E3112" s="78" t="s">
        <v>8793</v>
      </c>
    </row>
    <row r="3113" spans="1:5" ht="45" x14ac:dyDescent="0.2">
      <c r="A3113" s="74" t="s">
        <v>8794</v>
      </c>
      <c r="B3113" s="74" t="s">
        <v>8795</v>
      </c>
      <c r="C3113" s="76" t="s">
        <v>228</v>
      </c>
      <c r="D3113" s="78" t="s">
        <v>8796</v>
      </c>
      <c r="E3113" s="78" t="s">
        <v>8797</v>
      </c>
    </row>
    <row r="3114" spans="1:5" ht="45" x14ac:dyDescent="0.2">
      <c r="A3114" s="74" t="s">
        <v>8798</v>
      </c>
      <c r="B3114" s="74" t="s">
        <v>8799</v>
      </c>
      <c r="C3114" s="76" t="s">
        <v>228</v>
      </c>
      <c r="D3114" s="78" t="s">
        <v>8800</v>
      </c>
      <c r="E3114" s="78" t="s">
        <v>8801</v>
      </c>
    </row>
    <row r="3115" spans="1:5" ht="45" x14ac:dyDescent="0.2">
      <c r="A3115" s="74" t="s">
        <v>8802</v>
      </c>
      <c r="B3115" s="74" t="s">
        <v>8803</v>
      </c>
      <c r="C3115" s="76" t="s">
        <v>228</v>
      </c>
      <c r="D3115" s="78" t="s">
        <v>8804</v>
      </c>
      <c r="E3115" s="78" t="s">
        <v>8806</v>
      </c>
    </row>
    <row r="3116" spans="1:5" ht="45" x14ac:dyDescent="0.2">
      <c r="A3116" s="74" t="s">
        <v>8807</v>
      </c>
      <c r="B3116" s="74" t="s">
        <v>8808</v>
      </c>
      <c r="C3116" s="76" t="s">
        <v>228</v>
      </c>
      <c r="D3116" s="78" t="s">
        <v>8809</v>
      </c>
      <c r="E3116" s="78" t="s">
        <v>8811</v>
      </c>
    </row>
    <row r="3117" spans="1:5" ht="45" x14ac:dyDescent="0.2">
      <c r="A3117" s="74" t="s">
        <v>8812</v>
      </c>
      <c r="B3117" s="74" t="s">
        <v>8813</v>
      </c>
      <c r="C3117" s="76" t="s">
        <v>228</v>
      </c>
      <c r="D3117" s="78" t="s">
        <v>8814</v>
      </c>
      <c r="E3117" s="78" t="s">
        <v>8816</v>
      </c>
    </row>
    <row r="3118" spans="1:5" ht="45" x14ac:dyDescent="0.2">
      <c r="A3118" s="74" t="s">
        <v>8817</v>
      </c>
      <c r="B3118" s="74" t="s">
        <v>8818</v>
      </c>
      <c r="C3118" s="76" t="s">
        <v>228</v>
      </c>
      <c r="D3118" s="78" t="s">
        <v>8819</v>
      </c>
      <c r="E3118" s="78" t="s">
        <v>8821</v>
      </c>
    </row>
    <row r="3119" spans="1:5" ht="45" x14ac:dyDescent="0.2">
      <c r="A3119" s="74" t="s">
        <v>8822</v>
      </c>
      <c r="B3119" s="74" t="s">
        <v>8823</v>
      </c>
      <c r="C3119" s="76" t="s">
        <v>228</v>
      </c>
      <c r="D3119" s="78" t="s">
        <v>8824</v>
      </c>
      <c r="E3119" s="78" t="s">
        <v>8825</v>
      </c>
    </row>
    <row r="3120" spans="1:5" ht="45" x14ac:dyDescent="0.2">
      <c r="A3120" s="74" t="s">
        <v>8826</v>
      </c>
      <c r="B3120" s="74" t="s">
        <v>8827</v>
      </c>
      <c r="C3120" s="76" t="s">
        <v>228</v>
      </c>
      <c r="D3120" s="78" t="s">
        <v>8828</v>
      </c>
      <c r="E3120" s="78" t="s">
        <v>5789</v>
      </c>
    </row>
    <row r="3121" spans="1:5" ht="45" x14ac:dyDescent="0.2">
      <c r="A3121" s="74" t="s">
        <v>8829</v>
      </c>
      <c r="B3121" s="74" t="s">
        <v>8830</v>
      </c>
      <c r="C3121" s="76" t="s">
        <v>228</v>
      </c>
      <c r="D3121" s="78" t="s">
        <v>8831</v>
      </c>
      <c r="E3121" s="78" t="s">
        <v>8832</v>
      </c>
    </row>
    <row r="3122" spans="1:5" ht="45" x14ac:dyDescent="0.2">
      <c r="A3122" s="74" t="s">
        <v>8833</v>
      </c>
      <c r="B3122" s="74" t="s">
        <v>8834</v>
      </c>
      <c r="C3122" s="76" t="s">
        <v>228</v>
      </c>
      <c r="D3122" s="78" t="s">
        <v>8835</v>
      </c>
      <c r="E3122" s="78" t="s">
        <v>8836</v>
      </c>
    </row>
    <row r="3123" spans="1:5" ht="45" x14ac:dyDescent="0.2">
      <c r="A3123" s="74" t="s">
        <v>8837</v>
      </c>
      <c r="B3123" s="74" t="s">
        <v>8838</v>
      </c>
      <c r="C3123" s="76" t="s">
        <v>228</v>
      </c>
      <c r="D3123" s="78" t="s">
        <v>8839</v>
      </c>
      <c r="E3123" s="78" t="s">
        <v>8840</v>
      </c>
    </row>
    <row r="3124" spans="1:5" ht="45" x14ac:dyDescent="0.2">
      <c r="A3124" s="74" t="s">
        <v>8841</v>
      </c>
      <c r="B3124" s="74" t="s">
        <v>8842</v>
      </c>
      <c r="C3124" s="76" t="s">
        <v>228</v>
      </c>
      <c r="D3124" s="78" t="s">
        <v>8843</v>
      </c>
      <c r="E3124" s="78" t="s">
        <v>8844</v>
      </c>
    </row>
    <row r="3125" spans="1:5" ht="33.75" x14ac:dyDescent="0.2">
      <c r="A3125" s="59">
        <v>46.12</v>
      </c>
      <c r="B3125" s="73" t="s">
        <v>8845</v>
      </c>
      <c r="C3125" s="56"/>
      <c r="D3125" s="56"/>
      <c r="E3125" s="56"/>
    </row>
    <row r="3126" spans="1:5" ht="22.5" x14ac:dyDescent="0.2">
      <c r="A3126" s="74" t="s">
        <v>8846</v>
      </c>
      <c r="B3126" s="74" t="s">
        <v>8847</v>
      </c>
      <c r="C3126" s="76" t="s">
        <v>228</v>
      </c>
      <c r="D3126" s="78" t="s">
        <v>8848</v>
      </c>
      <c r="E3126" s="78" t="s">
        <v>8850</v>
      </c>
    </row>
    <row r="3127" spans="1:5" ht="22.5" x14ac:dyDescent="0.2">
      <c r="A3127" s="74" t="s">
        <v>8851</v>
      </c>
      <c r="B3127" s="74" t="s">
        <v>8852</v>
      </c>
      <c r="C3127" s="76" t="s">
        <v>228</v>
      </c>
      <c r="D3127" s="78" t="s">
        <v>8853</v>
      </c>
      <c r="E3127" s="78" t="s">
        <v>8855</v>
      </c>
    </row>
    <row r="3128" spans="1:5" ht="22.5" x14ac:dyDescent="0.2">
      <c r="A3128" s="74" t="s">
        <v>8856</v>
      </c>
      <c r="B3128" s="74" t="s">
        <v>8857</v>
      </c>
      <c r="C3128" s="76" t="s">
        <v>228</v>
      </c>
      <c r="D3128" s="78" t="s">
        <v>8858</v>
      </c>
      <c r="E3128" s="78" t="s">
        <v>8859</v>
      </c>
    </row>
    <row r="3129" spans="1:5" ht="22.5" x14ac:dyDescent="0.2">
      <c r="A3129" s="74" t="s">
        <v>8860</v>
      </c>
      <c r="B3129" s="74" t="s">
        <v>8861</v>
      </c>
      <c r="C3129" s="76" t="s">
        <v>228</v>
      </c>
      <c r="D3129" s="78" t="s">
        <v>8862</v>
      </c>
      <c r="E3129" s="78" t="s">
        <v>8863</v>
      </c>
    </row>
    <row r="3130" spans="1:5" ht="22.5" x14ac:dyDescent="0.2">
      <c r="A3130" s="74" t="s">
        <v>8864</v>
      </c>
      <c r="B3130" s="74" t="s">
        <v>8865</v>
      </c>
      <c r="C3130" s="76" t="s">
        <v>228</v>
      </c>
      <c r="D3130" s="78" t="s">
        <v>8866</v>
      </c>
      <c r="E3130" s="78" t="s">
        <v>8868</v>
      </c>
    </row>
    <row r="3131" spans="1:5" ht="22.5" x14ac:dyDescent="0.2">
      <c r="A3131" s="74" t="s">
        <v>8869</v>
      </c>
      <c r="B3131" s="74" t="s">
        <v>8870</v>
      </c>
      <c r="C3131" s="76" t="s">
        <v>228</v>
      </c>
      <c r="D3131" s="78" t="s">
        <v>8871</v>
      </c>
      <c r="E3131" s="78" t="s">
        <v>8873</v>
      </c>
    </row>
    <row r="3132" spans="1:5" ht="22.5" x14ac:dyDescent="0.2">
      <c r="A3132" s="74" t="s">
        <v>8874</v>
      </c>
      <c r="B3132" s="74" t="s">
        <v>8875</v>
      </c>
      <c r="C3132" s="76" t="s">
        <v>228</v>
      </c>
      <c r="D3132" s="78" t="s">
        <v>8876</v>
      </c>
      <c r="E3132" s="78" t="s">
        <v>8877</v>
      </c>
    </row>
    <row r="3133" spans="1:5" ht="22.5" x14ac:dyDescent="0.2">
      <c r="A3133" s="74" t="s">
        <v>8878</v>
      </c>
      <c r="B3133" s="74" t="s">
        <v>8879</v>
      </c>
      <c r="C3133" s="76" t="s">
        <v>228</v>
      </c>
      <c r="D3133" s="78" t="s">
        <v>8880</v>
      </c>
      <c r="E3133" s="78" t="s">
        <v>8882</v>
      </c>
    </row>
    <row r="3134" spans="1:5" ht="22.5" x14ac:dyDescent="0.2">
      <c r="A3134" s="74" t="s">
        <v>8883</v>
      </c>
      <c r="B3134" s="74" t="s">
        <v>8884</v>
      </c>
      <c r="C3134" s="76" t="s">
        <v>228</v>
      </c>
      <c r="D3134" s="78" t="s">
        <v>8885</v>
      </c>
      <c r="E3134" s="78" t="s">
        <v>8886</v>
      </c>
    </row>
    <row r="3135" spans="1:5" ht="22.5" x14ac:dyDescent="0.2">
      <c r="A3135" s="74" t="s">
        <v>8887</v>
      </c>
      <c r="B3135" s="74" t="s">
        <v>8888</v>
      </c>
      <c r="C3135" s="76" t="s">
        <v>228</v>
      </c>
      <c r="D3135" s="78" t="s">
        <v>8889</v>
      </c>
      <c r="E3135" s="78" t="s">
        <v>8890</v>
      </c>
    </row>
    <row r="3136" spans="1:5" ht="22.5" x14ac:dyDescent="0.2">
      <c r="A3136" s="74" t="s">
        <v>8891</v>
      </c>
      <c r="B3136" s="74" t="s">
        <v>8892</v>
      </c>
      <c r="C3136" s="76" t="s">
        <v>228</v>
      </c>
      <c r="D3136" s="78" t="s">
        <v>5205</v>
      </c>
      <c r="E3136" s="78" t="s">
        <v>8893</v>
      </c>
    </row>
    <row r="3137" spans="1:5" ht="22.5" x14ac:dyDescent="0.2">
      <c r="A3137" s="74" t="s">
        <v>8894</v>
      </c>
      <c r="B3137" s="74" t="s">
        <v>8895</v>
      </c>
      <c r="C3137" s="76" t="s">
        <v>228</v>
      </c>
      <c r="D3137" s="78" t="s">
        <v>8896</v>
      </c>
      <c r="E3137" s="78" t="s">
        <v>8897</v>
      </c>
    </row>
    <row r="3138" spans="1:5" ht="22.5" x14ac:dyDescent="0.2">
      <c r="A3138" s="74" t="s">
        <v>8898</v>
      </c>
      <c r="B3138" s="74" t="s">
        <v>8899</v>
      </c>
      <c r="C3138" s="76" t="s">
        <v>228</v>
      </c>
      <c r="D3138" s="78" t="s">
        <v>8900</v>
      </c>
      <c r="E3138" s="78" t="s">
        <v>8901</v>
      </c>
    </row>
    <row r="3139" spans="1:5" ht="22.5" x14ac:dyDescent="0.2">
      <c r="A3139" s="74" t="s">
        <v>8902</v>
      </c>
      <c r="B3139" s="74" t="s">
        <v>8903</v>
      </c>
      <c r="C3139" s="76" t="s">
        <v>228</v>
      </c>
      <c r="D3139" s="78" t="s">
        <v>8904</v>
      </c>
      <c r="E3139" s="78" t="s">
        <v>8905</v>
      </c>
    </row>
    <row r="3140" spans="1:5" ht="22.5" x14ac:dyDescent="0.2">
      <c r="A3140" s="74" t="s">
        <v>8906</v>
      </c>
      <c r="B3140" s="74" t="s">
        <v>8907</v>
      </c>
      <c r="C3140" s="76" t="s">
        <v>228</v>
      </c>
      <c r="D3140" s="78" t="s">
        <v>8908</v>
      </c>
      <c r="E3140" s="78" t="s">
        <v>8909</v>
      </c>
    </row>
    <row r="3141" spans="1:5" ht="33.75" x14ac:dyDescent="0.2">
      <c r="A3141" s="74" t="s">
        <v>8910</v>
      </c>
      <c r="B3141" s="74" t="s">
        <v>8911</v>
      </c>
      <c r="C3141" s="76" t="s">
        <v>228</v>
      </c>
      <c r="D3141" s="78" t="s">
        <v>7568</v>
      </c>
      <c r="E3141" s="78" t="s">
        <v>8913</v>
      </c>
    </row>
    <row r="3142" spans="1:5" ht="33.75" x14ac:dyDescent="0.2">
      <c r="A3142" s="74" t="s">
        <v>8914</v>
      </c>
      <c r="B3142" s="74" t="s">
        <v>8915</v>
      </c>
      <c r="C3142" s="76" t="s">
        <v>228</v>
      </c>
      <c r="D3142" s="78" t="s">
        <v>440</v>
      </c>
      <c r="E3142" s="78" t="s">
        <v>8917</v>
      </c>
    </row>
    <row r="3143" spans="1:5" ht="33.75" x14ac:dyDescent="0.2">
      <c r="A3143" s="74" t="s">
        <v>8918</v>
      </c>
      <c r="B3143" s="74" t="s">
        <v>8919</v>
      </c>
      <c r="C3143" s="76" t="s">
        <v>228</v>
      </c>
      <c r="D3143" s="78" t="s">
        <v>8920</v>
      </c>
      <c r="E3143" s="78" t="s">
        <v>8922</v>
      </c>
    </row>
    <row r="3144" spans="1:5" ht="22.5" x14ac:dyDescent="0.2">
      <c r="A3144" s="74" t="s">
        <v>8923</v>
      </c>
      <c r="B3144" s="74" t="s">
        <v>8924</v>
      </c>
      <c r="C3144" s="76" t="s">
        <v>228</v>
      </c>
      <c r="D3144" s="78" t="s">
        <v>8925</v>
      </c>
      <c r="E3144" s="78" t="s">
        <v>8927</v>
      </c>
    </row>
    <row r="3145" spans="1:5" ht="22.5" x14ac:dyDescent="0.2">
      <c r="A3145" s="74" t="s">
        <v>8928</v>
      </c>
      <c r="B3145" s="74" t="s">
        <v>8929</v>
      </c>
      <c r="C3145" s="76" t="s">
        <v>228</v>
      </c>
      <c r="D3145" s="78" t="s">
        <v>8930</v>
      </c>
      <c r="E3145" s="78" t="s">
        <v>8931</v>
      </c>
    </row>
    <row r="3146" spans="1:5" ht="22.5" x14ac:dyDescent="0.2">
      <c r="A3146" s="74" t="s">
        <v>8932</v>
      </c>
      <c r="B3146" s="74" t="s">
        <v>8933</v>
      </c>
      <c r="C3146" s="76" t="s">
        <v>228</v>
      </c>
      <c r="D3146" s="78" t="s">
        <v>8934</v>
      </c>
      <c r="E3146" s="78" t="s">
        <v>8935</v>
      </c>
    </row>
    <row r="3147" spans="1:5" ht="22.5" x14ac:dyDescent="0.2">
      <c r="A3147" s="74" t="s">
        <v>8936</v>
      </c>
      <c r="B3147" s="74" t="s">
        <v>8937</v>
      </c>
      <c r="C3147" s="76" t="s">
        <v>228</v>
      </c>
      <c r="D3147" s="78" t="s">
        <v>8938</v>
      </c>
      <c r="E3147" s="78" t="s">
        <v>8939</v>
      </c>
    </row>
    <row r="3148" spans="1:5" ht="22.5" x14ac:dyDescent="0.2">
      <c r="A3148" s="74" t="s">
        <v>8940</v>
      </c>
      <c r="B3148" s="74" t="s">
        <v>8941</v>
      </c>
      <c r="C3148" s="76" t="s">
        <v>228</v>
      </c>
      <c r="D3148" s="78" t="s">
        <v>8942</v>
      </c>
      <c r="E3148" s="78" t="s">
        <v>8944</v>
      </c>
    </row>
    <row r="3149" spans="1:5" ht="22.5" x14ac:dyDescent="0.2">
      <c r="A3149" s="74" t="s">
        <v>8945</v>
      </c>
      <c r="B3149" s="74" t="s">
        <v>8946</v>
      </c>
      <c r="C3149" s="76" t="s">
        <v>228</v>
      </c>
      <c r="D3149" s="78" t="s">
        <v>8947</v>
      </c>
      <c r="E3149" s="78" t="s">
        <v>8948</v>
      </c>
    </row>
    <row r="3150" spans="1:5" ht="22.5" x14ac:dyDescent="0.2">
      <c r="A3150" s="74" t="s">
        <v>8949</v>
      </c>
      <c r="B3150" s="74" t="s">
        <v>8950</v>
      </c>
      <c r="C3150" s="76" t="s">
        <v>228</v>
      </c>
      <c r="D3150" s="78" t="s">
        <v>8951</v>
      </c>
      <c r="E3150" s="78" t="s">
        <v>8952</v>
      </c>
    </row>
    <row r="3151" spans="1:5" ht="22.5" x14ac:dyDescent="0.2">
      <c r="A3151" s="74" t="s">
        <v>8953</v>
      </c>
      <c r="B3151" s="74" t="s">
        <v>8954</v>
      </c>
      <c r="C3151" s="76" t="s">
        <v>228</v>
      </c>
      <c r="D3151" s="78" t="s">
        <v>8955</v>
      </c>
      <c r="E3151" s="78" t="s">
        <v>8956</v>
      </c>
    </row>
    <row r="3152" spans="1:5" ht="22.5" x14ac:dyDescent="0.2">
      <c r="A3152" s="74" t="s">
        <v>8957</v>
      </c>
      <c r="B3152" s="74" t="s">
        <v>8958</v>
      </c>
      <c r="C3152" s="76" t="s">
        <v>228</v>
      </c>
      <c r="D3152" s="78" t="s">
        <v>8959</v>
      </c>
      <c r="E3152" s="78" t="s">
        <v>8960</v>
      </c>
    </row>
    <row r="3153" spans="1:5" ht="33.75" x14ac:dyDescent="0.2">
      <c r="A3153" s="74" t="s">
        <v>8961</v>
      </c>
      <c r="B3153" s="74" t="s">
        <v>8962</v>
      </c>
      <c r="C3153" s="76" t="s">
        <v>228</v>
      </c>
      <c r="D3153" s="78" t="s">
        <v>3802</v>
      </c>
      <c r="E3153" s="78" t="s">
        <v>8964</v>
      </c>
    </row>
    <row r="3154" spans="1:5" ht="45" x14ac:dyDescent="0.2">
      <c r="A3154" s="59">
        <v>46.13</v>
      </c>
      <c r="B3154" s="73" t="s">
        <v>8965</v>
      </c>
      <c r="C3154" s="56"/>
      <c r="D3154" s="56"/>
      <c r="E3154" s="56"/>
    </row>
    <row r="3155" spans="1:5" ht="67.5" x14ac:dyDescent="0.2">
      <c r="A3155" s="74" t="s">
        <v>8966</v>
      </c>
      <c r="B3155" s="75" t="s">
        <v>8967</v>
      </c>
      <c r="C3155" s="76" t="s">
        <v>228</v>
      </c>
      <c r="D3155" s="78" t="s">
        <v>308</v>
      </c>
      <c r="E3155" s="78" t="s">
        <v>8968</v>
      </c>
    </row>
    <row r="3156" spans="1:5" ht="56.25" x14ac:dyDescent="0.2">
      <c r="A3156" s="74" t="s">
        <v>8969</v>
      </c>
      <c r="B3156" s="75" t="s">
        <v>8970</v>
      </c>
      <c r="C3156" s="76" t="s">
        <v>228</v>
      </c>
      <c r="D3156" s="78" t="s">
        <v>6493</v>
      </c>
      <c r="E3156" s="78" t="s">
        <v>8971</v>
      </c>
    </row>
    <row r="3157" spans="1:5" ht="56.25" x14ac:dyDescent="0.2">
      <c r="A3157" s="74" t="s">
        <v>8972</v>
      </c>
      <c r="B3157" s="75" t="s">
        <v>8973</v>
      </c>
      <c r="C3157" s="76" t="s">
        <v>228</v>
      </c>
      <c r="D3157" s="78" t="s">
        <v>8974</v>
      </c>
      <c r="E3157" s="78" t="s">
        <v>4979</v>
      </c>
    </row>
    <row r="3158" spans="1:5" ht="56.25" x14ac:dyDescent="0.2">
      <c r="A3158" s="74" t="s">
        <v>8975</v>
      </c>
      <c r="B3158" s="75" t="s">
        <v>8976</v>
      </c>
      <c r="C3158" s="76" t="s">
        <v>228</v>
      </c>
      <c r="D3158" s="78" t="s">
        <v>4425</v>
      </c>
      <c r="E3158" s="78" t="s">
        <v>8977</v>
      </c>
    </row>
    <row r="3159" spans="1:5" ht="56.25" x14ac:dyDescent="0.2">
      <c r="A3159" s="74" t="s">
        <v>8978</v>
      </c>
      <c r="B3159" s="75" t="s">
        <v>8979</v>
      </c>
      <c r="C3159" s="76" t="s">
        <v>228</v>
      </c>
      <c r="D3159" s="78" t="s">
        <v>8980</v>
      </c>
      <c r="E3159" s="78" t="s">
        <v>8981</v>
      </c>
    </row>
    <row r="3160" spans="1:5" ht="45" x14ac:dyDescent="0.2">
      <c r="A3160" s="74" t="s">
        <v>8982</v>
      </c>
      <c r="B3160" s="74" t="s">
        <v>8983</v>
      </c>
      <c r="C3160" s="76" t="s">
        <v>228</v>
      </c>
      <c r="D3160" s="78" t="s">
        <v>8984</v>
      </c>
      <c r="E3160" s="78" t="s">
        <v>8985</v>
      </c>
    </row>
    <row r="3161" spans="1:5" ht="45" x14ac:dyDescent="0.2">
      <c r="A3161" s="74" t="s">
        <v>8986</v>
      </c>
      <c r="B3161" s="74" t="s">
        <v>8987</v>
      </c>
      <c r="C3161" s="76" t="s">
        <v>228</v>
      </c>
      <c r="D3161" s="78" t="s">
        <v>8988</v>
      </c>
      <c r="E3161" s="78" t="s">
        <v>8989</v>
      </c>
    </row>
    <row r="3162" spans="1:5" ht="45" x14ac:dyDescent="0.2">
      <c r="A3162" s="74" t="s">
        <v>8990</v>
      </c>
      <c r="B3162" s="74" t="s">
        <v>8991</v>
      </c>
      <c r="C3162" s="76" t="s">
        <v>228</v>
      </c>
      <c r="D3162" s="78" t="s">
        <v>8992</v>
      </c>
      <c r="E3162" s="78" t="s">
        <v>8993</v>
      </c>
    </row>
    <row r="3163" spans="1:5" ht="45" x14ac:dyDescent="0.2">
      <c r="A3163" s="74" t="s">
        <v>8994</v>
      </c>
      <c r="B3163" s="74" t="s">
        <v>8995</v>
      </c>
      <c r="C3163" s="76" t="s">
        <v>228</v>
      </c>
      <c r="D3163" s="78" t="s">
        <v>8996</v>
      </c>
      <c r="E3163" s="78" t="s">
        <v>8997</v>
      </c>
    </row>
    <row r="3164" spans="1:5" ht="45" x14ac:dyDescent="0.2">
      <c r="A3164" s="74" t="s">
        <v>8998</v>
      </c>
      <c r="B3164" s="74" t="s">
        <v>8999</v>
      </c>
      <c r="C3164" s="76" t="s">
        <v>228</v>
      </c>
      <c r="D3164" s="78" t="s">
        <v>9000</v>
      </c>
      <c r="E3164" s="78" t="s">
        <v>9001</v>
      </c>
    </row>
    <row r="3165" spans="1:5" ht="45" x14ac:dyDescent="0.2">
      <c r="A3165" s="74" t="s">
        <v>9002</v>
      </c>
      <c r="B3165" s="74" t="s">
        <v>9003</v>
      </c>
      <c r="C3165" s="76" t="s">
        <v>228</v>
      </c>
      <c r="D3165" s="78" t="s">
        <v>9004</v>
      </c>
      <c r="E3165" s="78" t="s">
        <v>9005</v>
      </c>
    </row>
    <row r="3166" spans="1:5" ht="45" x14ac:dyDescent="0.2">
      <c r="A3166" s="74" t="s">
        <v>9006</v>
      </c>
      <c r="B3166" s="74" t="s">
        <v>9007</v>
      </c>
      <c r="C3166" s="76" t="s">
        <v>228</v>
      </c>
      <c r="D3166" s="78" t="s">
        <v>9008</v>
      </c>
      <c r="E3166" s="78" t="s">
        <v>9009</v>
      </c>
    </row>
    <row r="3167" spans="1:5" ht="45" x14ac:dyDescent="0.2">
      <c r="A3167" s="74" t="s">
        <v>9010</v>
      </c>
      <c r="B3167" s="74" t="s">
        <v>9011</v>
      </c>
      <c r="C3167" s="76" t="s">
        <v>228</v>
      </c>
      <c r="D3167" s="78" t="s">
        <v>9012</v>
      </c>
      <c r="E3167" s="78" t="s">
        <v>9013</v>
      </c>
    </row>
    <row r="3168" spans="1:5" ht="33.75" x14ac:dyDescent="0.2">
      <c r="A3168" s="59">
        <v>46.14</v>
      </c>
      <c r="B3168" s="73" t="s">
        <v>9014</v>
      </c>
      <c r="C3168" s="56"/>
      <c r="D3168" s="56"/>
      <c r="E3168" s="56"/>
    </row>
    <row r="3169" spans="1:5" ht="56.25" x14ac:dyDescent="0.2">
      <c r="A3169" s="74" t="s">
        <v>9015</v>
      </c>
      <c r="B3169" s="75" t="s">
        <v>9016</v>
      </c>
      <c r="C3169" s="76" t="s">
        <v>228</v>
      </c>
      <c r="D3169" s="78" t="s">
        <v>9017</v>
      </c>
      <c r="E3169" s="78" t="s">
        <v>9018</v>
      </c>
    </row>
    <row r="3170" spans="1:5" ht="56.25" x14ac:dyDescent="0.2">
      <c r="A3170" s="74" t="s">
        <v>9019</v>
      </c>
      <c r="B3170" s="75" t="s">
        <v>9020</v>
      </c>
      <c r="C3170" s="76" t="s">
        <v>228</v>
      </c>
      <c r="D3170" s="78" t="s">
        <v>9021</v>
      </c>
      <c r="E3170" s="78" t="s">
        <v>9022</v>
      </c>
    </row>
    <row r="3171" spans="1:5" ht="56.25" x14ac:dyDescent="0.2">
      <c r="A3171" s="74" t="s">
        <v>9023</v>
      </c>
      <c r="B3171" s="75" t="s">
        <v>9024</v>
      </c>
      <c r="C3171" s="76" t="s">
        <v>228</v>
      </c>
      <c r="D3171" s="78" t="s">
        <v>9025</v>
      </c>
      <c r="E3171" s="78" t="s">
        <v>9026</v>
      </c>
    </row>
    <row r="3172" spans="1:5" ht="56.25" x14ac:dyDescent="0.2">
      <c r="A3172" s="74" t="s">
        <v>9027</v>
      </c>
      <c r="B3172" s="75" t="s">
        <v>9028</v>
      </c>
      <c r="C3172" s="76" t="s">
        <v>228</v>
      </c>
      <c r="D3172" s="78" t="s">
        <v>9029</v>
      </c>
      <c r="E3172" s="78" t="s">
        <v>9030</v>
      </c>
    </row>
    <row r="3173" spans="1:5" ht="56.25" x14ac:dyDescent="0.2">
      <c r="A3173" s="74" t="s">
        <v>9031</v>
      </c>
      <c r="B3173" s="75" t="s">
        <v>9032</v>
      </c>
      <c r="C3173" s="76" t="s">
        <v>228</v>
      </c>
      <c r="D3173" s="78" t="s">
        <v>9033</v>
      </c>
      <c r="E3173" s="78" t="s">
        <v>9034</v>
      </c>
    </row>
    <row r="3174" spans="1:5" ht="67.5" x14ac:dyDescent="0.2">
      <c r="A3174" s="74" t="s">
        <v>9035</v>
      </c>
      <c r="B3174" s="75" t="s">
        <v>9036</v>
      </c>
      <c r="C3174" s="76" t="s">
        <v>228</v>
      </c>
      <c r="D3174" s="78" t="s">
        <v>9037</v>
      </c>
      <c r="E3174" s="78" t="s">
        <v>9038</v>
      </c>
    </row>
    <row r="3175" spans="1:5" ht="56.25" x14ac:dyDescent="0.2">
      <c r="A3175" s="74" t="s">
        <v>9039</v>
      </c>
      <c r="B3175" s="75" t="s">
        <v>9040</v>
      </c>
      <c r="C3175" s="76" t="s">
        <v>228</v>
      </c>
      <c r="D3175" s="78" t="s">
        <v>9041</v>
      </c>
      <c r="E3175" s="78" t="s">
        <v>9042</v>
      </c>
    </row>
    <row r="3176" spans="1:5" ht="56.25" x14ac:dyDescent="0.2">
      <c r="A3176" s="74" t="s">
        <v>9043</v>
      </c>
      <c r="B3176" s="75" t="s">
        <v>9044</v>
      </c>
      <c r="C3176" s="76" t="s">
        <v>228</v>
      </c>
      <c r="D3176" s="78" t="s">
        <v>9045</v>
      </c>
      <c r="E3176" s="78" t="s">
        <v>9046</v>
      </c>
    </row>
    <row r="3177" spans="1:5" ht="56.25" x14ac:dyDescent="0.2">
      <c r="A3177" s="74" t="s">
        <v>9047</v>
      </c>
      <c r="B3177" s="75" t="s">
        <v>9048</v>
      </c>
      <c r="C3177" s="76" t="s">
        <v>228</v>
      </c>
      <c r="D3177" s="78" t="s">
        <v>9049</v>
      </c>
      <c r="E3177" s="78" t="s">
        <v>9050</v>
      </c>
    </row>
    <row r="3178" spans="1:5" ht="56.25" x14ac:dyDescent="0.2">
      <c r="A3178" s="74" t="s">
        <v>9051</v>
      </c>
      <c r="B3178" s="75" t="s">
        <v>9052</v>
      </c>
      <c r="C3178" s="76" t="s">
        <v>228</v>
      </c>
      <c r="D3178" s="78" t="s">
        <v>9053</v>
      </c>
      <c r="E3178" s="78" t="s">
        <v>9054</v>
      </c>
    </row>
    <row r="3179" spans="1:5" ht="56.25" x14ac:dyDescent="0.2">
      <c r="A3179" s="74" t="s">
        <v>9055</v>
      </c>
      <c r="B3179" s="75" t="s">
        <v>9056</v>
      </c>
      <c r="C3179" s="76" t="s">
        <v>228</v>
      </c>
      <c r="D3179" s="78" t="s">
        <v>9057</v>
      </c>
      <c r="E3179" s="78" t="s">
        <v>9058</v>
      </c>
    </row>
    <row r="3180" spans="1:5" ht="56.25" x14ac:dyDescent="0.2">
      <c r="A3180" s="74" t="s">
        <v>9059</v>
      </c>
      <c r="B3180" s="75" t="s">
        <v>9060</v>
      </c>
      <c r="C3180" s="76" t="s">
        <v>228</v>
      </c>
      <c r="D3180" s="78" t="s">
        <v>9061</v>
      </c>
      <c r="E3180" s="78" t="s">
        <v>9062</v>
      </c>
    </row>
    <row r="3181" spans="1:5" ht="45" x14ac:dyDescent="0.2">
      <c r="A3181" s="59">
        <v>46.15</v>
      </c>
      <c r="B3181" s="73" t="s">
        <v>9063</v>
      </c>
      <c r="C3181" s="56"/>
      <c r="D3181" s="56"/>
      <c r="E3181" s="56"/>
    </row>
    <row r="3182" spans="1:5" ht="56.25" x14ac:dyDescent="0.2">
      <c r="A3182" s="74" t="s">
        <v>9064</v>
      </c>
      <c r="B3182" s="75" t="s">
        <v>9065</v>
      </c>
      <c r="C3182" s="76" t="s">
        <v>228</v>
      </c>
      <c r="D3182" s="78" t="s">
        <v>6469</v>
      </c>
      <c r="E3182" s="78" t="s">
        <v>9066</v>
      </c>
    </row>
    <row r="3183" spans="1:5" ht="56.25" x14ac:dyDescent="0.2">
      <c r="A3183" s="74" t="s">
        <v>9067</v>
      </c>
      <c r="B3183" s="75" t="s">
        <v>9068</v>
      </c>
      <c r="C3183" s="76" t="s">
        <v>228</v>
      </c>
      <c r="D3183" s="78" t="s">
        <v>9069</v>
      </c>
      <c r="E3183" s="78" t="s">
        <v>9071</v>
      </c>
    </row>
    <row r="3184" spans="1:5" ht="56.25" x14ac:dyDescent="0.2">
      <c r="A3184" s="74" t="s">
        <v>9072</v>
      </c>
      <c r="B3184" s="75" t="s">
        <v>9073</v>
      </c>
      <c r="C3184" s="76" t="s">
        <v>228</v>
      </c>
      <c r="D3184" s="78" t="s">
        <v>9074</v>
      </c>
      <c r="E3184" s="78" t="s">
        <v>9075</v>
      </c>
    </row>
    <row r="3185" spans="1:5" ht="45" x14ac:dyDescent="0.2">
      <c r="A3185" s="59">
        <v>46.18</v>
      </c>
      <c r="B3185" s="73" t="s">
        <v>9076</v>
      </c>
      <c r="C3185" s="56"/>
      <c r="D3185" s="56"/>
      <c r="E3185" s="56"/>
    </row>
    <row r="3186" spans="1:5" ht="56.25" x14ac:dyDescent="0.2">
      <c r="A3186" s="74" t="s">
        <v>9077</v>
      </c>
      <c r="B3186" s="75" t="s">
        <v>9078</v>
      </c>
      <c r="C3186" s="76" t="s">
        <v>228</v>
      </c>
      <c r="D3186" s="78" t="s">
        <v>9079</v>
      </c>
      <c r="E3186" s="78" t="s">
        <v>9081</v>
      </c>
    </row>
    <row r="3187" spans="1:5" ht="56.25" x14ac:dyDescent="0.2">
      <c r="A3187" s="74" t="s">
        <v>9082</v>
      </c>
      <c r="B3187" s="75" t="s">
        <v>9083</v>
      </c>
      <c r="C3187" s="76" t="s">
        <v>228</v>
      </c>
      <c r="D3187" s="78" t="s">
        <v>9084</v>
      </c>
      <c r="E3187" s="78" t="s">
        <v>9085</v>
      </c>
    </row>
    <row r="3188" spans="1:5" ht="56.25" x14ac:dyDescent="0.2">
      <c r="A3188" s="74" t="s">
        <v>9086</v>
      </c>
      <c r="B3188" s="75" t="s">
        <v>9087</v>
      </c>
      <c r="C3188" s="76" t="s">
        <v>228</v>
      </c>
      <c r="D3188" s="78" t="s">
        <v>9088</v>
      </c>
      <c r="E3188" s="78" t="s">
        <v>9089</v>
      </c>
    </row>
    <row r="3189" spans="1:5" ht="56.25" x14ac:dyDescent="0.2">
      <c r="A3189" s="74" t="s">
        <v>9090</v>
      </c>
      <c r="B3189" s="75" t="s">
        <v>9091</v>
      </c>
      <c r="C3189" s="76" t="s">
        <v>228</v>
      </c>
      <c r="D3189" s="78" t="s">
        <v>9092</v>
      </c>
      <c r="E3189" s="78" t="s">
        <v>9093</v>
      </c>
    </row>
    <row r="3190" spans="1:5" ht="56.25" x14ac:dyDescent="0.2">
      <c r="A3190" s="74" t="s">
        <v>9094</v>
      </c>
      <c r="B3190" s="75" t="s">
        <v>9095</v>
      </c>
      <c r="C3190" s="76" t="s">
        <v>228</v>
      </c>
      <c r="D3190" s="78" t="s">
        <v>9096</v>
      </c>
      <c r="E3190" s="78" t="s">
        <v>9098</v>
      </c>
    </row>
    <row r="3191" spans="1:5" ht="56.25" x14ac:dyDescent="0.2">
      <c r="A3191" s="74" t="s">
        <v>9099</v>
      </c>
      <c r="B3191" s="75" t="s">
        <v>9100</v>
      </c>
      <c r="C3191" s="76" t="s">
        <v>228</v>
      </c>
      <c r="D3191" s="78" t="s">
        <v>9101</v>
      </c>
      <c r="E3191" s="78" t="s">
        <v>9102</v>
      </c>
    </row>
    <row r="3192" spans="1:5" ht="45" x14ac:dyDescent="0.2">
      <c r="A3192" s="74" t="s">
        <v>9103</v>
      </c>
      <c r="B3192" s="74" t="s">
        <v>9104</v>
      </c>
      <c r="C3192" s="76" t="s">
        <v>210</v>
      </c>
      <c r="D3192" s="78" t="s">
        <v>9105</v>
      </c>
      <c r="E3192" s="78" t="s">
        <v>9107</v>
      </c>
    </row>
    <row r="3193" spans="1:5" ht="45" x14ac:dyDescent="0.2">
      <c r="A3193" s="74" t="s">
        <v>9108</v>
      </c>
      <c r="B3193" s="74" t="s">
        <v>9109</v>
      </c>
      <c r="C3193" s="76" t="s">
        <v>210</v>
      </c>
      <c r="D3193" s="78" t="s">
        <v>9110</v>
      </c>
      <c r="E3193" s="78" t="s">
        <v>9111</v>
      </c>
    </row>
    <row r="3194" spans="1:5" ht="45" x14ac:dyDescent="0.2">
      <c r="A3194" s="74" t="s">
        <v>9112</v>
      </c>
      <c r="B3194" s="74" t="s">
        <v>9113</v>
      </c>
      <c r="C3194" s="76" t="s">
        <v>210</v>
      </c>
      <c r="D3194" s="78" t="s">
        <v>9114</v>
      </c>
      <c r="E3194" s="78" t="s">
        <v>9116</v>
      </c>
    </row>
    <row r="3195" spans="1:5" ht="45" x14ac:dyDescent="0.2">
      <c r="A3195" s="74" t="s">
        <v>9117</v>
      </c>
      <c r="B3195" s="74" t="s">
        <v>9118</v>
      </c>
      <c r="C3195" s="76" t="s">
        <v>210</v>
      </c>
      <c r="D3195" s="78" t="s">
        <v>9119</v>
      </c>
      <c r="E3195" s="78" t="s">
        <v>9120</v>
      </c>
    </row>
    <row r="3196" spans="1:5" ht="45" x14ac:dyDescent="0.2">
      <c r="A3196" s="74" t="s">
        <v>9121</v>
      </c>
      <c r="B3196" s="74" t="s">
        <v>9122</v>
      </c>
      <c r="C3196" s="76" t="s">
        <v>210</v>
      </c>
      <c r="D3196" s="78" t="s">
        <v>9123</v>
      </c>
      <c r="E3196" s="78" t="s">
        <v>9125</v>
      </c>
    </row>
    <row r="3197" spans="1:5" ht="45" x14ac:dyDescent="0.2">
      <c r="A3197" s="74" t="s">
        <v>9126</v>
      </c>
      <c r="B3197" s="74" t="s">
        <v>9127</v>
      </c>
      <c r="C3197" s="76" t="s">
        <v>210</v>
      </c>
      <c r="D3197" s="78" t="s">
        <v>7027</v>
      </c>
      <c r="E3197" s="78" t="s">
        <v>9128</v>
      </c>
    </row>
    <row r="3198" spans="1:5" ht="45" x14ac:dyDescent="0.2">
      <c r="A3198" s="74" t="s">
        <v>9129</v>
      </c>
      <c r="B3198" s="74" t="s">
        <v>9130</v>
      </c>
      <c r="C3198" s="76" t="s">
        <v>210</v>
      </c>
      <c r="D3198" s="78" t="s">
        <v>9131</v>
      </c>
      <c r="E3198" s="78" t="s">
        <v>9133</v>
      </c>
    </row>
    <row r="3199" spans="1:5" ht="45" x14ac:dyDescent="0.2">
      <c r="A3199" s="74" t="s">
        <v>9134</v>
      </c>
      <c r="B3199" s="74" t="s">
        <v>9135</v>
      </c>
      <c r="C3199" s="76" t="s">
        <v>210</v>
      </c>
      <c r="D3199" s="78" t="s">
        <v>9136</v>
      </c>
      <c r="E3199" s="78" t="s">
        <v>9137</v>
      </c>
    </row>
    <row r="3200" spans="1:5" ht="45" x14ac:dyDescent="0.2">
      <c r="A3200" s="74" t="s">
        <v>9138</v>
      </c>
      <c r="B3200" s="74" t="s">
        <v>9139</v>
      </c>
      <c r="C3200" s="76" t="s">
        <v>210</v>
      </c>
      <c r="D3200" s="78" t="s">
        <v>9140</v>
      </c>
      <c r="E3200" s="78" t="s">
        <v>9141</v>
      </c>
    </row>
    <row r="3201" spans="1:5" ht="45" x14ac:dyDescent="0.2">
      <c r="A3201" s="74" t="s">
        <v>9142</v>
      </c>
      <c r="B3201" s="74" t="s">
        <v>9143</v>
      </c>
      <c r="C3201" s="76" t="s">
        <v>210</v>
      </c>
      <c r="D3201" s="78" t="s">
        <v>9144</v>
      </c>
      <c r="E3201" s="78" t="s">
        <v>9145</v>
      </c>
    </row>
    <row r="3202" spans="1:5" ht="45" x14ac:dyDescent="0.2">
      <c r="A3202" s="74" t="s">
        <v>9146</v>
      </c>
      <c r="B3202" s="74" t="s">
        <v>9147</v>
      </c>
      <c r="C3202" s="76" t="s">
        <v>210</v>
      </c>
      <c r="D3202" s="78" t="s">
        <v>9148</v>
      </c>
      <c r="E3202" s="78" t="s">
        <v>9149</v>
      </c>
    </row>
    <row r="3203" spans="1:5" ht="56.25" x14ac:dyDescent="0.2">
      <c r="A3203" s="74" t="s">
        <v>9150</v>
      </c>
      <c r="B3203" s="75" t="s">
        <v>9151</v>
      </c>
      <c r="C3203" s="76" t="s">
        <v>210</v>
      </c>
      <c r="D3203" s="78" t="s">
        <v>9152</v>
      </c>
      <c r="E3203" s="78" t="s">
        <v>9153</v>
      </c>
    </row>
    <row r="3204" spans="1:5" ht="67.5" x14ac:dyDescent="0.2">
      <c r="A3204" s="74" t="s">
        <v>9154</v>
      </c>
      <c r="B3204" s="75" t="s">
        <v>9155</v>
      </c>
      <c r="C3204" s="76" t="s">
        <v>210</v>
      </c>
      <c r="D3204" s="78" t="s">
        <v>9156</v>
      </c>
      <c r="E3204" s="78" t="s">
        <v>9157</v>
      </c>
    </row>
    <row r="3205" spans="1:5" ht="67.5" x14ac:dyDescent="0.2">
      <c r="A3205" s="74" t="s">
        <v>9158</v>
      </c>
      <c r="B3205" s="75" t="s">
        <v>9159</v>
      </c>
      <c r="C3205" s="76" t="s">
        <v>210</v>
      </c>
      <c r="D3205" s="78" t="s">
        <v>9160</v>
      </c>
      <c r="E3205" s="78" t="s">
        <v>9161</v>
      </c>
    </row>
    <row r="3206" spans="1:5" ht="33.75" x14ac:dyDescent="0.2">
      <c r="A3206" s="74" t="s">
        <v>9162</v>
      </c>
      <c r="B3206" s="74" t="s">
        <v>9163</v>
      </c>
      <c r="C3206" s="76" t="s">
        <v>210</v>
      </c>
      <c r="D3206" s="78" t="s">
        <v>9164</v>
      </c>
      <c r="E3206" s="78" t="s">
        <v>9165</v>
      </c>
    </row>
    <row r="3207" spans="1:5" ht="33.75" x14ac:dyDescent="0.2">
      <c r="A3207" s="74" t="s">
        <v>9166</v>
      </c>
      <c r="B3207" s="74" t="s">
        <v>9167</v>
      </c>
      <c r="C3207" s="76" t="s">
        <v>210</v>
      </c>
      <c r="D3207" s="78" t="s">
        <v>9168</v>
      </c>
      <c r="E3207" s="78" t="s">
        <v>9169</v>
      </c>
    </row>
    <row r="3208" spans="1:5" ht="45" x14ac:dyDescent="0.2">
      <c r="A3208" s="59">
        <v>46.19</v>
      </c>
      <c r="B3208" s="73" t="s">
        <v>9170</v>
      </c>
      <c r="C3208" s="56"/>
      <c r="D3208" s="56"/>
      <c r="E3208" s="56"/>
    </row>
    <row r="3209" spans="1:5" ht="56.25" x14ac:dyDescent="0.2">
      <c r="A3209" s="74" t="s">
        <v>9171</v>
      </c>
      <c r="B3209" s="75" t="s">
        <v>9172</v>
      </c>
      <c r="C3209" s="76" t="s">
        <v>210</v>
      </c>
      <c r="D3209" s="78" t="s">
        <v>9173</v>
      </c>
      <c r="E3209" s="78" t="s">
        <v>9174</v>
      </c>
    </row>
    <row r="3210" spans="1:5" ht="67.5" x14ac:dyDescent="0.2">
      <c r="A3210" s="74" t="s">
        <v>9175</v>
      </c>
      <c r="B3210" s="75" t="s">
        <v>9176</v>
      </c>
      <c r="C3210" s="76" t="s">
        <v>210</v>
      </c>
      <c r="D3210" s="78" t="s">
        <v>9177</v>
      </c>
      <c r="E3210" s="78" t="s">
        <v>9178</v>
      </c>
    </row>
    <row r="3211" spans="1:5" ht="67.5" x14ac:dyDescent="0.2">
      <c r="A3211" s="74" t="s">
        <v>9179</v>
      </c>
      <c r="B3211" s="75" t="s">
        <v>9180</v>
      </c>
      <c r="C3211" s="76" t="s">
        <v>210</v>
      </c>
      <c r="D3211" s="78" t="s">
        <v>9181</v>
      </c>
      <c r="E3211" s="78" t="s">
        <v>9183</v>
      </c>
    </row>
    <row r="3212" spans="1:5" ht="67.5" x14ac:dyDescent="0.2">
      <c r="A3212" s="74" t="s">
        <v>9184</v>
      </c>
      <c r="B3212" s="75" t="s">
        <v>9185</v>
      </c>
      <c r="C3212" s="76" t="s">
        <v>210</v>
      </c>
      <c r="D3212" s="78" t="s">
        <v>9186</v>
      </c>
      <c r="E3212" s="78" t="s">
        <v>9187</v>
      </c>
    </row>
    <row r="3213" spans="1:5" ht="67.5" x14ac:dyDescent="0.2">
      <c r="A3213" s="74" t="s">
        <v>9188</v>
      </c>
      <c r="B3213" s="75" t="s">
        <v>9189</v>
      </c>
      <c r="C3213" s="76" t="s">
        <v>210</v>
      </c>
      <c r="D3213" s="78" t="s">
        <v>9190</v>
      </c>
      <c r="E3213" s="78" t="s">
        <v>9191</v>
      </c>
    </row>
    <row r="3214" spans="1:5" ht="67.5" x14ac:dyDescent="0.2">
      <c r="A3214" s="74" t="s">
        <v>9192</v>
      </c>
      <c r="B3214" s="75" t="s">
        <v>9193</v>
      </c>
      <c r="C3214" s="76" t="s">
        <v>210</v>
      </c>
      <c r="D3214" s="78" t="s">
        <v>9194</v>
      </c>
      <c r="E3214" s="78" t="s">
        <v>9195</v>
      </c>
    </row>
    <row r="3215" spans="1:5" ht="78.75" x14ac:dyDescent="0.2">
      <c r="A3215" s="74" t="s">
        <v>9196</v>
      </c>
      <c r="B3215" s="75" t="s">
        <v>9197</v>
      </c>
      <c r="C3215" s="76" t="s">
        <v>210</v>
      </c>
      <c r="D3215" s="78" t="s">
        <v>9198</v>
      </c>
      <c r="E3215" s="78" t="s">
        <v>9199</v>
      </c>
    </row>
    <row r="3216" spans="1:5" ht="78.75" x14ac:dyDescent="0.2">
      <c r="A3216" s="74" t="s">
        <v>9200</v>
      </c>
      <c r="B3216" s="75" t="s">
        <v>9201</v>
      </c>
      <c r="C3216" s="76" t="s">
        <v>210</v>
      </c>
      <c r="D3216" s="78" t="s">
        <v>9202</v>
      </c>
      <c r="E3216" s="78" t="s">
        <v>9203</v>
      </c>
    </row>
    <row r="3217" spans="1:5" ht="78.75" x14ac:dyDescent="0.2">
      <c r="A3217" s="74" t="s">
        <v>9204</v>
      </c>
      <c r="B3217" s="75" t="s">
        <v>9205</v>
      </c>
      <c r="C3217" s="76" t="s">
        <v>210</v>
      </c>
      <c r="D3217" s="78" t="s">
        <v>9206</v>
      </c>
      <c r="E3217" s="78" t="s">
        <v>9207</v>
      </c>
    </row>
    <row r="3218" spans="1:5" ht="45" x14ac:dyDescent="0.2">
      <c r="A3218" s="59">
        <v>46.2</v>
      </c>
      <c r="B3218" s="73" t="s">
        <v>9208</v>
      </c>
      <c r="C3218" s="56"/>
      <c r="D3218" s="56"/>
      <c r="E3218" s="56"/>
    </row>
    <row r="3219" spans="1:5" ht="45" x14ac:dyDescent="0.2">
      <c r="A3219" s="74" t="s">
        <v>9209</v>
      </c>
      <c r="B3219" s="74" t="s">
        <v>9210</v>
      </c>
      <c r="C3219" s="76" t="s">
        <v>228</v>
      </c>
      <c r="D3219" s="78" t="s">
        <v>1237</v>
      </c>
      <c r="E3219" s="78" t="s">
        <v>1623</v>
      </c>
    </row>
    <row r="3220" spans="1:5" ht="45" x14ac:dyDescent="0.2">
      <c r="A3220" s="74" t="s">
        <v>9211</v>
      </c>
      <c r="B3220" s="74" t="s">
        <v>9212</v>
      </c>
      <c r="C3220" s="76" t="s">
        <v>228</v>
      </c>
      <c r="D3220" s="78" t="s">
        <v>9213</v>
      </c>
      <c r="E3220" s="78" t="s">
        <v>9214</v>
      </c>
    </row>
    <row r="3221" spans="1:5" ht="22.5" x14ac:dyDescent="0.2">
      <c r="A3221" s="59">
        <v>46.21</v>
      </c>
      <c r="B3221" s="73" t="s">
        <v>9215</v>
      </c>
      <c r="C3221" s="56"/>
      <c r="D3221" s="56"/>
      <c r="E3221" s="56"/>
    </row>
    <row r="3222" spans="1:5" ht="67.5" x14ac:dyDescent="0.2">
      <c r="A3222" s="74" t="s">
        <v>9216</v>
      </c>
      <c r="B3222" s="75" t="s">
        <v>9217</v>
      </c>
      <c r="C3222" s="76" t="s">
        <v>228</v>
      </c>
      <c r="D3222" s="78" t="s">
        <v>9218</v>
      </c>
      <c r="E3222" s="78" t="s">
        <v>9219</v>
      </c>
    </row>
    <row r="3223" spans="1:5" ht="56.25" x14ac:dyDescent="0.2">
      <c r="A3223" s="74" t="s">
        <v>9220</v>
      </c>
      <c r="B3223" s="75" t="s">
        <v>9221</v>
      </c>
      <c r="C3223" s="76" t="s">
        <v>228</v>
      </c>
      <c r="D3223" s="78" t="s">
        <v>9222</v>
      </c>
      <c r="E3223" s="78" t="s">
        <v>9223</v>
      </c>
    </row>
    <row r="3224" spans="1:5" ht="56.25" x14ac:dyDescent="0.2">
      <c r="A3224" s="74" t="s">
        <v>9224</v>
      </c>
      <c r="B3224" s="75" t="s">
        <v>9225</v>
      </c>
      <c r="C3224" s="76" t="s">
        <v>228</v>
      </c>
      <c r="D3224" s="78" t="s">
        <v>9226</v>
      </c>
      <c r="E3224" s="78" t="s">
        <v>9227</v>
      </c>
    </row>
    <row r="3225" spans="1:5" ht="67.5" x14ac:dyDescent="0.2">
      <c r="A3225" s="74" t="s">
        <v>9228</v>
      </c>
      <c r="B3225" s="75" t="s">
        <v>9229</v>
      </c>
      <c r="C3225" s="76" t="s">
        <v>228</v>
      </c>
      <c r="D3225" s="78" t="s">
        <v>9230</v>
      </c>
      <c r="E3225" s="78" t="s">
        <v>9231</v>
      </c>
    </row>
    <row r="3226" spans="1:5" ht="56.25" x14ac:dyDescent="0.2">
      <c r="A3226" s="74" t="s">
        <v>9232</v>
      </c>
      <c r="B3226" s="75" t="s">
        <v>9233</v>
      </c>
      <c r="C3226" s="76" t="s">
        <v>228</v>
      </c>
      <c r="D3226" s="78" t="s">
        <v>9234</v>
      </c>
      <c r="E3226" s="78" t="s">
        <v>9235</v>
      </c>
    </row>
    <row r="3227" spans="1:5" ht="67.5" x14ac:dyDescent="0.2">
      <c r="A3227" s="74" t="s">
        <v>9236</v>
      </c>
      <c r="B3227" s="75" t="s">
        <v>9237</v>
      </c>
      <c r="C3227" s="76" t="s">
        <v>228</v>
      </c>
      <c r="D3227" s="78" t="s">
        <v>9238</v>
      </c>
      <c r="E3227" s="78" t="s">
        <v>9239</v>
      </c>
    </row>
    <row r="3228" spans="1:5" ht="56.25" x14ac:dyDescent="0.2">
      <c r="A3228" s="74" t="s">
        <v>9240</v>
      </c>
      <c r="B3228" s="75" t="s">
        <v>9241</v>
      </c>
      <c r="C3228" s="76" t="s">
        <v>228</v>
      </c>
      <c r="D3228" s="78" t="s">
        <v>9242</v>
      </c>
      <c r="E3228" s="78" t="s">
        <v>9244</v>
      </c>
    </row>
    <row r="3229" spans="1:5" ht="67.5" x14ac:dyDescent="0.2">
      <c r="A3229" s="74" t="s">
        <v>9245</v>
      </c>
      <c r="B3229" s="75" t="s">
        <v>9246</v>
      </c>
      <c r="C3229" s="76" t="s">
        <v>228</v>
      </c>
      <c r="D3229" s="78" t="s">
        <v>9247</v>
      </c>
      <c r="E3229" s="78" t="s">
        <v>9248</v>
      </c>
    </row>
    <row r="3230" spans="1:5" ht="67.5" x14ac:dyDescent="0.2">
      <c r="A3230" s="74" t="s">
        <v>9249</v>
      </c>
      <c r="B3230" s="75" t="s">
        <v>9250</v>
      </c>
      <c r="C3230" s="76" t="s">
        <v>228</v>
      </c>
      <c r="D3230" s="78" t="s">
        <v>9251</v>
      </c>
      <c r="E3230" s="78" t="s">
        <v>9253</v>
      </c>
    </row>
    <row r="3231" spans="1:5" ht="67.5" x14ac:dyDescent="0.2">
      <c r="A3231" s="74" t="s">
        <v>9254</v>
      </c>
      <c r="B3231" s="75" t="s">
        <v>9255</v>
      </c>
      <c r="C3231" s="76" t="s">
        <v>228</v>
      </c>
      <c r="D3231" s="78" t="s">
        <v>9256</v>
      </c>
      <c r="E3231" s="78" t="s">
        <v>9257</v>
      </c>
    </row>
    <row r="3232" spans="1:5" ht="67.5" x14ac:dyDescent="0.2">
      <c r="A3232" s="74" t="s">
        <v>9258</v>
      </c>
      <c r="B3232" s="75" t="s">
        <v>9259</v>
      </c>
      <c r="C3232" s="76" t="s">
        <v>228</v>
      </c>
      <c r="D3232" s="78" t="s">
        <v>9260</v>
      </c>
      <c r="E3232" s="78" t="s">
        <v>9261</v>
      </c>
    </row>
    <row r="3233" spans="1:5" ht="67.5" x14ac:dyDescent="0.2">
      <c r="A3233" s="74" t="s">
        <v>9262</v>
      </c>
      <c r="B3233" s="75" t="s">
        <v>9263</v>
      </c>
      <c r="C3233" s="76" t="s">
        <v>228</v>
      </c>
      <c r="D3233" s="78" t="s">
        <v>9264</v>
      </c>
      <c r="E3233" s="78" t="s">
        <v>9266</v>
      </c>
    </row>
    <row r="3234" spans="1:5" ht="67.5" x14ac:dyDescent="0.2">
      <c r="A3234" s="74" t="s">
        <v>9267</v>
      </c>
      <c r="B3234" s="75" t="s">
        <v>9268</v>
      </c>
      <c r="C3234" s="76" t="s">
        <v>228</v>
      </c>
      <c r="D3234" s="78" t="s">
        <v>9269</v>
      </c>
      <c r="E3234" s="78" t="s">
        <v>9271</v>
      </c>
    </row>
    <row r="3235" spans="1:5" ht="33.75" x14ac:dyDescent="0.2">
      <c r="A3235" s="59">
        <v>46.23</v>
      </c>
      <c r="B3235" s="73" t="s">
        <v>9272</v>
      </c>
      <c r="C3235" s="56"/>
      <c r="D3235" s="56"/>
      <c r="E3235" s="56"/>
    </row>
    <row r="3236" spans="1:5" ht="33.75" x14ac:dyDescent="0.2">
      <c r="A3236" s="74" t="s">
        <v>9273</v>
      </c>
      <c r="B3236" s="74" t="s">
        <v>9274</v>
      </c>
      <c r="C3236" s="76" t="s">
        <v>228</v>
      </c>
      <c r="D3236" s="78" t="s">
        <v>9275</v>
      </c>
      <c r="E3236" s="78" t="s">
        <v>9276</v>
      </c>
    </row>
    <row r="3237" spans="1:5" ht="33.75" x14ac:dyDescent="0.2">
      <c r="A3237" s="74" t="s">
        <v>9277</v>
      </c>
      <c r="B3237" s="74" t="s">
        <v>9278</v>
      </c>
      <c r="C3237" s="76" t="s">
        <v>228</v>
      </c>
      <c r="D3237" s="78" t="s">
        <v>9279</v>
      </c>
      <c r="E3237" s="78" t="s">
        <v>9281</v>
      </c>
    </row>
    <row r="3238" spans="1:5" ht="33.75" x14ac:dyDescent="0.2">
      <c r="A3238" s="74" t="s">
        <v>9282</v>
      </c>
      <c r="B3238" s="74" t="s">
        <v>9283</v>
      </c>
      <c r="C3238" s="76" t="s">
        <v>228</v>
      </c>
      <c r="D3238" s="78" t="s">
        <v>9284</v>
      </c>
      <c r="E3238" s="78" t="s">
        <v>9286</v>
      </c>
    </row>
    <row r="3239" spans="1:5" ht="33.75" x14ac:dyDescent="0.2">
      <c r="A3239" s="74" t="s">
        <v>9287</v>
      </c>
      <c r="B3239" s="74" t="s">
        <v>9288</v>
      </c>
      <c r="C3239" s="76" t="s">
        <v>228</v>
      </c>
      <c r="D3239" s="78" t="s">
        <v>9289</v>
      </c>
      <c r="E3239" s="78" t="s">
        <v>9290</v>
      </c>
    </row>
    <row r="3240" spans="1:5" ht="33.75" x14ac:dyDescent="0.2">
      <c r="A3240" s="74" t="s">
        <v>9291</v>
      </c>
      <c r="B3240" s="74" t="s">
        <v>9292</v>
      </c>
      <c r="C3240" s="76" t="s">
        <v>228</v>
      </c>
      <c r="D3240" s="78" t="s">
        <v>9293</v>
      </c>
      <c r="E3240" s="78" t="s">
        <v>9294</v>
      </c>
    </row>
    <row r="3241" spans="1:5" ht="33.75" x14ac:dyDescent="0.2">
      <c r="A3241" s="74" t="s">
        <v>9295</v>
      </c>
      <c r="B3241" s="74" t="s">
        <v>9296</v>
      </c>
      <c r="C3241" s="76" t="s">
        <v>228</v>
      </c>
      <c r="D3241" s="78" t="s">
        <v>9297</v>
      </c>
      <c r="E3241" s="78" t="s">
        <v>9299</v>
      </c>
    </row>
    <row r="3242" spans="1:5" ht="33.75" x14ac:dyDescent="0.2">
      <c r="A3242" s="74" t="s">
        <v>9300</v>
      </c>
      <c r="B3242" s="74" t="s">
        <v>9301</v>
      </c>
      <c r="C3242" s="76" t="s">
        <v>228</v>
      </c>
      <c r="D3242" s="78" t="s">
        <v>9302</v>
      </c>
      <c r="E3242" s="78" t="s">
        <v>9303</v>
      </c>
    </row>
    <row r="3243" spans="1:5" ht="33.75" x14ac:dyDescent="0.2">
      <c r="A3243" s="74" t="s">
        <v>9304</v>
      </c>
      <c r="B3243" s="74" t="s">
        <v>9305</v>
      </c>
      <c r="C3243" s="76" t="s">
        <v>228</v>
      </c>
      <c r="D3243" s="78" t="s">
        <v>9306</v>
      </c>
      <c r="E3243" s="78" t="s">
        <v>9307</v>
      </c>
    </row>
    <row r="3244" spans="1:5" ht="33.75" x14ac:dyDescent="0.2">
      <c r="A3244" s="59">
        <v>46.26</v>
      </c>
      <c r="B3244" s="73" t="s">
        <v>9308</v>
      </c>
      <c r="C3244" s="56"/>
      <c r="D3244" s="56"/>
      <c r="E3244" s="56"/>
    </row>
    <row r="3245" spans="1:5" ht="45" x14ac:dyDescent="0.2">
      <c r="A3245" s="74" t="s">
        <v>9309</v>
      </c>
      <c r="B3245" s="74" t="s">
        <v>9310</v>
      </c>
      <c r="C3245" s="76" t="s">
        <v>228</v>
      </c>
      <c r="D3245" s="78" t="s">
        <v>9311</v>
      </c>
      <c r="E3245" s="78" t="s">
        <v>9312</v>
      </c>
    </row>
    <row r="3246" spans="1:5" ht="45" x14ac:dyDescent="0.2">
      <c r="A3246" s="74" t="s">
        <v>9313</v>
      </c>
      <c r="B3246" s="74" t="s">
        <v>9314</v>
      </c>
      <c r="C3246" s="76" t="s">
        <v>228</v>
      </c>
      <c r="D3246" s="78" t="s">
        <v>9315</v>
      </c>
      <c r="E3246" s="78" t="s">
        <v>9316</v>
      </c>
    </row>
    <row r="3247" spans="1:5" ht="45" x14ac:dyDescent="0.2">
      <c r="A3247" s="74" t="s">
        <v>9317</v>
      </c>
      <c r="B3247" s="74" t="s">
        <v>9318</v>
      </c>
      <c r="C3247" s="76" t="s">
        <v>228</v>
      </c>
      <c r="D3247" s="78" t="s">
        <v>9319</v>
      </c>
      <c r="E3247" s="78" t="s">
        <v>5777</v>
      </c>
    </row>
    <row r="3248" spans="1:5" ht="45" x14ac:dyDescent="0.2">
      <c r="A3248" s="74" t="s">
        <v>9320</v>
      </c>
      <c r="B3248" s="74" t="s">
        <v>9321</v>
      </c>
      <c r="C3248" s="76" t="s">
        <v>228</v>
      </c>
      <c r="D3248" s="78" t="s">
        <v>9322</v>
      </c>
      <c r="E3248" s="78" t="s">
        <v>9323</v>
      </c>
    </row>
    <row r="3249" spans="1:5" ht="45" x14ac:dyDescent="0.2">
      <c r="A3249" s="74" t="s">
        <v>9324</v>
      </c>
      <c r="B3249" s="74" t="s">
        <v>9325</v>
      </c>
      <c r="C3249" s="76" t="s">
        <v>228</v>
      </c>
      <c r="D3249" s="78" t="s">
        <v>9326</v>
      </c>
      <c r="E3249" s="78" t="s">
        <v>9327</v>
      </c>
    </row>
    <row r="3250" spans="1:5" ht="56.25" x14ac:dyDescent="0.2">
      <c r="A3250" s="74" t="s">
        <v>9328</v>
      </c>
      <c r="B3250" s="75" t="s">
        <v>9329</v>
      </c>
      <c r="C3250" s="76" t="s">
        <v>210</v>
      </c>
      <c r="D3250" s="78" t="s">
        <v>9330</v>
      </c>
      <c r="E3250" s="78" t="s">
        <v>9331</v>
      </c>
    </row>
    <row r="3251" spans="1:5" ht="56.25" x14ac:dyDescent="0.2">
      <c r="A3251" s="74" t="s">
        <v>9332</v>
      </c>
      <c r="B3251" s="75" t="s">
        <v>9333</v>
      </c>
      <c r="C3251" s="76" t="s">
        <v>210</v>
      </c>
      <c r="D3251" s="78" t="s">
        <v>5464</v>
      </c>
      <c r="E3251" s="78" t="s">
        <v>9334</v>
      </c>
    </row>
    <row r="3252" spans="1:5" ht="56.25" x14ac:dyDescent="0.2">
      <c r="A3252" s="74" t="s">
        <v>9335</v>
      </c>
      <c r="B3252" s="75" t="s">
        <v>9336</v>
      </c>
      <c r="C3252" s="76" t="s">
        <v>210</v>
      </c>
      <c r="D3252" s="78" t="s">
        <v>9337</v>
      </c>
      <c r="E3252" s="78" t="s">
        <v>9338</v>
      </c>
    </row>
    <row r="3253" spans="1:5" ht="56.25" x14ac:dyDescent="0.2">
      <c r="A3253" s="74" t="s">
        <v>9339</v>
      </c>
      <c r="B3253" s="75" t="s">
        <v>9340</v>
      </c>
      <c r="C3253" s="76" t="s">
        <v>210</v>
      </c>
      <c r="D3253" s="78" t="s">
        <v>9341</v>
      </c>
      <c r="E3253" s="78" t="s">
        <v>9342</v>
      </c>
    </row>
    <row r="3254" spans="1:5" ht="56.25" x14ac:dyDescent="0.2">
      <c r="A3254" s="74" t="s">
        <v>9343</v>
      </c>
      <c r="B3254" s="75" t="s">
        <v>9344</v>
      </c>
      <c r="C3254" s="76" t="s">
        <v>210</v>
      </c>
      <c r="D3254" s="78" t="s">
        <v>9345</v>
      </c>
      <c r="E3254" s="78" t="s">
        <v>9346</v>
      </c>
    </row>
    <row r="3255" spans="1:5" ht="67.5" x14ac:dyDescent="0.2">
      <c r="A3255" s="74" t="s">
        <v>9347</v>
      </c>
      <c r="B3255" s="75" t="s">
        <v>9348</v>
      </c>
      <c r="C3255" s="76" t="s">
        <v>247</v>
      </c>
      <c r="D3255" s="78" t="s">
        <v>9349</v>
      </c>
      <c r="E3255" s="78" t="s">
        <v>9350</v>
      </c>
    </row>
    <row r="3256" spans="1:5" ht="67.5" x14ac:dyDescent="0.2">
      <c r="A3256" s="74" t="s">
        <v>9351</v>
      </c>
      <c r="B3256" s="75" t="s">
        <v>9352</v>
      </c>
      <c r="C3256" s="76" t="s">
        <v>247</v>
      </c>
      <c r="D3256" s="78" t="s">
        <v>9353</v>
      </c>
      <c r="E3256" s="78" t="s">
        <v>9354</v>
      </c>
    </row>
    <row r="3257" spans="1:5" ht="67.5" x14ac:dyDescent="0.2">
      <c r="A3257" s="74" t="s">
        <v>9355</v>
      </c>
      <c r="B3257" s="75" t="s">
        <v>9356</v>
      </c>
      <c r="C3257" s="76" t="s">
        <v>247</v>
      </c>
      <c r="D3257" s="78" t="s">
        <v>9357</v>
      </c>
      <c r="E3257" s="78" t="s">
        <v>9358</v>
      </c>
    </row>
    <row r="3258" spans="1:5" ht="67.5" x14ac:dyDescent="0.2">
      <c r="A3258" s="74" t="s">
        <v>9359</v>
      </c>
      <c r="B3258" s="75" t="s">
        <v>9360</v>
      </c>
      <c r="C3258" s="76" t="s">
        <v>247</v>
      </c>
      <c r="D3258" s="78" t="s">
        <v>9361</v>
      </c>
      <c r="E3258" s="78" t="s">
        <v>9362</v>
      </c>
    </row>
    <row r="3259" spans="1:5" ht="67.5" x14ac:dyDescent="0.2">
      <c r="A3259" s="74" t="s">
        <v>9363</v>
      </c>
      <c r="B3259" s="75" t="s">
        <v>9364</v>
      </c>
      <c r="C3259" s="76" t="s">
        <v>247</v>
      </c>
      <c r="D3259" s="78" t="s">
        <v>9365</v>
      </c>
      <c r="E3259" s="78" t="s">
        <v>4163</v>
      </c>
    </row>
    <row r="3260" spans="1:5" ht="67.5" x14ac:dyDescent="0.2">
      <c r="A3260" s="74" t="s">
        <v>9366</v>
      </c>
      <c r="B3260" s="75" t="s">
        <v>9367</v>
      </c>
      <c r="C3260" s="76" t="s">
        <v>247</v>
      </c>
      <c r="D3260" s="78" t="s">
        <v>9368</v>
      </c>
      <c r="E3260" s="78" t="s">
        <v>9369</v>
      </c>
    </row>
    <row r="3261" spans="1:5" ht="45" x14ac:dyDescent="0.2">
      <c r="A3261" s="74" t="s">
        <v>9370</v>
      </c>
      <c r="B3261" s="74" t="s">
        <v>9371</v>
      </c>
      <c r="C3261" s="76" t="s">
        <v>228</v>
      </c>
      <c r="D3261" s="78" t="s">
        <v>9372</v>
      </c>
      <c r="E3261" s="78" t="s">
        <v>9373</v>
      </c>
    </row>
    <row r="3262" spans="1:5" ht="45" x14ac:dyDescent="0.2">
      <c r="A3262" s="74" t="s">
        <v>9374</v>
      </c>
      <c r="B3262" s="74" t="s">
        <v>9375</v>
      </c>
      <c r="C3262" s="76" t="s">
        <v>228</v>
      </c>
      <c r="D3262" s="78" t="s">
        <v>9376</v>
      </c>
      <c r="E3262" s="78" t="s">
        <v>9377</v>
      </c>
    </row>
    <row r="3263" spans="1:5" ht="33.75" x14ac:dyDescent="0.2">
      <c r="A3263" s="74" t="s">
        <v>9378</v>
      </c>
      <c r="B3263" s="74" t="s">
        <v>9379</v>
      </c>
      <c r="C3263" s="76" t="s">
        <v>210</v>
      </c>
      <c r="D3263" s="78" t="s">
        <v>9380</v>
      </c>
      <c r="E3263" s="78" t="s">
        <v>9381</v>
      </c>
    </row>
    <row r="3264" spans="1:5" ht="33.75" x14ac:dyDescent="0.2">
      <c r="A3264" s="74" t="s">
        <v>9382</v>
      </c>
      <c r="B3264" s="74" t="s">
        <v>9383</v>
      </c>
      <c r="C3264" s="76" t="s">
        <v>210</v>
      </c>
      <c r="D3264" s="78" t="s">
        <v>9384</v>
      </c>
      <c r="E3264" s="78" t="s">
        <v>9385</v>
      </c>
    </row>
    <row r="3265" spans="1:5" ht="33.75" x14ac:dyDescent="0.2">
      <c r="A3265" s="74" t="s">
        <v>9386</v>
      </c>
      <c r="B3265" s="74" t="s">
        <v>9387</v>
      </c>
      <c r="C3265" s="76" t="s">
        <v>210</v>
      </c>
      <c r="D3265" s="78" t="s">
        <v>9388</v>
      </c>
      <c r="E3265" s="78" t="s">
        <v>9389</v>
      </c>
    </row>
    <row r="3266" spans="1:5" ht="33.75" x14ac:dyDescent="0.2">
      <c r="A3266" s="74" t="s">
        <v>9390</v>
      </c>
      <c r="B3266" s="74" t="s">
        <v>9391</v>
      </c>
      <c r="C3266" s="76" t="s">
        <v>210</v>
      </c>
      <c r="D3266" s="78" t="s">
        <v>8241</v>
      </c>
      <c r="E3266" s="78" t="s">
        <v>9392</v>
      </c>
    </row>
    <row r="3267" spans="1:5" ht="33.75" x14ac:dyDescent="0.2">
      <c r="A3267" s="74" t="s">
        <v>9393</v>
      </c>
      <c r="B3267" s="74" t="s">
        <v>9394</v>
      </c>
      <c r="C3267" s="76" t="s">
        <v>210</v>
      </c>
      <c r="D3267" s="78" t="s">
        <v>265</v>
      </c>
      <c r="E3267" s="78" t="s">
        <v>9395</v>
      </c>
    </row>
    <row r="3268" spans="1:5" ht="33.75" x14ac:dyDescent="0.2">
      <c r="A3268" s="74" t="s">
        <v>9396</v>
      </c>
      <c r="B3268" s="74" t="s">
        <v>9397</v>
      </c>
      <c r="C3268" s="76" t="s">
        <v>210</v>
      </c>
      <c r="D3268" s="78" t="s">
        <v>9398</v>
      </c>
      <c r="E3268" s="78" t="s">
        <v>9399</v>
      </c>
    </row>
    <row r="3269" spans="1:5" ht="33.75" x14ac:dyDescent="0.2">
      <c r="A3269" s="74" t="s">
        <v>9400</v>
      </c>
      <c r="B3269" s="74" t="s">
        <v>9401</v>
      </c>
      <c r="C3269" s="83" t="s">
        <v>210</v>
      </c>
      <c r="D3269" s="78" t="s">
        <v>9402</v>
      </c>
      <c r="E3269" s="78" t="s">
        <v>9403</v>
      </c>
    </row>
    <row r="3270" spans="1:5" ht="33.75" x14ac:dyDescent="0.2">
      <c r="A3270" s="74" t="s">
        <v>9404</v>
      </c>
      <c r="B3270" s="74" t="s">
        <v>9405</v>
      </c>
      <c r="C3270" s="83" t="s">
        <v>210</v>
      </c>
      <c r="D3270" s="78" t="s">
        <v>8637</v>
      </c>
      <c r="E3270" s="78" t="s">
        <v>9406</v>
      </c>
    </row>
    <row r="3271" spans="1:5" ht="33.75" x14ac:dyDescent="0.2">
      <c r="A3271" s="74" t="s">
        <v>9407</v>
      </c>
      <c r="B3271" s="74" t="s">
        <v>9408</v>
      </c>
      <c r="C3271" s="83" t="s">
        <v>210</v>
      </c>
      <c r="D3271" s="78" t="s">
        <v>9409</v>
      </c>
      <c r="E3271" s="78" t="s">
        <v>9410</v>
      </c>
    </row>
    <row r="3272" spans="1:5" ht="33.75" x14ac:dyDescent="0.2">
      <c r="A3272" s="74" t="s">
        <v>9411</v>
      </c>
      <c r="B3272" s="74" t="s">
        <v>9412</v>
      </c>
      <c r="C3272" s="83" t="s">
        <v>210</v>
      </c>
      <c r="D3272" s="78" t="s">
        <v>9413</v>
      </c>
      <c r="E3272" s="78" t="s">
        <v>9414</v>
      </c>
    </row>
    <row r="3273" spans="1:5" ht="33.75" x14ac:dyDescent="0.2">
      <c r="A3273" s="74" t="s">
        <v>9415</v>
      </c>
      <c r="B3273" s="74" t="s">
        <v>9416</v>
      </c>
      <c r="C3273" s="83" t="s">
        <v>210</v>
      </c>
      <c r="D3273" s="78" t="s">
        <v>9417</v>
      </c>
      <c r="E3273" s="78" t="s">
        <v>9418</v>
      </c>
    </row>
    <row r="3274" spans="1:5" ht="45" x14ac:dyDescent="0.2">
      <c r="A3274" s="74" t="s">
        <v>9419</v>
      </c>
      <c r="B3274" s="74" t="s">
        <v>9420</v>
      </c>
      <c r="C3274" s="83" t="s">
        <v>210</v>
      </c>
      <c r="D3274" s="78" t="s">
        <v>9421</v>
      </c>
      <c r="E3274" s="78" t="s">
        <v>9422</v>
      </c>
    </row>
    <row r="3275" spans="1:5" ht="45" x14ac:dyDescent="0.2">
      <c r="A3275" s="74" t="s">
        <v>9423</v>
      </c>
      <c r="B3275" s="74" t="s">
        <v>9424</v>
      </c>
      <c r="C3275" s="83" t="s">
        <v>210</v>
      </c>
      <c r="D3275" s="78" t="s">
        <v>9425</v>
      </c>
      <c r="E3275" s="78" t="s">
        <v>9426</v>
      </c>
    </row>
    <row r="3276" spans="1:5" ht="45" x14ac:dyDescent="0.2">
      <c r="A3276" s="74" t="s">
        <v>9427</v>
      </c>
      <c r="B3276" s="74" t="s">
        <v>9428</v>
      </c>
      <c r="C3276" s="83" t="s">
        <v>210</v>
      </c>
      <c r="D3276" s="78" t="s">
        <v>9429</v>
      </c>
      <c r="E3276" s="78" t="s">
        <v>9430</v>
      </c>
    </row>
    <row r="3277" spans="1:5" ht="45" x14ac:dyDescent="0.2">
      <c r="A3277" s="74" t="s">
        <v>9431</v>
      </c>
      <c r="B3277" s="74" t="s">
        <v>9432</v>
      </c>
      <c r="C3277" s="83" t="s">
        <v>210</v>
      </c>
      <c r="D3277" s="78" t="s">
        <v>9191</v>
      </c>
      <c r="E3277" s="78" t="s">
        <v>9433</v>
      </c>
    </row>
    <row r="3278" spans="1:5" ht="45" x14ac:dyDescent="0.2">
      <c r="A3278" s="74" t="s">
        <v>9434</v>
      </c>
      <c r="B3278" s="74" t="s">
        <v>9435</v>
      </c>
      <c r="C3278" s="83" t="s">
        <v>210</v>
      </c>
      <c r="D3278" s="78" t="s">
        <v>9436</v>
      </c>
      <c r="E3278" s="78" t="s">
        <v>9437</v>
      </c>
    </row>
    <row r="3279" spans="1:5" ht="45" x14ac:dyDescent="0.2">
      <c r="A3279" s="74" t="s">
        <v>9438</v>
      </c>
      <c r="B3279" s="74" t="s">
        <v>9439</v>
      </c>
      <c r="C3279" s="83" t="s">
        <v>210</v>
      </c>
      <c r="D3279" s="78" t="s">
        <v>9440</v>
      </c>
      <c r="E3279" s="78" t="s">
        <v>9441</v>
      </c>
    </row>
    <row r="3280" spans="1:5" ht="56.25" x14ac:dyDescent="0.2">
      <c r="A3280" s="74" t="s">
        <v>9442</v>
      </c>
      <c r="B3280" s="75" t="s">
        <v>9443</v>
      </c>
      <c r="C3280" s="83" t="s">
        <v>210</v>
      </c>
      <c r="D3280" s="78" t="s">
        <v>9444</v>
      </c>
      <c r="E3280" s="78" t="s">
        <v>9445</v>
      </c>
    </row>
    <row r="3281" spans="1:5" ht="56.25" x14ac:dyDescent="0.2">
      <c r="A3281" s="74" t="s">
        <v>9446</v>
      </c>
      <c r="B3281" s="75" t="s">
        <v>9447</v>
      </c>
      <c r="C3281" s="83" t="s">
        <v>210</v>
      </c>
      <c r="D3281" s="78" t="s">
        <v>9448</v>
      </c>
      <c r="E3281" s="78" t="s">
        <v>9449</v>
      </c>
    </row>
    <row r="3282" spans="1:5" ht="45" x14ac:dyDescent="0.2">
      <c r="A3282" s="74" t="s">
        <v>9450</v>
      </c>
      <c r="B3282" s="74" t="s">
        <v>9451</v>
      </c>
      <c r="C3282" s="83" t="s">
        <v>210</v>
      </c>
      <c r="D3282" s="78" t="s">
        <v>9452</v>
      </c>
      <c r="E3282" s="78" t="s">
        <v>9453</v>
      </c>
    </row>
    <row r="3283" spans="1:5" ht="45" x14ac:dyDescent="0.2">
      <c r="A3283" s="74" t="s">
        <v>9454</v>
      </c>
      <c r="B3283" s="74" t="s">
        <v>9455</v>
      </c>
      <c r="C3283" s="83" t="s">
        <v>210</v>
      </c>
      <c r="D3283" s="78" t="s">
        <v>9456</v>
      </c>
      <c r="E3283" s="78" t="s">
        <v>9457</v>
      </c>
    </row>
    <row r="3284" spans="1:5" ht="45" x14ac:dyDescent="0.2">
      <c r="A3284" s="74" t="s">
        <v>9458</v>
      </c>
      <c r="B3284" s="74" t="s">
        <v>9459</v>
      </c>
      <c r="C3284" s="83" t="s">
        <v>210</v>
      </c>
      <c r="D3284" s="78" t="s">
        <v>9460</v>
      </c>
      <c r="E3284" s="78" t="s">
        <v>9461</v>
      </c>
    </row>
    <row r="3285" spans="1:5" ht="45" x14ac:dyDescent="0.2">
      <c r="A3285" s="74" t="s">
        <v>9462</v>
      </c>
      <c r="B3285" s="74" t="s">
        <v>9463</v>
      </c>
      <c r="C3285" s="83" t="s">
        <v>210</v>
      </c>
      <c r="D3285" s="78" t="s">
        <v>9464</v>
      </c>
      <c r="E3285" s="78" t="s">
        <v>9465</v>
      </c>
    </row>
    <row r="3286" spans="1:5" ht="45" x14ac:dyDescent="0.2">
      <c r="A3286" s="74" t="s">
        <v>9466</v>
      </c>
      <c r="B3286" s="74" t="s">
        <v>9467</v>
      </c>
      <c r="C3286" s="83" t="s">
        <v>210</v>
      </c>
      <c r="D3286" s="78" t="s">
        <v>9468</v>
      </c>
      <c r="E3286" s="78" t="s">
        <v>9469</v>
      </c>
    </row>
    <row r="3287" spans="1:5" ht="45" x14ac:dyDescent="0.2">
      <c r="A3287" s="74" t="s">
        <v>9470</v>
      </c>
      <c r="B3287" s="74" t="s">
        <v>9471</v>
      </c>
      <c r="C3287" s="83" t="s">
        <v>210</v>
      </c>
      <c r="D3287" s="78" t="s">
        <v>9472</v>
      </c>
      <c r="E3287" s="78" t="s">
        <v>9473</v>
      </c>
    </row>
    <row r="3288" spans="1:5" ht="45" x14ac:dyDescent="0.2">
      <c r="A3288" s="74" t="s">
        <v>9474</v>
      </c>
      <c r="B3288" s="74" t="s">
        <v>9475</v>
      </c>
      <c r="C3288" s="83" t="s">
        <v>210</v>
      </c>
      <c r="D3288" s="78" t="s">
        <v>9476</v>
      </c>
      <c r="E3288" s="78" t="s">
        <v>9477</v>
      </c>
    </row>
    <row r="3289" spans="1:5" ht="45" x14ac:dyDescent="0.2">
      <c r="A3289" s="74" t="s">
        <v>9478</v>
      </c>
      <c r="B3289" s="74" t="s">
        <v>9479</v>
      </c>
      <c r="C3289" s="83" t="s">
        <v>210</v>
      </c>
      <c r="D3289" s="78" t="s">
        <v>9480</v>
      </c>
      <c r="E3289" s="78" t="s">
        <v>9481</v>
      </c>
    </row>
    <row r="3290" spans="1:5" ht="45" x14ac:dyDescent="0.2">
      <c r="A3290" s="74" t="s">
        <v>9482</v>
      </c>
      <c r="B3290" s="74" t="s">
        <v>9483</v>
      </c>
      <c r="C3290" s="83" t="s">
        <v>210</v>
      </c>
      <c r="D3290" s="78" t="s">
        <v>9484</v>
      </c>
      <c r="E3290" s="78" t="s">
        <v>9485</v>
      </c>
    </row>
    <row r="3291" spans="1:5" ht="33.75" x14ac:dyDescent="0.2">
      <c r="A3291" s="74" t="s">
        <v>9486</v>
      </c>
      <c r="B3291" s="74" t="s">
        <v>9487</v>
      </c>
      <c r="C3291" s="83" t="s">
        <v>210</v>
      </c>
      <c r="D3291" s="78" t="s">
        <v>9488</v>
      </c>
      <c r="E3291" s="78" t="s">
        <v>9489</v>
      </c>
    </row>
    <row r="3292" spans="1:5" ht="33.75" x14ac:dyDescent="0.2">
      <c r="A3292" s="74" t="s">
        <v>9490</v>
      </c>
      <c r="B3292" s="74" t="s">
        <v>9491</v>
      </c>
      <c r="C3292" s="83" t="s">
        <v>210</v>
      </c>
      <c r="D3292" s="78" t="s">
        <v>9492</v>
      </c>
      <c r="E3292" s="78" t="s">
        <v>9493</v>
      </c>
    </row>
    <row r="3293" spans="1:5" ht="33.75" x14ac:dyDescent="0.2">
      <c r="A3293" s="74" t="s">
        <v>9494</v>
      </c>
      <c r="B3293" s="74" t="s">
        <v>9495</v>
      </c>
      <c r="C3293" s="83" t="s">
        <v>210</v>
      </c>
      <c r="D3293" s="78" t="s">
        <v>9496</v>
      </c>
      <c r="E3293" s="78" t="s">
        <v>9497</v>
      </c>
    </row>
    <row r="3294" spans="1:5" ht="33.75" x14ac:dyDescent="0.2">
      <c r="A3294" s="74" t="s">
        <v>9498</v>
      </c>
      <c r="B3294" s="74" t="s">
        <v>9499</v>
      </c>
      <c r="C3294" s="83" t="s">
        <v>210</v>
      </c>
      <c r="D3294" s="78" t="s">
        <v>9500</v>
      </c>
      <c r="E3294" s="78" t="s">
        <v>9501</v>
      </c>
    </row>
    <row r="3295" spans="1:5" ht="33.75" x14ac:dyDescent="0.2">
      <c r="A3295" s="74" t="s">
        <v>9502</v>
      </c>
      <c r="B3295" s="74" t="s">
        <v>9503</v>
      </c>
      <c r="C3295" s="83" t="s">
        <v>210</v>
      </c>
      <c r="D3295" s="78" t="s">
        <v>9504</v>
      </c>
      <c r="E3295" s="78" t="s">
        <v>9505</v>
      </c>
    </row>
    <row r="3296" spans="1:5" ht="101.25" x14ac:dyDescent="0.2">
      <c r="A3296" s="79" t="s">
        <v>9506</v>
      </c>
      <c r="B3296" s="74" t="s">
        <v>9507</v>
      </c>
      <c r="C3296" s="84" t="s">
        <v>210</v>
      </c>
      <c r="D3296" s="81" t="s">
        <v>9508</v>
      </c>
      <c r="E3296" s="81" t="s">
        <v>9509</v>
      </c>
    </row>
    <row r="3297" spans="1:5" ht="101.25" x14ac:dyDescent="0.2">
      <c r="A3297" s="79" t="s">
        <v>9510</v>
      </c>
      <c r="B3297" s="74" t="s">
        <v>9511</v>
      </c>
      <c r="C3297" s="84" t="s">
        <v>210</v>
      </c>
      <c r="D3297" s="81" t="s">
        <v>9512</v>
      </c>
      <c r="E3297" s="81" t="s">
        <v>9513</v>
      </c>
    </row>
    <row r="3298" spans="1:5" ht="101.25" x14ac:dyDescent="0.2">
      <c r="A3298" s="79" t="s">
        <v>9514</v>
      </c>
      <c r="B3298" s="74" t="s">
        <v>9515</v>
      </c>
      <c r="C3298" s="84" t="s">
        <v>210</v>
      </c>
      <c r="D3298" s="81" t="s">
        <v>9516</v>
      </c>
      <c r="E3298" s="81" t="s">
        <v>9517</v>
      </c>
    </row>
    <row r="3299" spans="1:5" ht="101.25" x14ac:dyDescent="0.2">
      <c r="A3299" s="79" t="s">
        <v>9518</v>
      </c>
      <c r="B3299" s="74" t="s">
        <v>9519</v>
      </c>
      <c r="C3299" s="84" t="s">
        <v>210</v>
      </c>
      <c r="D3299" s="81" t="s">
        <v>9520</v>
      </c>
      <c r="E3299" s="81" t="s">
        <v>9521</v>
      </c>
    </row>
    <row r="3300" spans="1:5" ht="45" x14ac:dyDescent="0.2">
      <c r="A3300" s="74" t="s">
        <v>9522</v>
      </c>
      <c r="B3300" s="74" t="s">
        <v>9523</v>
      </c>
      <c r="C3300" s="83" t="s">
        <v>210</v>
      </c>
      <c r="D3300" s="78" t="s">
        <v>9524</v>
      </c>
      <c r="E3300" s="78" t="s">
        <v>9525</v>
      </c>
    </row>
    <row r="3301" spans="1:5" ht="45" x14ac:dyDescent="0.2">
      <c r="A3301" s="74" t="s">
        <v>9526</v>
      </c>
      <c r="B3301" s="74" t="s">
        <v>9527</v>
      </c>
      <c r="C3301" s="83" t="s">
        <v>210</v>
      </c>
      <c r="D3301" s="78" t="s">
        <v>9528</v>
      </c>
      <c r="E3301" s="78" t="s">
        <v>9529</v>
      </c>
    </row>
    <row r="3302" spans="1:5" ht="45" x14ac:dyDescent="0.2">
      <c r="A3302" s="74" t="s">
        <v>9530</v>
      </c>
      <c r="B3302" s="74" t="s">
        <v>9531</v>
      </c>
      <c r="C3302" s="83" t="s">
        <v>210</v>
      </c>
      <c r="D3302" s="78" t="s">
        <v>9532</v>
      </c>
      <c r="E3302" s="78" t="s">
        <v>9533</v>
      </c>
    </row>
    <row r="3303" spans="1:5" ht="45" x14ac:dyDescent="0.2">
      <c r="A3303" s="74" t="s">
        <v>9534</v>
      </c>
      <c r="B3303" s="74" t="s">
        <v>9535</v>
      </c>
      <c r="C3303" s="83" t="s">
        <v>210</v>
      </c>
      <c r="D3303" s="78" t="s">
        <v>9536</v>
      </c>
      <c r="E3303" s="78" t="s">
        <v>9537</v>
      </c>
    </row>
    <row r="3304" spans="1:5" ht="45" x14ac:dyDescent="0.2">
      <c r="A3304" s="74" t="s">
        <v>9538</v>
      </c>
      <c r="B3304" s="74" t="s">
        <v>9539</v>
      </c>
      <c r="C3304" s="83" t="s">
        <v>210</v>
      </c>
      <c r="D3304" s="78" t="s">
        <v>9540</v>
      </c>
      <c r="E3304" s="78" t="s">
        <v>9541</v>
      </c>
    </row>
    <row r="3305" spans="1:5" ht="45" x14ac:dyDescent="0.2">
      <c r="A3305" s="74" t="s">
        <v>9542</v>
      </c>
      <c r="B3305" s="74" t="s">
        <v>9543</v>
      </c>
      <c r="C3305" s="83" t="s">
        <v>210</v>
      </c>
      <c r="D3305" s="78" t="s">
        <v>9544</v>
      </c>
      <c r="E3305" s="78" t="s">
        <v>9545</v>
      </c>
    </row>
    <row r="3306" spans="1:5" ht="33.75" x14ac:dyDescent="0.2">
      <c r="A3306" s="59">
        <v>46.27</v>
      </c>
      <c r="B3306" s="73" t="s">
        <v>9546</v>
      </c>
      <c r="C3306" s="56"/>
      <c r="D3306" s="56"/>
      <c r="E3306" s="56"/>
    </row>
    <row r="3307" spans="1:5" ht="56.25" x14ac:dyDescent="0.2">
      <c r="A3307" s="74" t="s">
        <v>9547</v>
      </c>
      <c r="B3307" s="75" t="s">
        <v>9548</v>
      </c>
      <c r="C3307" s="76" t="s">
        <v>228</v>
      </c>
      <c r="D3307" s="78" t="s">
        <v>9549</v>
      </c>
      <c r="E3307" s="78" t="s">
        <v>9551</v>
      </c>
    </row>
    <row r="3308" spans="1:5" ht="56.25" x14ac:dyDescent="0.2">
      <c r="A3308" s="74" t="s">
        <v>9552</v>
      </c>
      <c r="B3308" s="75" t="s">
        <v>9553</v>
      </c>
      <c r="C3308" s="76" t="s">
        <v>228</v>
      </c>
      <c r="D3308" s="78" t="s">
        <v>9554</v>
      </c>
      <c r="E3308" s="78" t="s">
        <v>9555</v>
      </c>
    </row>
    <row r="3309" spans="1:5" ht="56.25" x14ac:dyDescent="0.2">
      <c r="A3309" s="74" t="s">
        <v>9556</v>
      </c>
      <c r="B3309" s="75" t="s">
        <v>9557</v>
      </c>
      <c r="C3309" s="76" t="s">
        <v>228</v>
      </c>
      <c r="D3309" s="78" t="s">
        <v>9558</v>
      </c>
      <c r="E3309" s="78" t="s">
        <v>9559</v>
      </c>
    </row>
    <row r="3310" spans="1:5" ht="56.25" x14ac:dyDescent="0.2">
      <c r="A3310" s="74" t="s">
        <v>9560</v>
      </c>
      <c r="B3310" s="75" t="s">
        <v>9561</v>
      </c>
      <c r="C3310" s="76" t="s">
        <v>228</v>
      </c>
      <c r="D3310" s="78" t="s">
        <v>9562</v>
      </c>
      <c r="E3310" s="78" t="s">
        <v>9563</v>
      </c>
    </row>
    <row r="3311" spans="1:5" ht="56.25" x14ac:dyDescent="0.2">
      <c r="A3311" s="74" t="s">
        <v>9564</v>
      </c>
      <c r="B3311" s="75" t="s">
        <v>9565</v>
      </c>
      <c r="C3311" s="76" t="s">
        <v>228</v>
      </c>
      <c r="D3311" s="78" t="s">
        <v>1356</v>
      </c>
      <c r="E3311" s="78" t="s">
        <v>9566</v>
      </c>
    </row>
    <row r="3312" spans="1:5" ht="56.25" x14ac:dyDescent="0.2">
      <c r="A3312" s="74" t="s">
        <v>9567</v>
      </c>
      <c r="B3312" s="75" t="s">
        <v>9568</v>
      </c>
      <c r="C3312" s="76" t="s">
        <v>228</v>
      </c>
      <c r="D3312" s="78" t="s">
        <v>9569</v>
      </c>
      <c r="E3312" s="78" t="s">
        <v>6337</v>
      </c>
    </row>
    <row r="3313" spans="1:5" ht="56.25" x14ac:dyDescent="0.2">
      <c r="A3313" s="74" t="s">
        <v>9570</v>
      </c>
      <c r="B3313" s="75" t="s">
        <v>9571</v>
      </c>
      <c r="C3313" s="76" t="s">
        <v>228</v>
      </c>
      <c r="D3313" s="78" t="s">
        <v>9572</v>
      </c>
      <c r="E3313" s="78" t="s">
        <v>9573</v>
      </c>
    </row>
    <row r="3314" spans="1:5" ht="45" x14ac:dyDescent="0.2">
      <c r="A3314" s="59">
        <v>46.32</v>
      </c>
      <c r="B3314" s="73" t="s">
        <v>9574</v>
      </c>
      <c r="C3314" s="57"/>
      <c r="D3314" s="57"/>
      <c r="E3314" s="57"/>
    </row>
    <row r="3315" spans="1:5" ht="56.25" x14ac:dyDescent="0.2">
      <c r="A3315" s="74" t="s">
        <v>9575</v>
      </c>
      <c r="B3315" s="75" t="s">
        <v>9576</v>
      </c>
      <c r="C3315" s="76" t="s">
        <v>228</v>
      </c>
      <c r="D3315" s="78" t="s">
        <v>9577</v>
      </c>
      <c r="E3315" s="78" t="s">
        <v>9578</v>
      </c>
    </row>
    <row r="3316" spans="1:5" ht="56.25" x14ac:dyDescent="0.2">
      <c r="A3316" s="74" t="s">
        <v>9579</v>
      </c>
      <c r="B3316" s="75" t="s">
        <v>9580</v>
      </c>
      <c r="C3316" s="76" t="s">
        <v>228</v>
      </c>
      <c r="D3316" s="78" t="s">
        <v>9581</v>
      </c>
      <c r="E3316" s="78" t="s">
        <v>9226</v>
      </c>
    </row>
    <row r="3317" spans="1:5" ht="56.25" x14ac:dyDescent="0.2">
      <c r="A3317" s="74" t="s">
        <v>9582</v>
      </c>
      <c r="B3317" s="75" t="s">
        <v>9583</v>
      </c>
      <c r="C3317" s="76" t="s">
        <v>228</v>
      </c>
      <c r="D3317" s="78" t="s">
        <v>1306</v>
      </c>
      <c r="E3317" s="78" t="s">
        <v>9584</v>
      </c>
    </row>
    <row r="3318" spans="1:5" ht="56.25" x14ac:dyDescent="0.2">
      <c r="A3318" s="74" t="s">
        <v>9585</v>
      </c>
      <c r="B3318" s="75" t="s">
        <v>9586</v>
      </c>
      <c r="C3318" s="76" t="s">
        <v>228</v>
      </c>
      <c r="D3318" s="78" t="s">
        <v>9587</v>
      </c>
      <c r="E3318" s="78" t="s">
        <v>9588</v>
      </c>
    </row>
    <row r="3319" spans="1:5" ht="56.25" x14ac:dyDescent="0.2">
      <c r="A3319" s="74" t="s">
        <v>9589</v>
      </c>
      <c r="B3319" s="75" t="s">
        <v>9590</v>
      </c>
      <c r="C3319" s="76" t="s">
        <v>228</v>
      </c>
      <c r="D3319" s="78" t="s">
        <v>722</v>
      </c>
      <c r="E3319" s="78" t="s">
        <v>9591</v>
      </c>
    </row>
    <row r="3320" spans="1:5" ht="56.25" x14ac:dyDescent="0.2">
      <c r="A3320" s="74" t="s">
        <v>9592</v>
      </c>
      <c r="B3320" s="75" t="s">
        <v>9593</v>
      </c>
      <c r="C3320" s="76" t="s">
        <v>228</v>
      </c>
      <c r="D3320" s="78" t="s">
        <v>9594</v>
      </c>
      <c r="E3320" s="78" t="s">
        <v>9595</v>
      </c>
    </row>
    <row r="3321" spans="1:5" ht="56.25" x14ac:dyDescent="0.2">
      <c r="A3321" s="74" t="s">
        <v>9596</v>
      </c>
      <c r="B3321" s="75" t="s">
        <v>9597</v>
      </c>
      <c r="C3321" s="76" t="s">
        <v>228</v>
      </c>
      <c r="D3321" s="78" t="s">
        <v>9598</v>
      </c>
      <c r="E3321" s="78" t="s">
        <v>9599</v>
      </c>
    </row>
    <row r="3322" spans="1:5" ht="56.25" x14ac:dyDescent="0.2">
      <c r="A3322" s="74" t="s">
        <v>9600</v>
      </c>
      <c r="B3322" s="75" t="s">
        <v>9601</v>
      </c>
      <c r="C3322" s="76" t="s">
        <v>228</v>
      </c>
      <c r="D3322" s="78" t="s">
        <v>9602</v>
      </c>
      <c r="E3322" s="78" t="s">
        <v>9603</v>
      </c>
    </row>
    <row r="3323" spans="1:5" ht="56.25" x14ac:dyDescent="0.2">
      <c r="A3323" s="74" t="s">
        <v>9604</v>
      </c>
      <c r="B3323" s="75" t="s">
        <v>9605</v>
      </c>
      <c r="C3323" s="76" t="s">
        <v>228</v>
      </c>
      <c r="D3323" s="78" t="s">
        <v>9606</v>
      </c>
      <c r="E3323" s="78" t="s">
        <v>9607</v>
      </c>
    </row>
    <row r="3324" spans="1:5" ht="56.25" x14ac:dyDescent="0.2">
      <c r="A3324" s="74" t="s">
        <v>9608</v>
      </c>
      <c r="B3324" s="75" t="s">
        <v>9609</v>
      </c>
      <c r="C3324" s="76" t="s">
        <v>228</v>
      </c>
      <c r="D3324" s="78" t="s">
        <v>9610</v>
      </c>
      <c r="E3324" s="78" t="s">
        <v>9611</v>
      </c>
    </row>
    <row r="3325" spans="1:5" ht="56.25" x14ac:dyDescent="0.2">
      <c r="A3325" s="74" t="s">
        <v>9612</v>
      </c>
      <c r="B3325" s="75" t="s">
        <v>9613</v>
      </c>
      <c r="C3325" s="76" t="s">
        <v>228</v>
      </c>
      <c r="D3325" s="78" t="s">
        <v>9614</v>
      </c>
      <c r="E3325" s="78" t="s">
        <v>9615</v>
      </c>
    </row>
    <row r="3326" spans="1:5" ht="33.75" x14ac:dyDescent="0.2">
      <c r="A3326" s="59">
        <v>46.33</v>
      </c>
      <c r="B3326" s="73" t="s">
        <v>9616</v>
      </c>
      <c r="C3326" s="56"/>
      <c r="D3326" s="56"/>
      <c r="E3326" s="56"/>
    </row>
    <row r="3327" spans="1:5" ht="101.25" x14ac:dyDescent="0.2">
      <c r="A3327" s="79" t="s">
        <v>9617</v>
      </c>
      <c r="B3327" s="74" t="s">
        <v>9618</v>
      </c>
      <c r="C3327" s="80" t="s">
        <v>228</v>
      </c>
      <c r="D3327" s="81" t="s">
        <v>9619</v>
      </c>
      <c r="E3327" s="81" t="s">
        <v>9620</v>
      </c>
    </row>
    <row r="3328" spans="1:5" ht="101.25" x14ac:dyDescent="0.2">
      <c r="A3328" s="79" t="s">
        <v>9621</v>
      </c>
      <c r="B3328" s="74" t="s">
        <v>9622</v>
      </c>
      <c r="C3328" s="80" t="s">
        <v>228</v>
      </c>
      <c r="D3328" s="81" t="s">
        <v>6785</v>
      </c>
      <c r="E3328" s="81" t="s">
        <v>9623</v>
      </c>
    </row>
    <row r="3329" spans="1:5" ht="101.25" x14ac:dyDescent="0.2">
      <c r="A3329" s="79" t="s">
        <v>9624</v>
      </c>
      <c r="B3329" s="74" t="s">
        <v>9625</v>
      </c>
      <c r="C3329" s="80" t="s">
        <v>228</v>
      </c>
      <c r="D3329" s="81" t="s">
        <v>9626</v>
      </c>
      <c r="E3329" s="81" t="s">
        <v>3100</v>
      </c>
    </row>
    <row r="3330" spans="1:5" ht="101.25" x14ac:dyDescent="0.2">
      <c r="A3330" s="79" t="s">
        <v>9627</v>
      </c>
      <c r="B3330" s="74" t="s">
        <v>9628</v>
      </c>
      <c r="C3330" s="80" t="s">
        <v>228</v>
      </c>
      <c r="D3330" s="81" t="s">
        <v>9629</v>
      </c>
      <c r="E3330" s="81" t="s">
        <v>9631</v>
      </c>
    </row>
    <row r="3331" spans="1:5" ht="56.25" x14ac:dyDescent="0.2">
      <c r="A3331" s="74" t="s">
        <v>9632</v>
      </c>
      <c r="B3331" s="75" t="s">
        <v>9633</v>
      </c>
      <c r="C3331" s="76" t="s">
        <v>210</v>
      </c>
      <c r="D3331" s="78" t="s">
        <v>9634</v>
      </c>
      <c r="E3331" s="78" t="s">
        <v>9635</v>
      </c>
    </row>
    <row r="3332" spans="1:5" ht="67.5" x14ac:dyDescent="0.2">
      <c r="A3332" s="74" t="s">
        <v>9636</v>
      </c>
      <c r="B3332" s="75" t="s">
        <v>9637</v>
      </c>
      <c r="C3332" s="76" t="s">
        <v>210</v>
      </c>
      <c r="D3332" s="78" t="s">
        <v>9070</v>
      </c>
      <c r="E3332" s="78" t="s">
        <v>3749</v>
      </c>
    </row>
    <row r="3333" spans="1:5" ht="67.5" x14ac:dyDescent="0.2">
      <c r="A3333" s="74" t="s">
        <v>9638</v>
      </c>
      <c r="B3333" s="75" t="s">
        <v>9639</v>
      </c>
      <c r="C3333" s="83" t="s">
        <v>210</v>
      </c>
      <c r="D3333" s="78" t="s">
        <v>9640</v>
      </c>
      <c r="E3333" s="78" t="s">
        <v>9641</v>
      </c>
    </row>
    <row r="3334" spans="1:5" ht="67.5" x14ac:dyDescent="0.2">
      <c r="A3334" s="74" t="s">
        <v>9642</v>
      </c>
      <c r="B3334" s="75" t="s">
        <v>9643</v>
      </c>
      <c r="C3334" s="83" t="s">
        <v>210</v>
      </c>
      <c r="D3334" s="78" t="s">
        <v>8820</v>
      </c>
      <c r="E3334" s="78" t="s">
        <v>9644</v>
      </c>
    </row>
    <row r="3335" spans="1:5" ht="56.25" x14ac:dyDescent="0.2">
      <c r="A3335" s="74" t="s">
        <v>9645</v>
      </c>
      <c r="B3335" s="75" t="s">
        <v>9646</v>
      </c>
      <c r="C3335" s="83" t="s">
        <v>210</v>
      </c>
      <c r="D3335" s="78" t="s">
        <v>1366</v>
      </c>
      <c r="E3335" s="78" t="s">
        <v>9647</v>
      </c>
    </row>
    <row r="3336" spans="1:5" ht="56.25" x14ac:dyDescent="0.2">
      <c r="A3336" s="74" t="s">
        <v>9648</v>
      </c>
      <c r="B3336" s="75" t="s">
        <v>9649</v>
      </c>
      <c r="C3336" s="83" t="s">
        <v>210</v>
      </c>
      <c r="D3336" s="78" t="s">
        <v>8298</v>
      </c>
      <c r="E3336" s="78" t="s">
        <v>9650</v>
      </c>
    </row>
    <row r="3337" spans="1:5" ht="56.25" x14ac:dyDescent="0.2">
      <c r="A3337" s="74" t="s">
        <v>9651</v>
      </c>
      <c r="B3337" s="75" t="s">
        <v>9652</v>
      </c>
      <c r="C3337" s="83" t="s">
        <v>210</v>
      </c>
      <c r="D3337" s="78" t="s">
        <v>9647</v>
      </c>
      <c r="E3337" s="78" t="s">
        <v>9653</v>
      </c>
    </row>
    <row r="3338" spans="1:5" ht="67.5" x14ac:dyDescent="0.2">
      <c r="A3338" s="74" t="s">
        <v>9654</v>
      </c>
      <c r="B3338" s="75" t="s">
        <v>9655</v>
      </c>
      <c r="C3338" s="83" t="s">
        <v>210</v>
      </c>
      <c r="D3338" s="78" t="s">
        <v>9656</v>
      </c>
      <c r="E3338" s="78" t="s">
        <v>9657</v>
      </c>
    </row>
    <row r="3339" spans="1:5" ht="56.25" x14ac:dyDescent="0.2">
      <c r="A3339" s="74" t="s">
        <v>9658</v>
      </c>
      <c r="B3339" s="74" t="s">
        <v>9659</v>
      </c>
      <c r="C3339" s="83" t="s">
        <v>210</v>
      </c>
      <c r="D3339" s="78" t="s">
        <v>9660</v>
      </c>
      <c r="E3339" s="78" t="s">
        <v>9661</v>
      </c>
    </row>
    <row r="3340" spans="1:5" ht="56.25" x14ac:dyDescent="0.2">
      <c r="A3340" s="74" t="s">
        <v>9662</v>
      </c>
      <c r="B3340" s="74" t="s">
        <v>9663</v>
      </c>
      <c r="C3340" s="83" t="s">
        <v>210</v>
      </c>
      <c r="D3340" s="78" t="s">
        <v>9664</v>
      </c>
      <c r="E3340" s="78" t="s">
        <v>9665</v>
      </c>
    </row>
    <row r="3341" spans="1:5" ht="56.25" x14ac:dyDescent="0.2">
      <c r="A3341" s="74" t="s">
        <v>9666</v>
      </c>
      <c r="B3341" s="74" t="s">
        <v>9667</v>
      </c>
      <c r="C3341" s="83" t="s">
        <v>210</v>
      </c>
      <c r="D3341" s="78" t="s">
        <v>9668</v>
      </c>
      <c r="E3341" s="78" t="s">
        <v>9669</v>
      </c>
    </row>
    <row r="3342" spans="1:5" ht="56.25" x14ac:dyDescent="0.2">
      <c r="A3342" s="74" t="s">
        <v>9670</v>
      </c>
      <c r="B3342" s="74" t="s">
        <v>9671</v>
      </c>
      <c r="C3342" s="83" t="s">
        <v>210</v>
      </c>
      <c r="D3342" s="78" t="s">
        <v>9672</v>
      </c>
      <c r="E3342" s="78" t="s">
        <v>9673</v>
      </c>
    </row>
    <row r="3343" spans="1:5" ht="56.25" x14ac:dyDescent="0.2">
      <c r="A3343" s="74" t="s">
        <v>9674</v>
      </c>
      <c r="B3343" s="75" t="s">
        <v>9675</v>
      </c>
      <c r="C3343" s="83" t="s">
        <v>210</v>
      </c>
      <c r="D3343" s="78" t="s">
        <v>9676</v>
      </c>
      <c r="E3343" s="78" t="s">
        <v>9677</v>
      </c>
    </row>
    <row r="3344" spans="1:5" ht="56.25" x14ac:dyDescent="0.2">
      <c r="A3344" s="74" t="s">
        <v>9678</v>
      </c>
      <c r="B3344" s="75" t="s">
        <v>9679</v>
      </c>
      <c r="C3344" s="83" t="s">
        <v>210</v>
      </c>
      <c r="D3344" s="78" t="s">
        <v>9680</v>
      </c>
      <c r="E3344" s="78" t="s">
        <v>9681</v>
      </c>
    </row>
    <row r="3345" spans="1:5" ht="56.25" x14ac:dyDescent="0.2">
      <c r="A3345" s="74" t="s">
        <v>9682</v>
      </c>
      <c r="B3345" s="75" t="s">
        <v>9683</v>
      </c>
      <c r="C3345" s="83" t="s">
        <v>210</v>
      </c>
      <c r="D3345" s="78" t="s">
        <v>9684</v>
      </c>
      <c r="E3345" s="78" t="s">
        <v>9685</v>
      </c>
    </row>
    <row r="3346" spans="1:5" ht="56.25" x14ac:dyDescent="0.2">
      <c r="A3346" s="74" t="s">
        <v>9686</v>
      </c>
      <c r="B3346" s="75" t="s">
        <v>9687</v>
      </c>
      <c r="C3346" s="83" t="s">
        <v>210</v>
      </c>
      <c r="D3346" s="78" t="s">
        <v>9688</v>
      </c>
      <c r="E3346" s="78" t="s">
        <v>9689</v>
      </c>
    </row>
    <row r="3347" spans="1:5" ht="56.25" x14ac:dyDescent="0.2">
      <c r="A3347" s="74" t="s">
        <v>9690</v>
      </c>
      <c r="B3347" s="75" t="s">
        <v>9691</v>
      </c>
      <c r="C3347" s="83" t="s">
        <v>210</v>
      </c>
      <c r="D3347" s="78" t="s">
        <v>9692</v>
      </c>
      <c r="E3347" s="78" t="s">
        <v>9693</v>
      </c>
    </row>
    <row r="3348" spans="1:5" ht="67.5" x14ac:dyDescent="0.2">
      <c r="A3348" s="74" t="s">
        <v>9694</v>
      </c>
      <c r="B3348" s="75" t="s">
        <v>9695</v>
      </c>
      <c r="C3348" s="83" t="s">
        <v>210</v>
      </c>
      <c r="D3348" s="78" t="s">
        <v>9696</v>
      </c>
      <c r="E3348" s="78" t="s">
        <v>9697</v>
      </c>
    </row>
    <row r="3349" spans="1:5" ht="78.75" x14ac:dyDescent="0.2">
      <c r="A3349" s="74" t="s">
        <v>9698</v>
      </c>
      <c r="B3349" s="75" t="s">
        <v>9699</v>
      </c>
      <c r="C3349" s="83" t="s">
        <v>210</v>
      </c>
      <c r="D3349" s="78" t="s">
        <v>9700</v>
      </c>
      <c r="E3349" s="78" t="s">
        <v>9701</v>
      </c>
    </row>
    <row r="3350" spans="1:5" ht="67.5" x14ac:dyDescent="0.2">
      <c r="A3350" s="74" t="s">
        <v>9702</v>
      </c>
      <c r="B3350" s="75" t="s">
        <v>9703</v>
      </c>
      <c r="C3350" s="83" t="s">
        <v>210</v>
      </c>
      <c r="D3350" s="78" t="s">
        <v>9704</v>
      </c>
      <c r="E3350" s="78" t="s">
        <v>9705</v>
      </c>
    </row>
    <row r="3351" spans="1:5" ht="56.25" x14ac:dyDescent="0.2">
      <c r="A3351" s="74" t="s">
        <v>9706</v>
      </c>
      <c r="B3351" s="75" t="s">
        <v>9707</v>
      </c>
      <c r="C3351" s="83" t="s">
        <v>210</v>
      </c>
      <c r="D3351" s="78" t="s">
        <v>9708</v>
      </c>
      <c r="E3351" s="78" t="s">
        <v>8943</v>
      </c>
    </row>
    <row r="3352" spans="1:5" ht="56.25" x14ac:dyDescent="0.2">
      <c r="A3352" s="74" t="s">
        <v>9709</v>
      </c>
      <c r="B3352" s="75" t="s">
        <v>9710</v>
      </c>
      <c r="C3352" s="83" t="s">
        <v>210</v>
      </c>
      <c r="D3352" s="78" t="s">
        <v>9711</v>
      </c>
      <c r="E3352" s="78" t="s">
        <v>7230</v>
      </c>
    </row>
    <row r="3353" spans="1:5" ht="67.5" x14ac:dyDescent="0.2">
      <c r="A3353" s="74" t="s">
        <v>9712</v>
      </c>
      <c r="B3353" s="75" t="s">
        <v>9713</v>
      </c>
      <c r="C3353" s="83" t="s">
        <v>210</v>
      </c>
      <c r="D3353" s="78" t="s">
        <v>9714</v>
      </c>
      <c r="E3353" s="78" t="s">
        <v>9715</v>
      </c>
    </row>
    <row r="3354" spans="1:5" ht="78.75" x14ac:dyDescent="0.2">
      <c r="A3354" s="74" t="s">
        <v>9716</v>
      </c>
      <c r="B3354" s="75" t="s">
        <v>9717</v>
      </c>
      <c r="C3354" s="83" t="s">
        <v>210</v>
      </c>
      <c r="D3354" s="78" t="s">
        <v>9718</v>
      </c>
      <c r="E3354" s="78" t="s">
        <v>9719</v>
      </c>
    </row>
    <row r="3355" spans="1:5" ht="78.75" x14ac:dyDescent="0.2">
      <c r="A3355" s="74" t="s">
        <v>9720</v>
      </c>
      <c r="B3355" s="75" t="s">
        <v>9721</v>
      </c>
      <c r="C3355" s="83" t="s">
        <v>210</v>
      </c>
      <c r="D3355" s="78" t="s">
        <v>9722</v>
      </c>
      <c r="E3355" s="78" t="s">
        <v>6270</v>
      </c>
    </row>
    <row r="3356" spans="1:5" ht="78.75" x14ac:dyDescent="0.2">
      <c r="A3356" s="74" t="s">
        <v>9723</v>
      </c>
      <c r="B3356" s="75" t="s">
        <v>9724</v>
      </c>
      <c r="C3356" s="83" t="s">
        <v>210</v>
      </c>
      <c r="D3356" s="78" t="s">
        <v>9725</v>
      </c>
      <c r="E3356" s="78" t="s">
        <v>9726</v>
      </c>
    </row>
    <row r="3357" spans="1:5" ht="56.25" x14ac:dyDescent="0.2">
      <c r="A3357" s="74" t="s">
        <v>9727</v>
      </c>
      <c r="B3357" s="75" t="s">
        <v>9728</v>
      </c>
      <c r="C3357" s="83" t="s">
        <v>210</v>
      </c>
      <c r="D3357" s="78" t="s">
        <v>9729</v>
      </c>
      <c r="E3357" s="78" t="s">
        <v>9730</v>
      </c>
    </row>
    <row r="3358" spans="1:5" ht="78.75" x14ac:dyDescent="0.2">
      <c r="A3358" s="74" t="s">
        <v>9731</v>
      </c>
      <c r="B3358" s="75" t="s">
        <v>9732</v>
      </c>
      <c r="C3358" s="83" t="s">
        <v>210</v>
      </c>
      <c r="D3358" s="78" t="s">
        <v>9733</v>
      </c>
      <c r="E3358" s="78" t="s">
        <v>9734</v>
      </c>
    </row>
    <row r="3359" spans="1:5" ht="67.5" x14ac:dyDescent="0.2">
      <c r="A3359" s="74" t="s">
        <v>9735</v>
      </c>
      <c r="B3359" s="75" t="s">
        <v>9736</v>
      </c>
      <c r="C3359" s="83" t="s">
        <v>210</v>
      </c>
      <c r="D3359" s="78" t="s">
        <v>822</v>
      </c>
      <c r="E3359" s="78" t="s">
        <v>9737</v>
      </c>
    </row>
    <row r="3360" spans="1:5" ht="67.5" x14ac:dyDescent="0.2">
      <c r="A3360" s="74" t="s">
        <v>9738</v>
      </c>
      <c r="B3360" s="75" t="s">
        <v>9739</v>
      </c>
      <c r="C3360" s="83" t="s">
        <v>210</v>
      </c>
      <c r="D3360" s="78" t="s">
        <v>9740</v>
      </c>
      <c r="E3360" s="78" t="s">
        <v>9741</v>
      </c>
    </row>
    <row r="3361" spans="1:5" ht="56.25" x14ac:dyDescent="0.2">
      <c r="A3361" s="74" t="s">
        <v>9742</v>
      </c>
      <c r="B3361" s="74" t="s">
        <v>9743</v>
      </c>
      <c r="C3361" s="76" t="s">
        <v>210</v>
      </c>
      <c r="D3361" s="78" t="s">
        <v>9744</v>
      </c>
      <c r="E3361" s="78" t="s">
        <v>9745</v>
      </c>
    </row>
    <row r="3362" spans="1:5" ht="56.25" x14ac:dyDescent="0.2">
      <c r="A3362" s="74" t="s">
        <v>9746</v>
      </c>
      <c r="B3362" s="74" t="s">
        <v>9747</v>
      </c>
      <c r="C3362" s="76" t="s">
        <v>210</v>
      </c>
      <c r="D3362" s="78" t="s">
        <v>9748</v>
      </c>
      <c r="E3362" s="78" t="s">
        <v>9749</v>
      </c>
    </row>
    <row r="3363" spans="1:5" ht="67.5" x14ac:dyDescent="0.2">
      <c r="A3363" s="74" t="s">
        <v>9750</v>
      </c>
      <c r="B3363" s="75" t="s">
        <v>9751</v>
      </c>
      <c r="C3363" s="76" t="s">
        <v>210</v>
      </c>
      <c r="D3363" s="78" t="s">
        <v>9752</v>
      </c>
      <c r="E3363" s="78" t="s">
        <v>9753</v>
      </c>
    </row>
    <row r="3364" spans="1:5" ht="45" x14ac:dyDescent="0.2">
      <c r="A3364" s="74" t="s">
        <v>9754</v>
      </c>
      <c r="B3364" s="74" t="s">
        <v>9755</v>
      </c>
      <c r="C3364" s="76" t="s">
        <v>247</v>
      </c>
      <c r="D3364" s="78" t="s">
        <v>9756</v>
      </c>
      <c r="E3364" s="78" t="s">
        <v>9757</v>
      </c>
    </row>
    <row r="3365" spans="1:5" ht="67.5" x14ac:dyDescent="0.2">
      <c r="A3365" s="58">
        <v>47</v>
      </c>
      <c r="B3365" s="60" t="s">
        <v>9758</v>
      </c>
      <c r="C3365" s="57"/>
      <c r="D3365" s="57"/>
      <c r="E3365" s="57"/>
    </row>
    <row r="3366" spans="1:5" ht="45" x14ac:dyDescent="0.2">
      <c r="A3366" s="59">
        <v>47.01</v>
      </c>
      <c r="B3366" s="73" t="s">
        <v>9759</v>
      </c>
      <c r="C3366" s="56"/>
      <c r="D3366" s="56"/>
      <c r="E3366" s="56"/>
    </row>
    <row r="3367" spans="1:5" ht="45" x14ac:dyDescent="0.2">
      <c r="A3367" s="74" t="s">
        <v>9760</v>
      </c>
      <c r="B3367" s="74" t="s">
        <v>9761</v>
      </c>
      <c r="C3367" s="76" t="s">
        <v>210</v>
      </c>
      <c r="D3367" s="78" t="s">
        <v>9762</v>
      </c>
      <c r="E3367" s="78" t="s">
        <v>9763</v>
      </c>
    </row>
    <row r="3368" spans="1:5" ht="45" x14ac:dyDescent="0.2">
      <c r="A3368" s="74" t="s">
        <v>9764</v>
      </c>
      <c r="B3368" s="74" t="s">
        <v>9765</v>
      </c>
      <c r="C3368" s="76" t="s">
        <v>210</v>
      </c>
      <c r="D3368" s="78" t="s">
        <v>9766</v>
      </c>
      <c r="E3368" s="78" t="s">
        <v>9767</v>
      </c>
    </row>
    <row r="3369" spans="1:5" ht="45" x14ac:dyDescent="0.2">
      <c r="A3369" s="74" t="s">
        <v>9768</v>
      </c>
      <c r="B3369" s="74" t="s">
        <v>9769</v>
      </c>
      <c r="C3369" s="76" t="s">
        <v>210</v>
      </c>
      <c r="D3369" s="78" t="s">
        <v>9770</v>
      </c>
      <c r="E3369" s="78" t="s">
        <v>9771</v>
      </c>
    </row>
    <row r="3370" spans="1:5" ht="45" x14ac:dyDescent="0.2">
      <c r="A3370" s="74" t="s">
        <v>9772</v>
      </c>
      <c r="B3370" s="74" t="s">
        <v>9773</v>
      </c>
      <c r="C3370" s="76" t="s">
        <v>210</v>
      </c>
      <c r="D3370" s="78" t="s">
        <v>7331</v>
      </c>
      <c r="E3370" s="78" t="s">
        <v>9774</v>
      </c>
    </row>
    <row r="3371" spans="1:5" ht="45" x14ac:dyDescent="0.2">
      <c r="A3371" s="74" t="s">
        <v>9775</v>
      </c>
      <c r="B3371" s="74" t="s">
        <v>9776</v>
      </c>
      <c r="C3371" s="76" t="s">
        <v>210</v>
      </c>
      <c r="D3371" s="78" t="s">
        <v>9777</v>
      </c>
      <c r="E3371" s="78" t="s">
        <v>9778</v>
      </c>
    </row>
    <row r="3372" spans="1:5" ht="45" x14ac:dyDescent="0.2">
      <c r="A3372" s="74" t="s">
        <v>9779</v>
      </c>
      <c r="B3372" s="74" t="s">
        <v>9780</v>
      </c>
      <c r="C3372" s="76" t="s">
        <v>210</v>
      </c>
      <c r="D3372" s="78" t="s">
        <v>9781</v>
      </c>
      <c r="E3372" s="78" t="s">
        <v>9783</v>
      </c>
    </row>
    <row r="3373" spans="1:5" ht="45" x14ac:dyDescent="0.2">
      <c r="A3373" s="74" t="s">
        <v>9784</v>
      </c>
      <c r="B3373" s="74" t="s">
        <v>9785</v>
      </c>
      <c r="C3373" s="76" t="s">
        <v>210</v>
      </c>
      <c r="D3373" s="78" t="s">
        <v>9786</v>
      </c>
      <c r="E3373" s="78" t="s">
        <v>9787</v>
      </c>
    </row>
    <row r="3374" spans="1:5" ht="45" x14ac:dyDescent="0.2">
      <c r="A3374" s="74" t="s">
        <v>9788</v>
      </c>
      <c r="B3374" s="74" t="s">
        <v>9789</v>
      </c>
      <c r="C3374" s="76" t="s">
        <v>210</v>
      </c>
      <c r="D3374" s="78" t="s">
        <v>9790</v>
      </c>
      <c r="E3374" s="78" t="s">
        <v>9791</v>
      </c>
    </row>
    <row r="3375" spans="1:5" ht="45" x14ac:dyDescent="0.2">
      <c r="A3375" s="74" t="s">
        <v>9792</v>
      </c>
      <c r="B3375" s="74" t="s">
        <v>9793</v>
      </c>
      <c r="C3375" s="76" t="s">
        <v>210</v>
      </c>
      <c r="D3375" s="78" t="s">
        <v>9794</v>
      </c>
      <c r="E3375" s="78" t="s">
        <v>9795</v>
      </c>
    </row>
    <row r="3376" spans="1:5" ht="45" x14ac:dyDescent="0.2">
      <c r="A3376" s="74" t="s">
        <v>9796</v>
      </c>
      <c r="B3376" s="74" t="s">
        <v>9797</v>
      </c>
      <c r="C3376" s="76" t="s">
        <v>210</v>
      </c>
      <c r="D3376" s="78" t="s">
        <v>9798</v>
      </c>
      <c r="E3376" s="78" t="s">
        <v>9799</v>
      </c>
    </row>
    <row r="3377" spans="1:5" ht="67.5" x14ac:dyDescent="0.2">
      <c r="A3377" s="74" t="s">
        <v>9800</v>
      </c>
      <c r="B3377" s="75" t="s">
        <v>9801</v>
      </c>
      <c r="C3377" s="76" t="s">
        <v>210</v>
      </c>
      <c r="D3377" s="78" t="s">
        <v>9802</v>
      </c>
      <c r="E3377" s="78" t="s">
        <v>357</v>
      </c>
    </row>
    <row r="3378" spans="1:5" ht="67.5" x14ac:dyDescent="0.2">
      <c r="A3378" s="74" t="s">
        <v>9803</v>
      </c>
      <c r="B3378" s="75" t="s">
        <v>9804</v>
      </c>
      <c r="C3378" s="76" t="s">
        <v>210</v>
      </c>
      <c r="D3378" s="78" t="s">
        <v>9805</v>
      </c>
      <c r="E3378" s="78" t="s">
        <v>9806</v>
      </c>
    </row>
    <row r="3379" spans="1:5" ht="67.5" x14ac:dyDescent="0.2">
      <c r="A3379" s="74" t="s">
        <v>9807</v>
      </c>
      <c r="B3379" s="75" t="s">
        <v>9808</v>
      </c>
      <c r="C3379" s="76" t="s">
        <v>210</v>
      </c>
      <c r="D3379" s="78" t="s">
        <v>9809</v>
      </c>
      <c r="E3379" s="78" t="s">
        <v>9810</v>
      </c>
    </row>
    <row r="3380" spans="1:5" ht="67.5" x14ac:dyDescent="0.2">
      <c r="A3380" s="74" t="s">
        <v>9811</v>
      </c>
      <c r="B3380" s="75" t="s">
        <v>9812</v>
      </c>
      <c r="C3380" s="76" t="s">
        <v>210</v>
      </c>
      <c r="D3380" s="78" t="s">
        <v>5104</v>
      </c>
      <c r="E3380" s="78" t="s">
        <v>9813</v>
      </c>
    </row>
    <row r="3381" spans="1:5" ht="67.5" x14ac:dyDescent="0.2">
      <c r="A3381" s="74" t="s">
        <v>9814</v>
      </c>
      <c r="B3381" s="75" t="s">
        <v>9815</v>
      </c>
      <c r="C3381" s="76" t="s">
        <v>210</v>
      </c>
      <c r="D3381" s="78" t="s">
        <v>9816</v>
      </c>
      <c r="E3381" s="78" t="s">
        <v>9817</v>
      </c>
    </row>
    <row r="3382" spans="1:5" ht="67.5" x14ac:dyDescent="0.2">
      <c r="A3382" s="74" t="s">
        <v>9818</v>
      </c>
      <c r="B3382" s="75" t="s">
        <v>9819</v>
      </c>
      <c r="C3382" s="76" t="s">
        <v>210</v>
      </c>
      <c r="D3382" s="78" t="s">
        <v>9820</v>
      </c>
      <c r="E3382" s="78" t="s">
        <v>9821</v>
      </c>
    </row>
    <row r="3383" spans="1:5" ht="56.25" x14ac:dyDescent="0.2">
      <c r="A3383" s="59">
        <v>47.02</v>
      </c>
      <c r="B3383" s="73" t="s">
        <v>9822</v>
      </c>
      <c r="C3383" s="57"/>
      <c r="D3383" s="57"/>
      <c r="E3383" s="57"/>
    </row>
    <row r="3384" spans="1:5" ht="56.25" x14ac:dyDescent="0.2">
      <c r="A3384" s="74" t="s">
        <v>9823</v>
      </c>
      <c r="B3384" s="75" t="s">
        <v>9824</v>
      </c>
      <c r="C3384" s="76" t="s">
        <v>210</v>
      </c>
      <c r="D3384" s="78" t="s">
        <v>9825</v>
      </c>
      <c r="E3384" s="78" t="s">
        <v>9826</v>
      </c>
    </row>
    <row r="3385" spans="1:5" ht="56.25" x14ac:dyDescent="0.2">
      <c r="A3385" s="74" t="s">
        <v>9827</v>
      </c>
      <c r="B3385" s="75" t="s">
        <v>9828</v>
      </c>
      <c r="C3385" s="76" t="s">
        <v>210</v>
      </c>
      <c r="D3385" s="78" t="s">
        <v>9829</v>
      </c>
      <c r="E3385" s="78" t="s">
        <v>9830</v>
      </c>
    </row>
    <row r="3386" spans="1:5" ht="56.25" x14ac:dyDescent="0.2">
      <c r="A3386" s="74" t="s">
        <v>9831</v>
      </c>
      <c r="B3386" s="75" t="s">
        <v>9832</v>
      </c>
      <c r="C3386" s="76" t="s">
        <v>210</v>
      </c>
      <c r="D3386" s="78" t="s">
        <v>9833</v>
      </c>
      <c r="E3386" s="78" t="s">
        <v>9834</v>
      </c>
    </row>
    <row r="3387" spans="1:5" ht="56.25" x14ac:dyDescent="0.2">
      <c r="A3387" s="74" t="s">
        <v>9835</v>
      </c>
      <c r="B3387" s="75" t="s">
        <v>9836</v>
      </c>
      <c r="C3387" s="76" t="s">
        <v>210</v>
      </c>
      <c r="D3387" s="78" t="s">
        <v>9837</v>
      </c>
      <c r="E3387" s="78" t="s">
        <v>9838</v>
      </c>
    </row>
    <row r="3388" spans="1:5" ht="56.25" x14ac:dyDescent="0.2">
      <c r="A3388" s="74" t="s">
        <v>9839</v>
      </c>
      <c r="B3388" s="75" t="s">
        <v>9840</v>
      </c>
      <c r="C3388" s="76" t="s">
        <v>210</v>
      </c>
      <c r="D3388" s="78" t="s">
        <v>9841</v>
      </c>
      <c r="E3388" s="78" t="s">
        <v>9842</v>
      </c>
    </row>
    <row r="3389" spans="1:5" ht="56.25" x14ac:dyDescent="0.2">
      <c r="A3389" s="74" t="s">
        <v>9843</v>
      </c>
      <c r="B3389" s="75" t="s">
        <v>9844</v>
      </c>
      <c r="C3389" s="76" t="s">
        <v>210</v>
      </c>
      <c r="D3389" s="78" t="s">
        <v>9845</v>
      </c>
      <c r="E3389" s="78" t="s">
        <v>9846</v>
      </c>
    </row>
    <row r="3390" spans="1:5" ht="56.25" x14ac:dyDescent="0.2">
      <c r="A3390" s="74" t="s">
        <v>9847</v>
      </c>
      <c r="B3390" s="75" t="s">
        <v>9848</v>
      </c>
      <c r="C3390" s="76" t="s">
        <v>210</v>
      </c>
      <c r="D3390" s="78" t="s">
        <v>9849</v>
      </c>
      <c r="E3390" s="78" t="s">
        <v>9850</v>
      </c>
    </row>
    <row r="3391" spans="1:5" ht="67.5" x14ac:dyDescent="0.2">
      <c r="A3391" s="74" t="s">
        <v>9851</v>
      </c>
      <c r="B3391" s="75" t="s">
        <v>9852</v>
      </c>
      <c r="C3391" s="76" t="s">
        <v>210</v>
      </c>
      <c r="D3391" s="78" t="s">
        <v>9853</v>
      </c>
      <c r="E3391" s="78" t="s">
        <v>389</v>
      </c>
    </row>
    <row r="3392" spans="1:5" ht="78.75" x14ac:dyDescent="0.2">
      <c r="A3392" s="74" t="s">
        <v>9854</v>
      </c>
      <c r="B3392" s="75" t="s">
        <v>9855</v>
      </c>
      <c r="C3392" s="76" t="s">
        <v>210</v>
      </c>
      <c r="D3392" s="78" t="s">
        <v>9856</v>
      </c>
      <c r="E3392" s="78" t="s">
        <v>9857</v>
      </c>
    </row>
    <row r="3393" spans="1:5" ht="45" x14ac:dyDescent="0.2">
      <c r="A3393" s="59">
        <v>47.04</v>
      </c>
      <c r="B3393" s="73" t="s">
        <v>9858</v>
      </c>
      <c r="C3393" s="56"/>
      <c r="D3393" s="56"/>
      <c r="E3393" s="56"/>
    </row>
    <row r="3394" spans="1:5" ht="67.5" x14ac:dyDescent="0.2">
      <c r="A3394" s="74" t="s">
        <v>9859</v>
      </c>
      <c r="B3394" s="75" t="s">
        <v>9860</v>
      </c>
      <c r="C3394" s="83" t="s">
        <v>210</v>
      </c>
      <c r="D3394" s="78" t="s">
        <v>9861</v>
      </c>
      <c r="E3394" s="78" t="s">
        <v>9862</v>
      </c>
    </row>
    <row r="3395" spans="1:5" ht="33.75" x14ac:dyDescent="0.2">
      <c r="A3395" s="74" t="s">
        <v>9863</v>
      </c>
      <c r="B3395" s="74" t="s">
        <v>9864</v>
      </c>
      <c r="C3395" s="83" t="s">
        <v>210</v>
      </c>
      <c r="D3395" s="78" t="s">
        <v>9865</v>
      </c>
      <c r="E3395" s="78" t="s">
        <v>9866</v>
      </c>
    </row>
    <row r="3396" spans="1:5" ht="33.75" x14ac:dyDescent="0.2">
      <c r="A3396" s="74" t="s">
        <v>9867</v>
      </c>
      <c r="B3396" s="74" t="s">
        <v>9868</v>
      </c>
      <c r="C3396" s="83" t="s">
        <v>210</v>
      </c>
      <c r="D3396" s="78" t="s">
        <v>9869</v>
      </c>
      <c r="E3396" s="78" t="s">
        <v>9870</v>
      </c>
    </row>
    <row r="3397" spans="1:5" ht="33.75" x14ac:dyDescent="0.2">
      <c r="A3397" s="74" t="s">
        <v>9871</v>
      </c>
      <c r="B3397" s="74" t="s">
        <v>9872</v>
      </c>
      <c r="C3397" s="83" t="s">
        <v>210</v>
      </c>
      <c r="D3397" s="78" t="s">
        <v>9873</v>
      </c>
      <c r="E3397" s="78" t="s">
        <v>9874</v>
      </c>
    </row>
    <row r="3398" spans="1:5" ht="67.5" x14ac:dyDescent="0.2">
      <c r="A3398" s="74" t="s">
        <v>9875</v>
      </c>
      <c r="B3398" s="75" t="s">
        <v>9876</v>
      </c>
      <c r="C3398" s="83" t="s">
        <v>210</v>
      </c>
      <c r="D3398" s="78" t="s">
        <v>9877</v>
      </c>
      <c r="E3398" s="78" t="s">
        <v>9878</v>
      </c>
    </row>
    <row r="3399" spans="1:5" ht="33.75" x14ac:dyDescent="0.2">
      <c r="A3399" s="74" t="s">
        <v>9879</v>
      </c>
      <c r="B3399" s="74" t="s">
        <v>9880</v>
      </c>
      <c r="C3399" s="83" t="s">
        <v>210</v>
      </c>
      <c r="D3399" s="78" t="s">
        <v>9881</v>
      </c>
      <c r="E3399" s="78" t="s">
        <v>9882</v>
      </c>
    </row>
    <row r="3400" spans="1:5" ht="45" x14ac:dyDescent="0.2">
      <c r="A3400" s="74" t="s">
        <v>9883</v>
      </c>
      <c r="B3400" s="74" t="s">
        <v>9884</v>
      </c>
      <c r="C3400" s="83" t="s">
        <v>210</v>
      </c>
      <c r="D3400" s="78" t="s">
        <v>9885</v>
      </c>
      <c r="E3400" s="78" t="s">
        <v>9886</v>
      </c>
    </row>
    <row r="3401" spans="1:5" ht="45" x14ac:dyDescent="0.2">
      <c r="A3401" s="74" t="s">
        <v>9887</v>
      </c>
      <c r="B3401" s="74" t="s">
        <v>9888</v>
      </c>
      <c r="C3401" s="83" t="s">
        <v>210</v>
      </c>
      <c r="D3401" s="78" t="s">
        <v>9889</v>
      </c>
      <c r="E3401" s="78" t="s">
        <v>9890</v>
      </c>
    </row>
    <row r="3402" spans="1:5" ht="67.5" x14ac:dyDescent="0.2">
      <c r="A3402" s="74" t="s">
        <v>9891</v>
      </c>
      <c r="B3402" s="75" t="s">
        <v>9892</v>
      </c>
      <c r="C3402" s="83" t="s">
        <v>210</v>
      </c>
      <c r="D3402" s="78" t="s">
        <v>9893</v>
      </c>
      <c r="E3402" s="78" t="s">
        <v>9894</v>
      </c>
    </row>
    <row r="3403" spans="1:5" ht="67.5" x14ac:dyDescent="0.2">
      <c r="A3403" s="74" t="s">
        <v>9895</v>
      </c>
      <c r="B3403" s="75" t="s">
        <v>9896</v>
      </c>
      <c r="C3403" s="83" t="s">
        <v>210</v>
      </c>
      <c r="D3403" s="78" t="s">
        <v>4850</v>
      </c>
      <c r="E3403" s="78" t="s">
        <v>9897</v>
      </c>
    </row>
    <row r="3404" spans="1:5" ht="22.5" x14ac:dyDescent="0.2">
      <c r="A3404" s="59">
        <v>47.05</v>
      </c>
      <c r="B3404" s="73" t="s">
        <v>9898</v>
      </c>
      <c r="C3404" s="56"/>
      <c r="D3404" s="56"/>
      <c r="E3404" s="56"/>
    </row>
    <row r="3405" spans="1:5" ht="33.75" x14ac:dyDescent="0.2">
      <c r="A3405" s="74" t="s">
        <v>9899</v>
      </c>
      <c r="B3405" s="74" t="s">
        <v>9900</v>
      </c>
      <c r="C3405" s="83" t="s">
        <v>210</v>
      </c>
      <c r="D3405" s="78" t="s">
        <v>9901</v>
      </c>
      <c r="E3405" s="78" t="s">
        <v>9902</v>
      </c>
    </row>
    <row r="3406" spans="1:5" ht="33.75" x14ac:dyDescent="0.2">
      <c r="A3406" s="74" t="s">
        <v>9903</v>
      </c>
      <c r="B3406" s="74" t="s">
        <v>9904</v>
      </c>
      <c r="C3406" s="83" t="s">
        <v>210</v>
      </c>
      <c r="D3406" s="78" t="s">
        <v>9905</v>
      </c>
      <c r="E3406" s="78" t="s">
        <v>9906</v>
      </c>
    </row>
    <row r="3407" spans="1:5" ht="33.75" x14ac:dyDescent="0.2">
      <c r="A3407" s="74" t="s">
        <v>9907</v>
      </c>
      <c r="B3407" s="74" t="s">
        <v>9908</v>
      </c>
      <c r="C3407" s="83" t="s">
        <v>210</v>
      </c>
      <c r="D3407" s="78" t="s">
        <v>9909</v>
      </c>
      <c r="E3407" s="78" t="s">
        <v>9910</v>
      </c>
    </row>
    <row r="3408" spans="1:5" ht="33.75" x14ac:dyDescent="0.2">
      <c r="A3408" s="74" t="s">
        <v>9911</v>
      </c>
      <c r="B3408" s="74" t="s">
        <v>9912</v>
      </c>
      <c r="C3408" s="83" t="s">
        <v>210</v>
      </c>
      <c r="D3408" s="78" t="s">
        <v>9913</v>
      </c>
      <c r="E3408" s="78" t="s">
        <v>9914</v>
      </c>
    </row>
    <row r="3409" spans="1:5" ht="33.75" x14ac:dyDescent="0.2">
      <c r="A3409" s="74" t="s">
        <v>9915</v>
      </c>
      <c r="B3409" s="74" t="s">
        <v>9916</v>
      </c>
      <c r="C3409" s="83" t="s">
        <v>210</v>
      </c>
      <c r="D3409" s="78" t="s">
        <v>9917</v>
      </c>
      <c r="E3409" s="78" t="s">
        <v>9918</v>
      </c>
    </row>
    <row r="3410" spans="1:5" ht="33.75" x14ac:dyDescent="0.2">
      <c r="A3410" s="74" t="s">
        <v>9919</v>
      </c>
      <c r="B3410" s="74" t="s">
        <v>9920</v>
      </c>
      <c r="C3410" s="83" t="s">
        <v>210</v>
      </c>
      <c r="D3410" s="78" t="s">
        <v>9921</v>
      </c>
      <c r="E3410" s="78" t="s">
        <v>9922</v>
      </c>
    </row>
    <row r="3411" spans="1:5" ht="33.75" x14ac:dyDescent="0.2">
      <c r="A3411" s="74" t="s">
        <v>9923</v>
      </c>
      <c r="B3411" s="74" t="s">
        <v>9924</v>
      </c>
      <c r="C3411" s="83" t="s">
        <v>210</v>
      </c>
      <c r="D3411" s="78" t="s">
        <v>9925</v>
      </c>
      <c r="E3411" s="78" t="s">
        <v>9926</v>
      </c>
    </row>
    <row r="3412" spans="1:5" ht="33.75" x14ac:dyDescent="0.2">
      <c r="A3412" s="74" t="s">
        <v>9927</v>
      </c>
      <c r="B3412" s="74" t="s">
        <v>9928</v>
      </c>
      <c r="C3412" s="83" t="s">
        <v>210</v>
      </c>
      <c r="D3412" s="78" t="s">
        <v>9929</v>
      </c>
      <c r="E3412" s="78" t="s">
        <v>9930</v>
      </c>
    </row>
    <row r="3413" spans="1:5" ht="33.75" x14ac:dyDescent="0.2">
      <c r="A3413" s="74" t="s">
        <v>9931</v>
      </c>
      <c r="B3413" s="74" t="s">
        <v>9932</v>
      </c>
      <c r="C3413" s="83" t="s">
        <v>210</v>
      </c>
      <c r="D3413" s="78" t="s">
        <v>9933</v>
      </c>
      <c r="E3413" s="78" t="s">
        <v>9934</v>
      </c>
    </row>
    <row r="3414" spans="1:5" ht="33.75" x14ac:dyDescent="0.2">
      <c r="A3414" s="74" t="s">
        <v>9935</v>
      </c>
      <c r="B3414" s="74" t="s">
        <v>9936</v>
      </c>
      <c r="C3414" s="83" t="s">
        <v>210</v>
      </c>
      <c r="D3414" s="78" t="s">
        <v>9937</v>
      </c>
      <c r="E3414" s="78" t="s">
        <v>9938</v>
      </c>
    </row>
    <row r="3415" spans="1:5" ht="33.75" x14ac:dyDescent="0.2">
      <c r="A3415" s="74" t="s">
        <v>9939</v>
      </c>
      <c r="B3415" s="74" t="s">
        <v>9940</v>
      </c>
      <c r="C3415" s="83" t="s">
        <v>210</v>
      </c>
      <c r="D3415" s="78" t="s">
        <v>9941</v>
      </c>
      <c r="E3415" s="78" t="s">
        <v>9942</v>
      </c>
    </row>
    <row r="3416" spans="1:5" ht="33.75" x14ac:dyDescent="0.2">
      <c r="A3416" s="74" t="s">
        <v>9943</v>
      </c>
      <c r="B3416" s="74" t="s">
        <v>9944</v>
      </c>
      <c r="C3416" s="83" t="s">
        <v>210</v>
      </c>
      <c r="D3416" s="78" t="s">
        <v>9945</v>
      </c>
      <c r="E3416" s="78" t="s">
        <v>9946</v>
      </c>
    </row>
    <row r="3417" spans="1:5" ht="33.75" x14ac:dyDescent="0.2">
      <c r="A3417" s="74" t="s">
        <v>9947</v>
      </c>
      <c r="B3417" s="74" t="s">
        <v>9948</v>
      </c>
      <c r="C3417" s="83" t="s">
        <v>210</v>
      </c>
      <c r="D3417" s="78" t="s">
        <v>9247</v>
      </c>
      <c r="E3417" s="78" t="s">
        <v>9949</v>
      </c>
    </row>
    <row r="3418" spans="1:5" ht="33.75" x14ac:dyDescent="0.2">
      <c r="A3418" s="74" t="s">
        <v>9950</v>
      </c>
      <c r="B3418" s="74" t="s">
        <v>9951</v>
      </c>
      <c r="C3418" s="83" t="s">
        <v>210</v>
      </c>
      <c r="D3418" s="78" t="s">
        <v>9952</v>
      </c>
      <c r="E3418" s="78" t="s">
        <v>9953</v>
      </c>
    </row>
    <row r="3419" spans="1:5" ht="33.75" x14ac:dyDescent="0.2">
      <c r="A3419" s="74" t="s">
        <v>9954</v>
      </c>
      <c r="B3419" s="74" t="s">
        <v>9955</v>
      </c>
      <c r="C3419" s="83" t="s">
        <v>210</v>
      </c>
      <c r="D3419" s="78" t="s">
        <v>9956</v>
      </c>
      <c r="E3419" s="78" t="s">
        <v>9957</v>
      </c>
    </row>
    <row r="3420" spans="1:5" ht="33.75" x14ac:dyDescent="0.2">
      <c r="A3420" s="74" t="s">
        <v>9958</v>
      </c>
      <c r="B3420" s="74" t="s">
        <v>9959</v>
      </c>
      <c r="C3420" s="83" t="s">
        <v>210</v>
      </c>
      <c r="D3420" s="78" t="s">
        <v>9960</v>
      </c>
      <c r="E3420" s="78" t="s">
        <v>1102</v>
      </c>
    </row>
    <row r="3421" spans="1:5" ht="33.75" x14ac:dyDescent="0.2">
      <c r="A3421" s="74" t="s">
        <v>9961</v>
      </c>
      <c r="B3421" s="74" t="s">
        <v>9962</v>
      </c>
      <c r="C3421" s="83" t="s">
        <v>210</v>
      </c>
      <c r="D3421" s="78" t="s">
        <v>9963</v>
      </c>
      <c r="E3421" s="78" t="s">
        <v>9964</v>
      </c>
    </row>
    <row r="3422" spans="1:5" ht="33.75" x14ac:dyDescent="0.2">
      <c r="A3422" s="74" t="s">
        <v>9965</v>
      </c>
      <c r="B3422" s="74" t="s">
        <v>9966</v>
      </c>
      <c r="C3422" s="83" t="s">
        <v>210</v>
      </c>
      <c r="D3422" s="78" t="s">
        <v>9967</v>
      </c>
      <c r="E3422" s="78" t="s">
        <v>8707</v>
      </c>
    </row>
    <row r="3423" spans="1:5" ht="33.75" x14ac:dyDescent="0.2">
      <c r="A3423" s="74" t="s">
        <v>9968</v>
      </c>
      <c r="B3423" s="74" t="s">
        <v>9969</v>
      </c>
      <c r="C3423" s="83" t="s">
        <v>210</v>
      </c>
      <c r="D3423" s="78" t="s">
        <v>9970</v>
      </c>
      <c r="E3423" s="78" t="s">
        <v>9971</v>
      </c>
    </row>
    <row r="3424" spans="1:5" ht="33.75" x14ac:dyDescent="0.2">
      <c r="A3424" s="74" t="s">
        <v>9972</v>
      </c>
      <c r="B3424" s="74" t="s">
        <v>9973</v>
      </c>
      <c r="C3424" s="83" t="s">
        <v>210</v>
      </c>
      <c r="D3424" s="78" t="s">
        <v>9974</v>
      </c>
      <c r="E3424" s="78" t="s">
        <v>9975</v>
      </c>
    </row>
    <row r="3425" spans="1:5" ht="90" x14ac:dyDescent="0.2">
      <c r="A3425" s="79" t="s">
        <v>9976</v>
      </c>
      <c r="B3425" s="74" t="s">
        <v>9977</v>
      </c>
      <c r="C3425" s="84" t="s">
        <v>210</v>
      </c>
      <c r="D3425" s="81" t="s">
        <v>9978</v>
      </c>
      <c r="E3425" s="81" t="s">
        <v>9979</v>
      </c>
    </row>
    <row r="3426" spans="1:5" ht="90" x14ac:dyDescent="0.2">
      <c r="A3426" s="79" t="s">
        <v>9980</v>
      </c>
      <c r="B3426" s="74" t="s">
        <v>9981</v>
      </c>
      <c r="C3426" s="84" t="s">
        <v>210</v>
      </c>
      <c r="D3426" s="81" t="s">
        <v>9982</v>
      </c>
      <c r="E3426" s="81" t="s">
        <v>9983</v>
      </c>
    </row>
    <row r="3427" spans="1:5" ht="67.5" x14ac:dyDescent="0.2">
      <c r="A3427" s="74" t="s">
        <v>9984</v>
      </c>
      <c r="B3427" s="75" t="s">
        <v>9985</v>
      </c>
      <c r="C3427" s="83" t="s">
        <v>210</v>
      </c>
      <c r="D3427" s="78" t="s">
        <v>9986</v>
      </c>
      <c r="E3427" s="78" t="s">
        <v>9987</v>
      </c>
    </row>
    <row r="3428" spans="1:5" ht="33.75" x14ac:dyDescent="0.2">
      <c r="A3428" s="74" t="s">
        <v>9988</v>
      </c>
      <c r="B3428" s="74" t="s">
        <v>9989</v>
      </c>
      <c r="C3428" s="83" t="s">
        <v>210</v>
      </c>
      <c r="D3428" s="78" t="s">
        <v>9990</v>
      </c>
      <c r="E3428" s="78" t="s">
        <v>9991</v>
      </c>
    </row>
    <row r="3429" spans="1:5" ht="33.75" x14ac:dyDescent="0.2">
      <c r="A3429" s="74" t="s">
        <v>9992</v>
      </c>
      <c r="B3429" s="74" t="s">
        <v>9993</v>
      </c>
      <c r="C3429" s="83" t="s">
        <v>210</v>
      </c>
      <c r="D3429" s="78" t="s">
        <v>9994</v>
      </c>
      <c r="E3429" s="78" t="s">
        <v>9995</v>
      </c>
    </row>
    <row r="3430" spans="1:5" ht="33.75" x14ac:dyDescent="0.2">
      <c r="A3430" s="74" t="s">
        <v>9996</v>
      </c>
      <c r="B3430" s="74" t="s">
        <v>9997</v>
      </c>
      <c r="C3430" s="83" t="s">
        <v>210</v>
      </c>
      <c r="D3430" s="78" t="s">
        <v>9998</v>
      </c>
      <c r="E3430" s="78" t="s">
        <v>9999</v>
      </c>
    </row>
    <row r="3431" spans="1:5" ht="90" x14ac:dyDescent="0.2">
      <c r="A3431" s="79" t="s">
        <v>10000</v>
      </c>
      <c r="B3431" s="74" t="s">
        <v>10001</v>
      </c>
      <c r="C3431" s="84" t="s">
        <v>210</v>
      </c>
      <c r="D3431" s="81" t="s">
        <v>10002</v>
      </c>
      <c r="E3431" s="81" t="s">
        <v>10003</v>
      </c>
    </row>
    <row r="3432" spans="1:5" ht="90" x14ac:dyDescent="0.2">
      <c r="A3432" s="79" t="s">
        <v>10004</v>
      </c>
      <c r="B3432" s="74" t="s">
        <v>10005</v>
      </c>
      <c r="C3432" s="84" t="s">
        <v>210</v>
      </c>
      <c r="D3432" s="81" t="s">
        <v>10006</v>
      </c>
      <c r="E3432" s="81" t="s">
        <v>10007</v>
      </c>
    </row>
    <row r="3433" spans="1:5" ht="90" x14ac:dyDescent="0.2">
      <c r="A3433" s="79" t="s">
        <v>10008</v>
      </c>
      <c r="B3433" s="74" t="s">
        <v>10009</v>
      </c>
      <c r="C3433" s="84" t="s">
        <v>210</v>
      </c>
      <c r="D3433" s="81" t="s">
        <v>10010</v>
      </c>
      <c r="E3433" s="81" t="s">
        <v>10011</v>
      </c>
    </row>
    <row r="3434" spans="1:5" ht="90" x14ac:dyDescent="0.2">
      <c r="A3434" s="79" t="s">
        <v>10012</v>
      </c>
      <c r="B3434" s="74" t="s">
        <v>10013</v>
      </c>
      <c r="C3434" s="84" t="s">
        <v>210</v>
      </c>
      <c r="D3434" s="81" t="s">
        <v>10014</v>
      </c>
      <c r="E3434" s="81" t="s">
        <v>10015</v>
      </c>
    </row>
    <row r="3435" spans="1:5" ht="67.5" x14ac:dyDescent="0.2">
      <c r="A3435" s="74" t="s">
        <v>10016</v>
      </c>
      <c r="B3435" s="75" t="s">
        <v>10017</v>
      </c>
      <c r="C3435" s="83" t="s">
        <v>210</v>
      </c>
      <c r="D3435" s="78" t="s">
        <v>10018</v>
      </c>
      <c r="E3435" s="78" t="s">
        <v>10019</v>
      </c>
    </row>
    <row r="3436" spans="1:5" ht="67.5" x14ac:dyDescent="0.2">
      <c r="A3436" s="74" t="s">
        <v>10020</v>
      </c>
      <c r="B3436" s="75" t="s">
        <v>10021</v>
      </c>
      <c r="C3436" s="83" t="s">
        <v>210</v>
      </c>
      <c r="D3436" s="78" t="s">
        <v>10022</v>
      </c>
      <c r="E3436" s="78" t="s">
        <v>10023</v>
      </c>
    </row>
    <row r="3437" spans="1:5" ht="78.75" x14ac:dyDescent="0.2">
      <c r="A3437" s="74" t="s">
        <v>10024</v>
      </c>
      <c r="B3437" s="75" t="s">
        <v>10025</v>
      </c>
      <c r="C3437" s="83" t="s">
        <v>210</v>
      </c>
      <c r="D3437" s="78" t="s">
        <v>10026</v>
      </c>
      <c r="E3437" s="78" t="s">
        <v>10027</v>
      </c>
    </row>
    <row r="3438" spans="1:5" ht="67.5" x14ac:dyDescent="0.2">
      <c r="A3438" s="74" t="s">
        <v>10028</v>
      </c>
      <c r="B3438" s="75" t="s">
        <v>10029</v>
      </c>
      <c r="C3438" s="83" t="s">
        <v>210</v>
      </c>
      <c r="D3438" s="78" t="s">
        <v>10030</v>
      </c>
      <c r="E3438" s="78" t="s">
        <v>10031</v>
      </c>
    </row>
    <row r="3439" spans="1:5" ht="78.75" x14ac:dyDescent="0.2">
      <c r="A3439" s="74" t="s">
        <v>10032</v>
      </c>
      <c r="B3439" s="75" t="s">
        <v>10033</v>
      </c>
      <c r="C3439" s="83" t="s">
        <v>210</v>
      </c>
      <c r="D3439" s="78" t="s">
        <v>10034</v>
      </c>
      <c r="E3439" s="78" t="s">
        <v>10035</v>
      </c>
    </row>
    <row r="3440" spans="1:5" ht="67.5" x14ac:dyDescent="0.2">
      <c r="A3440" s="74" t="s">
        <v>10036</v>
      </c>
      <c r="B3440" s="75" t="s">
        <v>10037</v>
      </c>
      <c r="C3440" s="83" t="s">
        <v>210</v>
      </c>
      <c r="D3440" s="78" t="s">
        <v>10038</v>
      </c>
      <c r="E3440" s="78" t="s">
        <v>10039</v>
      </c>
    </row>
    <row r="3441" spans="1:5" ht="67.5" x14ac:dyDescent="0.2">
      <c r="A3441" s="74" t="s">
        <v>10040</v>
      </c>
      <c r="B3441" s="75" t="s">
        <v>10041</v>
      </c>
      <c r="C3441" s="83" t="s">
        <v>210</v>
      </c>
      <c r="D3441" s="78" t="s">
        <v>10042</v>
      </c>
      <c r="E3441" s="78" t="s">
        <v>10043</v>
      </c>
    </row>
    <row r="3442" spans="1:5" ht="90" x14ac:dyDescent="0.2">
      <c r="A3442" s="79" t="s">
        <v>10044</v>
      </c>
      <c r="B3442" s="74" t="s">
        <v>10045</v>
      </c>
      <c r="C3442" s="84" t="s">
        <v>210</v>
      </c>
      <c r="D3442" s="81" t="s">
        <v>10046</v>
      </c>
      <c r="E3442" s="81" t="s">
        <v>8480</v>
      </c>
    </row>
    <row r="3443" spans="1:5" ht="90" x14ac:dyDescent="0.2">
      <c r="A3443" s="74" t="s">
        <v>10047</v>
      </c>
      <c r="B3443" s="75" t="s">
        <v>10048</v>
      </c>
      <c r="C3443" s="83" t="s">
        <v>210</v>
      </c>
      <c r="D3443" s="78" t="s">
        <v>9218</v>
      </c>
      <c r="E3443" s="78" t="s">
        <v>10049</v>
      </c>
    </row>
    <row r="3444" spans="1:5" ht="90" x14ac:dyDescent="0.2">
      <c r="A3444" s="79" t="s">
        <v>10050</v>
      </c>
      <c r="B3444" s="74" t="s">
        <v>10051</v>
      </c>
      <c r="C3444" s="84" t="s">
        <v>210</v>
      </c>
      <c r="D3444" s="81" t="s">
        <v>10052</v>
      </c>
      <c r="E3444" s="81" t="s">
        <v>10053</v>
      </c>
    </row>
    <row r="3445" spans="1:5" ht="90" x14ac:dyDescent="0.2">
      <c r="A3445" s="79" t="s">
        <v>10054</v>
      </c>
      <c r="B3445" s="74" t="s">
        <v>10055</v>
      </c>
      <c r="C3445" s="84" t="s">
        <v>210</v>
      </c>
      <c r="D3445" s="81" t="s">
        <v>10056</v>
      </c>
      <c r="E3445" s="81" t="s">
        <v>10057</v>
      </c>
    </row>
    <row r="3446" spans="1:5" ht="90" x14ac:dyDescent="0.2">
      <c r="A3446" s="79" t="s">
        <v>10058</v>
      </c>
      <c r="B3446" s="74" t="s">
        <v>10059</v>
      </c>
      <c r="C3446" s="84" t="s">
        <v>210</v>
      </c>
      <c r="D3446" s="81" t="s">
        <v>10060</v>
      </c>
      <c r="E3446" s="81" t="s">
        <v>10061</v>
      </c>
    </row>
    <row r="3447" spans="1:5" ht="90" x14ac:dyDescent="0.2">
      <c r="A3447" s="74" t="s">
        <v>10062</v>
      </c>
      <c r="B3447" s="75" t="s">
        <v>10063</v>
      </c>
      <c r="C3447" s="83" t="s">
        <v>210</v>
      </c>
      <c r="D3447" s="78" t="s">
        <v>10064</v>
      </c>
      <c r="E3447" s="78" t="s">
        <v>10065</v>
      </c>
    </row>
    <row r="3448" spans="1:5" ht="101.25" x14ac:dyDescent="0.2">
      <c r="A3448" s="79" t="s">
        <v>10066</v>
      </c>
      <c r="B3448" s="75" t="s">
        <v>10067</v>
      </c>
      <c r="C3448" s="84" t="s">
        <v>210</v>
      </c>
      <c r="D3448" s="81" t="s">
        <v>10068</v>
      </c>
      <c r="E3448" s="81" t="s">
        <v>10069</v>
      </c>
    </row>
    <row r="3449" spans="1:5" ht="90" x14ac:dyDescent="0.2">
      <c r="A3449" s="79" t="s">
        <v>10070</v>
      </c>
      <c r="B3449" s="74" t="s">
        <v>10071</v>
      </c>
      <c r="C3449" s="84" t="s">
        <v>210</v>
      </c>
      <c r="D3449" s="81" t="s">
        <v>10072</v>
      </c>
      <c r="E3449" s="81" t="s">
        <v>10073</v>
      </c>
    </row>
    <row r="3450" spans="1:5" ht="45" x14ac:dyDescent="0.2">
      <c r="A3450" s="74" t="s">
        <v>10074</v>
      </c>
      <c r="B3450" s="74" t="s">
        <v>10075</v>
      </c>
      <c r="C3450" s="83" t="s">
        <v>210</v>
      </c>
      <c r="D3450" s="78" t="s">
        <v>10076</v>
      </c>
      <c r="E3450" s="78" t="s">
        <v>10077</v>
      </c>
    </row>
    <row r="3451" spans="1:5" ht="33.75" x14ac:dyDescent="0.2">
      <c r="A3451" s="59">
        <v>47.06</v>
      </c>
      <c r="B3451" s="73" t="s">
        <v>10078</v>
      </c>
      <c r="C3451" s="56"/>
      <c r="D3451" s="56"/>
      <c r="E3451" s="56"/>
    </row>
    <row r="3452" spans="1:5" ht="56.25" x14ac:dyDescent="0.2">
      <c r="A3452" s="74" t="s">
        <v>10079</v>
      </c>
      <c r="B3452" s="75" t="s">
        <v>10080</v>
      </c>
      <c r="C3452" s="83" t="s">
        <v>210</v>
      </c>
      <c r="D3452" s="78" t="s">
        <v>10081</v>
      </c>
      <c r="E3452" s="78" t="s">
        <v>10082</v>
      </c>
    </row>
    <row r="3453" spans="1:5" ht="45" x14ac:dyDescent="0.2">
      <c r="A3453" s="74" t="s">
        <v>10083</v>
      </c>
      <c r="B3453" s="74" t="s">
        <v>10084</v>
      </c>
      <c r="C3453" s="83" t="s">
        <v>210</v>
      </c>
      <c r="D3453" s="78" t="s">
        <v>10085</v>
      </c>
      <c r="E3453" s="78" t="s">
        <v>10086</v>
      </c>
    </row>
    <row r="3454" spans="1:5" ht="45" x14ac:dyDescent="0.2">
      <c r="A3454" s="74" t="s">
        <v>10087</v>
      </c>
      <c r="B3454" s="74" t="s">
        <v>10088</v>
      </c>
      <c r="C3454" s="83" t="s">
        <v>210</v>
      </c>
      <c r="D3454" s="78" t="s">
        <v>10089</v>
      </c>
      <c r="E3454" s="78" t="s">
        <v>10090</v>
      </c>
    </row>
    <row r="3455" spans="1:5" ht="45" x14ac:dyDescent="0.2">
      <c r="A3455" s="74" t="s">
        <v>10091</v>
      </c>
      <c r="B3455" s="74" t="s">
        <v>10092</v>
      </c>
      <c r="C3455" s="83" t="s">
        <v>210</v>
      </c>
      <c r="D3455" s="78" t="s">
        <v>10093</v>
      </c>
      <c r="E3455" s="78" t="s">
        <v>10094</v>
      </c>
    </row>
    <row r="3456" spans="1:5" ht="56.25" x14ac:dyDescent="0.2">
      <c r="A3456" s="74" t="s">
        <v>10095</v>
      </c>
      <c r="B3456" s="75" t="s">
        <v>10096</v>
      </c>
      <c r="C3456" s="83" t="s">
        <v>210</v>
      </c>
      <c r="D3456" s="78" t="s">
        <v>10097</v>
      </c>
      <c r="E3456" s="78" t="s">
        <v>10098</v>
      </c>
    </row>
    <row r="3457" spans="1:5" ht="45" x14ac:dyDescent="0.2">
      <c r="A3457" s="74" t="s">
        <v>10099</v>
      </c>
      <c r="B3457" s="74" t="s">
        <v>10100</v>
      </c>
      <c r="C3457" s="83" t="s">
        <v>210</v>
      </c>
      <c r="D3457" s="78" t="s">
        <v>10101</v>
      </c>
      <c r="E3457" s="78" t="s">
        <v>10102</v>
      </c>
    </row>
    <row r="3458" spans="1:5" ht="45" x14ac:dyDescent="0.2">
      <c r="A3458" s="74" t="s">
        <v>10103</v>
      </c>
      <c r="B3458" s="74" t="s">
        <v>10104</v>
      </c>
      <c r="C3458" s="83" t="s">
        <v>210</v>
      </c>
      <c r="D3458" s="78" t="s">
        <v>10105</v>
      </c>
      <c r="E3458" s="78" t="s">
        <v>10106</v>
      </c>
    </row>
    <row r="3459" spans="1:5" ht="45" x14ac:dyDescent="0.2">
      <c r="A3459" s="74" t="s">
        <v>10107</v>
      </c>
      <c r="B3459" s="74" t="s">
        <v>10108</v>
      </c>
      <c r="C3459" s="83" t="s">
        <v>210</v>
      </c>
      <c r="D3459" s="78" t="s">
        <v>10109</v>
      </c>
      <c r="E3459" s="78" t="s">
        <v>10110</v>
      </c>
    </row>
    <row r="3460" spans="1:5" ht="45" x14ac:dyDescent="0.2">
      <c r="A3460" s="74" t="s">
        <v>10111</v>
      </c>
      <c r="B3460" s="74" t="s">
        <v>10112</v>
      </c>
      <c r="C3460" s="83" t="s">
        <v>210</v>
      </c>
      <c r="D3460" s="78" t="s">
        <v>10113</v>
      </c>
      <c r="E3460" s="78" t="s">
        <v>10114</v>
      </c>
    </row>
    <row r="3461" spans="1:5" ht="78.75" x14ac:dyDescent="0.2">
      <c r="A3461" s="74" t="s">
        <v>10115</v>
      </c>
      <c r="B3461" s="75" t="s">
        <v>10116</v>
      </c>
      <c r="C3461" s="83" t="s">
        <v>210</v>
      </c>
      <c r="D3461" s="78" t="s">
        <v>10117</v>
      </c>
      <c r="E3461" s="78" t="s">
        <v>10118</v>
      </c>
    </row>
    <row r="3462" spans="1:5" ht="78.75" x14ac:dyDescent="0.2">
      <c r="A3462" s="74" t="s">
        <v>10119</v>
      </c>
      <c r="B3462" s="75" t="s">
        <v>10120</v>
      </c>
      <c r="C3462" s="83" t="s">
        <v>210</v>
      </c>
      <c r="D3462" s="78" t="s">
        <v>10121</v>
      </c>
      <c r="E3462" s="78" t="s">
        <v>10122</v>
      </c>
    </row>
    <row r="3463" spans="1:5" ht="45" x14ac:dyDescent="0.2">
      <c r="A3463" s="74" t="s">
        <v>10123</v>
      </c>
      <c r="B3463" s="74" t="s">
        <v>10124</v>
      </c>
      <c r="C3463" s="83" t="s">
        <v>210</v>
      </c>
      <c r="D3463" s="78" t="s">
        <v>10125</v>
      </c>
      <c r="E3463" s="78" t="s">
        <v>10126</v>
      </c>
    </row>
    <row r="3464" spans="1:5" ht="56.25" x14ac:dyDescent="0.2">
      <c r="A3464" s="74" t="s">
        <v>10127</v>
      </c>
      <c r="B3464" s="75" t="s">
        <v>10128</v>
      </c>
      <c r="C3464" s="83" t="s">
        <v>210</v>
      </c>
      <c r="D3464" s="78" t="s">
        <v>10129</v>
      </c>
      <c r="E3464" s="78" t="s">
        <v>10130</v>
      </c>
    </row>
    <row r="3465" spans="1:5" ht="67.5" x14ac:dyDescent="0.2">
      <c r="A3465" s="74" t="s">
        <v>10131</v>
      </c>
      <c r="B3465" s="75" t="s">
        <v>10132</v>
      </c>
      <c r="C3465" s="83" t="s">
        <v>210</v>
      </c>
      <c r="D3465" s="78" t="s">
        <v>10133</v>
      </c>
      <c r="E3465" s="78" t="s">
        <v>10134</v>
      </c>
    </row>
    <row r="3466" spans="1:5" ht="56.25" x14ac:dyDescent="0.2">
      <c r="A3466" s="74" t="s">
        <v>10135</v>
      </c>
      <c r="B3466" s="75" t="s">
        <v>10136</v>
      </c>
      <c r="C3466" s="83" t="s">
        <v>210</v>
      </c>
      <c r="D3466" s="78" t="s">
        <v>10137</v>
      </c>
      <c r="E3466" s="78" t="s">
        <v>10138</v>
      </c>
    </row>
    <row r="3467" spans="1:5" ht="56.25" x14ac:dyDescent="0.2">
      <c r="A3467" s="74" t="s">
        <v>10139</v>
      </c>
      <c r="B3467" s="75" t="s">
        <v>10140</v>
      </c>
      <c r="C3467" s="83" t="s">
        <v>210</v>
      </c>
      <c r="D3467" s="78" t="s">
        <v>10141</v>
      </c>
      <c r="E3467" s="78" t="s">
        <v>10142</v>
      </c>
    </row>
    <row r="3468" spans="1:5" ht="56.25" x14ac:dyDescent="0.2">
      <c r="A3468" s="74" t="s">
        <v>10143</v>
      </c>
      <c r="B3468" s="75" t="s">
        <v>10144</v>
      </c>
      <c r="C3468" s="83" t="s">
        <v>210</v>
      </c>
      <c r="D3468" s="78" t="s">
        <v>10145</v>
      </c>
      <c r="E3468" s="78" t="s">
        <v>10146</v>
      </c>
    </row>
    <row r="3469" spans="1:5" ht="33.75" x14ac:dyDescent="0.2">
      <c r="A3469" s="59">
        <v>47.07</v>
      </c>
      <c r="B3469" s="73" t="s">
        <v>10147</v>
      </c>
      <c r="C3469" s="56"/>
      <c r="D3469" s="56"/>
      <c r="E3469" s="56"/>
    </row>
    <row r="3470" spans="1:5" ht="90" x14ac:dyDescent="0.2">
      <c r="A3470" s="79" t="s">
        <v>10148</v>
      </c>
      <c r="B3470" s="74" t="s">
        <v>10149</v>
      </c>
      <c r="C3470" s="84" t="s">
        <v>210</v>
      </c>
      <c r="D3470" s="81" t="s">
        <v>10150</v>
      </c>
      <c r="E3470" s="81" t="s">
        <v>10151</v>
      </c>
    </row>
    <row r="3471" spans="1:5" ht="90" x14ac:dyDescent="0.2">
      <c r="A3471" s="79" t="s">
        <v>10152</v>
      </c>
      <c r="B3471" s="74" t="s">
        <v>10153</v>
      </c>
      <c r="C3471" s="84" t="s">
        <v>210</v>
      </c>
      <c r="D3471" s="81" t="s">
        <v>6751</v>
      </c>
      <c r="E3471" s="81" t="s">
        <v>10154</v>
      </c>
    </row>
    <row r="3472" spans="1:5" ht="90" x14ac:dyDescent="0.2">
      <c r="A3472" s="79" t="s">
        <v>10155</v>
      </c>
      <c r="B3472" s="74" t="s">
        <v>10156</v>
      </c>
      <c r="C3472" s="84" t="s">
        <v>210</v>
      </c>
      <c r="D3472" s="81" t="s">
        <v>10157</v>
      </c>
      <c r="E3472" s="81" t="s">
        <v>10158</v>
      </c>
    </row>
    <row r="3473" spans="1:5" ht="90" x14ac:dyDescent="0.2">
      <c r="A3473" s="79" t="s">
        <v>10159</v>
      </c>
      <c r="B3473" s="74" t="s">
        <v>10160</v>
      </c>
      <c r="C3473" s="84" t="s">
        <v>210</v>
      </c>
      <c r="D3473" s="81" t="s">
        <v>10161</v>
      </c>
      <c r="E3473" s="81" t="s">
        <v>10162</v>
      </c>
    </row>
    <row r="3474" spans="1:5" ht="101.25" x14ac:dyDescent="0.2">
      <c r="A3474" s="79" t="s">
        <v>10163</v>
      </c>
      <c r="B3474" s="74" t="s">
        <v>10164</v>
      </c>
      <c r="C3474" s="84" t="s">
        <v>210</v>
      </c>
      <c r="D3474" s="81" t="s">
        <v>10165</v>
      </c>
      <c r="E3474" s="81" t="s">
        <v>10166</v>
      </c>
    </row>
    <row r="3475" spans="1:5" ht="33.75" x14ac:dyDescent="0.2">
      <c r="A3475" s="59">
        <v>47.09</v>
      </c>
      <c r="B3475" s="73" t="s">
        <v>10167</v>
      </c>
      <c r="C3475" s="56"/>
      <c r="D3475" s="56"/>
      <c r="E3475" s="56"/>
    </row>
    <row r="3476" spans="1:5" ht="78.75" x14ac:dyDescent="0.2">
      <c r="A3476" s="74" t="s">
        <v>10168</v>
      </c>
      <c r="B3476" s="75" t="s">
        <v>10169</v>
      </c>
      <c r="C3476" s="83" t="s">
        <v>210</v>
      </c>
      <c r="D3476" s="78" t="s">
        <v>10170</v>
      </c>
      <c r="E3476" s="78" t="s">
        <v>10171</v>
      </c>
    </row>
    <row r="3477" spans="1:5" ht="78.75" x14ac:dyDescent="0.2">
      <c r="A3477" s="74" t="s">
        <v>10172</v>
      </c>
      <c r="B3477" s="75" t="s">
        <v>10173</v>
      </c>
      <c r="C3477" s="83" t="s">
        <v>210</v>
      </c>
      <c r="D3477" s="78" t="s">
        <v>10174</v>
      </c>
      <c r="E3477" s="78" t="s">
        <v>10175</v>
      </c>
    </row>
    <row r="3478" spans="1:5" ht="78.75" x14ac:dyDescent="0.2">
      <c r="A3478" s="74" t="s">
        <v>10176</v>
      </c>
      <c r="B3478" s="75" t="s">
        <v>10177</v>
      </c>
      <c r="C3478" s="83" t="s">
        <v>210</v>
      </c>
      <c r="D3478" s="78" t="s">
        <v>10178</v>
      </c>
      <c r="E3478" s="78" t="s">
        <v>10179</v>
      </c>
    </row>
    <row r="3479" spans="1:5" ht="78.75" x14ac:dyDescent="0.2">
      <c r="A3479" s="74" t="s">
        <v>10180</v>
      </c>
      <c r="B3479" s="75" t="s">
        <v>10181</v>
      </c>
      <c r="C3479" s="83" t="s">
        <v>210</v>
      </c>
      <c r="D3479" s="78" t="s">
        <v>10182</v>
      </c>
      <c r="E3479" s="78" t="s">
        <v>10183</v>
      </c>
    </row>
    <row r="3480" spans="1:5" ht="33.75" x14ac:dyDescent="0.2">
      <c r="A3480" s="59">
        <v>47.1</v>
      </c>
      <c r="B3480" s="73" t="s">
        <v>10184</v>
      </c>
      <c r="C3480" s="56"/>
      <c r="D3480" s="56"/>
      <c r="E3480" s="56"/>
    </row>
    <row r="3481" spans="1:5" ht="90" x14ac:dyDescent="0.2">
      <c r="A3481" s="79" t="s">
        <v>10185</v>
      </c>
      <c r="B3481" s="74" t="s">
        <v>10186</v>
      </c>
      <c r="C3481" s="84" t="s">
        <v>210</v>
      </c>
      <c r="D3481" s="81" t="s">
        <v>10187</v>
      </c>
      <c r="E3481" s="81" t="s">
        <v>10188</v>
      </c>
    </row>
    <row r="3482" spans="1:5" ht="22.5" x14ac:dyDescent="0.2">
      <c r="A3482" s="59">
        <v>47.11</v>
      </c>
      <c r="B3482" s="73" t="s">
        <v>10189</v>
      </c>
      <c r="C3482" s="56"/>
      <c r="D3482" s="56"/>
      <c r="E3482" s="56"/>
    </row>
    <row r="3483" spans="1:5" ht="90" x14ac:dyDescent="0.2">
      <c r="A3483" s="74" t="s">
        <v>10190</v>
      </c>
      <c r="B3483" s="75" t="s">
        <v>10191</v>
      </c>
      <c r="C3483" s="83" t="s">
        <v>210</v>
      </c>
      <c r="D3483" s="78" t="s">
        <v>10192</v>
      </c>
      <c r="E3483" s="78" t="s">
        <v>10194</v>
      </c>
    </row>
    <row r="3484" spans="1:5" ht="56.25" x14ac:dyDescent="0.2">
      <c r="A3484" s="74" t="s">
        <v>10195</v>
      </c>
      <c r="B3484" s="74" t="s">
        <v>10196</v>
      </c>
      <c r="C3484" s="83" t="s">
        <v>210</v>
      </c>
      <c r="D3484" s="78" t="s">
        <v>10197</v>
      </c>
      <c r="E3484" s="78" t="s">
        <v>10198</v>
      </c>
    </row>
    <row r="3485" spans="1:5" ht="56.25" x14ac:dyDescent="0.2">
      <c r="A3485" s="74" t="s">
        <v>10199</v>
      </c>
      <c r="B3485" s="75" t="s">
        <v>10200</v>
      </c>
      <c r="C3485" s="83" t="s">
        <v>210</v>
      </c>
      <c r="D3485" s="78" t="s">
        <v>10201</v>
      </c>
      <c r="E3485" s="78" t="s">
        <v>10202</v>
      </c>
    </row>
    <row r="3486" spans="1:5" ht="123.75" x14ac:dyDescent="0.2">
      <c r="A3486" s="79" t="s">
        <v>10203</v>
      </c>
      <c r="B3486" s="75" t="s">
        <v>10204</v>
      </c>
      <c r="C3486" s="84" t="s">
        <v>210</v>
      </c>
      <c r="D3486" s="81" t="s">
        <v>10205</v>
      </c>
      <c r="E3486" s="81" t="s">
        <v>10206</v>
      </c>
    </row>
    <row r="3487" spans="1:5" ht="33.75" x14ac:dyDescent="0.2">
      <c r="A3487" s="59">
        <v>47.12</v>
      </c>
      <c r="B3487" s="73" t="s">
        <v>10207</v>
      </c>
      <c r="C3487" s="56"/>
      <c r="D3487" s="56"/>
      <c r="E3487" s="56"/>
    </row>
    <row r="3488" spans="1:5" ht="45" x14ac:dyDescent="0.2">
      <c r="A3488" s="74" t="s">
        <v>10208</v>
      </c>
      <c r="B3488" s="74" t="s">
        <v>10209</v>
      </c>
      <c r="C3488" s="83" t="s">
        <v>210</v>
      </c>
      <c r="D3488" s="78" t="s">
        <v>10210</v>
      </c>
      <c r="E3488" s="78" t="s">
        <v>10212</v>
      </c>
    </row>
    <row r="3489" spans="1:5" ht="45" x14ac:dyDescent="0.2">
      <c r="A3489" s="74" t="s">
        <v>10213</v>
      </c>
      <c r="B3489" s="74" t="s">
        <v>10214</v>
      </c>
      <c r="C3489" s="83" t="s">
        <v>210</v>
      </c>
      <c r="D3489" s="78" t="s">
        <v>10215</v>
      </c>
      <c r="E3489" s="78" t="s">
        <v>10216</v>
      </c>
    </row>
    <row r="3490" spans="1:5" ht="67.5" x14ac:dyDescent="0.2">
      <c r="A3490" s="74" t="s">
        <v>10217</v>
      </c>
      <c r="B3490" s="75" t="s">
        <v>10218</v>
      </c>
      <c r="C3490" s="83" t="s">
        <v>210</v>
      </c>
      <c r="D3490" s="78" t="s">
        <v>10219</v>
      </c>
      <c r="E3490" s="78" t="s">
        <v>10220</v>
      </c>
    </row>
    <row r="3491" spans="1:5" ht="90" x14ac:dyDescent="0.2">
      <c r="A3491" s="74" t="s">
        <v>10221</v>
      </c>
      <c r="B3491" s="75" t="s">
        <v>10222</v>
      </c>
      <c r="C3491" s="83" t="s">
        <v>210</v>
      </c>
      <c r="D3491" s="78" t="s">
        <v>10223</v>
      </c>
      <c r="E3491" s="78" t="s">
        <v>10224</v>
      </c>
    </row>
    <row r="3492" spans="1:5" ht="90" x14ac:dyDescent="0.2">
      <c r="A3492" s="74" t="s">
        <v>10225</v>
      </c>
      <c r="B3492" s="75" t="s">
        <v>10226</v>
      </c>
      <c r="C3492" s="83" t="s">
        <v>210</v>
      </c>
      <c r="D3492" s="78" t="s">
        <v>10227</v>
      </c>
      <c r="E3492" s="78" t="s">
        <v>10228</v>
      </c>
    </row>
    <row r="3493" spans="1:5" ht="45" x14ac:dyDescent="0.2">
      <c r="A3493" s="74" t="s">
        <v>10229</v>
      </c>
      <c r="B3493" s="74" t="s">
        <v>10230</v>
      </c>
      <c r="C3493" s="83" t="s">
        <v>210</v>
      </c>
      <c r="D3493" s="78" t="s">
        <v>10231</v>
      </c>
      <c r="E3493" s="78" t="s">
        <v>10232</v>
      </c>
    </row>
    <row r="3494" spans="1:5" ht="45" x14ac:dyDescent="0.2">
      <c r="A3494" s="74" t="s">
        <v>10233</v>
      </c>
      <c r="B3494" s="74" t="s">
        <v>10234</v>
      </c>
      <c r="C3494" s="83" t="s">
        <v>210</v>
      </c>
      <c r="D3494" s="78" t="s">
        <v>10235</v>
      </c>
      <c r="E3494" s="78" t="s">
        <v>10236</v>
      </c>
    </row>
    <row r="3495" spans="1:5" ht="45" x14ac:dyDescent="0.2">
      <c r="A3495" s="74" t="s">
        <v>10237</v>
      </c>
      <c r="B3495" s="74" t="s">
        <v>10238</v>
      </c>
      <c r="C3495" s="83" t="s">
        <v>210</v>
      </c>
      <c r="D3495" s="78" t="s">
        <v>10239</v>
      </c>
      <c r="E3495" s="78" t="s">
        <v>10240</v>
      </c>
    </row>
    <row r="3496" spans="1:5" ht="45" x14ac:dyDescent="0.2">
      <c r="A3496" s="74" t="s">
        <v>10241</v>
      </c>
      <c r="B3496" s="74" t="s">
        <v>10242</v>
      </c>
      <c r="C3496" s="83" t="s">
        <v>210</v>
      </c>
      <c r="D3496" s="78" t="s">
        <v>10243</v>
      </c>
      <c r="E3496" s="78" t="s">
        <v>10244</v>
      </c>
    </row>
    <row r="3497" spans="1:5" ht="56.25" x14ac:dyDescent="0.2">
      <c r="A3497" s="74" t="s">
        <v>10245</v>
      </c>
      <c r="B3497" s="75" t="s">
        <v>10246</v>
      </c>
      <c r="C3497" s="83" t="s">
        <v>210</v>
      </c>
      <c r="D3497" s="78" t="s">
        <v>10247</v>
      </c>
      <c r="E3497" s="78" t="s">
        <v>10248</v>
      </c>
    </row>
    <row r="3498" spans="1:5" ht="33.75" x14ac:dyDescent="0.2">
      <c r="A3498" s="59">
        <v>47.14</v>
      </c>
      <c r="B3498" s="73" t="s">
        <v>10249</v>
      </c>
      <c r="C3498" s="56"/>
      <c r="D3498" s="56"/>
      <c r="E3498" s="56"/>
    </row>
    <row r="3499" spans="1:5" ht="45" x14ac:dyDescent="0.2">
      <c r="A3499" s="74" t="s">
        <v>10250</v>
      </c>
      <c r="B3499" s="74" t="s">
        <v>10251</v>
      </c>
      <c r="C3499" s="83" t="s">
        <v>210</v>
      </c>
      <c r="D3499" s="78" t="s">
        <v>10252</v>
      </c>
      <c r="E3499" s="78" t="s">
        <v>10253</v>
      </c>
    </row>
    <row r="3500" spans="1:5" ht="78.75" x14ac:dyDescent="0.2">
      <c r="A3500" s="74" t="s">
        <v>10254</v>
      </c>
      <c r="B3500" s="75" t="s">
        <v>10255</v>
      </c>
      <c r="C3500" s="83" t="s">
        <v>210</v>
      </c>
      <c r="D3500" s="78" t="s">
        <v>5351</v>
      </c>
      <c r="E3500" s="78" t="s">
        <v>10256</v>
      </c>
    </row>
    <row r="3501" spans="1:5" ht="45" x14ac:dyDescent="0.2">
      <c r="A3501" s="59">
        <v>47.2</v>
      </c>
      <c r="B3501" s="73" t="s">
        <v>10257</v>
      </c>
      <c r="C3501" s="56"/>
      <c r="D3501" s="56"/>
      <c r="E3501" s="56"/>
    </row>
    <row r="3502" spans="1:5" ht="33.75" x14ac:dyDescent="0.2">
      <c r="A3502" s="74" t="s">
        <v>10258</v>
      </c>
      <c r="B3502" s="74" t="s">
        <v>10259</v>
      </c>
      <c r="C3502" s="83" t="s">
        <v>210</v>
      </c>
      <c r="D3502" s="78" t="s">
        <v>10260</v>
      </c>
      <c r="E3502" s="78" t="s">
        <v>10261</v>
      </c>
    </row>
    <row r="3503" spans="1:5" ht="33.75" x14ac:dyDescent="0.2">
      <c r="A3503" s="74" t="s">
        <v>10262</v>
      </c>
      <c r="B3503" s="74" t="s">
        <v>10263</v>
      </c>
      <c r="C3503" s="83" t="s">
        <v>210</v>
      </c>
      <c r="D3503" s="78" t="s">
        <v>10264</v>
      </c>
      <c r="E3503" s="78" t="s">
        <v>10265</v>
      </c>
    </row>
    <row r="3504" spans="1:5" ht="67.5" x14ac:dyDescent="0.2">
      <c r="A3504" s="74" t="s">
        <v>10266</v>
      </c>
      <c r="B3504" s="75" t="s">
        <v>10267</v>
      </c>
      <c r="C3504" s="83" t="s">
        <v>210</v>
      </c>
      <c r="D3504" s="78" t="s">
        <v>10268</v>
      </c>
      <c r="E3504" s="78" t="s">
        <v>10269</v>
      </c>
    </row>
    <row r="3505" spans="1:5" ht="78.75" x14ac:dyDescent="0.2">
      <c r="A3505" s="74" t="s">
        <v>10270</v>
      </c>
      <c r="B3505" s="75" t="s">
        <v>10271</v>
      </c>
      <c r="C3505" s="83" t="s">
        <v>210</v>
      </c>
      <c r="D3505" s="78" t="s">
        <v>10272</v>
      </c>
      <c r="E3505" s="78" t="s">
        <v>10273</v>
      </c>
    </row>
    <row r="3506" spans="1:5" ht="56.25" x14ac:dyDescent="0.2">
      <c r="A3506" s="74" t="s">
        <v>10274</v>
      </c>
      <c r="B3506" s="75" t="s">
        <v>10275</v>
      </c>
      <c r="C3506" s="83" t="s">
        <v>210</v>
      </c>
      <c r="D3506" s="78" t="s">
        <v>10276</v>
      </c>
      <c r="E3506" s="78" t="s">
        <v>10277</v>
      </c>
    </row>
    <row r="3507" spans="1:5" ht="56.25" x14ac:dyDescent="0.2">
      <c r="A3507" s="74" t="s">
        <v>10278</v>
      </c>
      <c r="B3507" s="75" t="s">
        <v>10279</v>
      </c>
      <c r="C3507" s="83" t="s">
        <v>210</v>
      </c>
      <c r="D3507" s="78" t="s">
        <v>10280</v>
      </c>
      <c r="E3507" s="78" t="s">
        <v>10281</v>
      </c>
    </row>
    <row r="3508" spans="1:5" ht="67.5" x14ac:dyDescent="0.2">
      <c r="A3508" s="74" t="s">
        <v>10282</v>
      </c>
      <c r="B3508" s="75" t="s">
        <v>10283</v>
      </c>
      <c r="C3508" s="83" t="s">
        <v>210</v>
      </c>
      <c r="D3508" s="78" t="s">
        <v>10284</v>
      </c>
      <c r="E3508" s="78" t="s">
        <v>10285</v>
      </c>
    </row>
    <row r="3509" spans="1:5" ht="45" x14ac:dyDescent="0.2">
      <c r="A3509" s="74" t="s">
        <v>10286</v>
      </c>
      <c r="B3509" s="74" t="s">
        <v>10287</v>
      </c>
      <c r="C3509" s="83" t="s">
        <v>210</v>
      </c>
      <c r="D3509" s="78" t="s">
        <v>10288</v>
      </c>
      <c r="E3509" s="78" t="s">
        <v>10289</v>
      </c>
    </row>
    <row r="3510" spans="1:5" ht="45" x14ac:dyDescent="0.2">
      <c r="A3510" s="74" t="s">
        <v>10290</v>
      </c>
      <c r="B3510" s="74" t="s">
        <v>10291</v>
      </c>
      <c r="C3510" s="83" t="s">
        <v>210</v>
      </c>
      <c r="D3510" s="78" t="s">
        <v>2249</v>
      </c>
      <c r="E3510" s="78" t="s">
        <v>10292</v>
      </c>
    </row>
    <row r="3511" spans="1:5" ht="67.5" x14ac:dyDescent="0.2">
      <c r="A3511" s="74" t="s">
        <v>10293</v>
      </c>
      <c r="B3511" s="75" t="s">
        <v>10294</v>
      </c>
      <c r="C3511" s="83" t="s">
        <v>210</v>
      </c>
      <c r="D3511" s="78" t="s">
        <v>10295</v>
      </c>
      <c r="E3511" s="78" t="s">
        <v>10296</v>
      </c>
    </row>
    <row r="3512" spans="1:5" ht="56.25" x14ac:dyDescent="0.2">
      <c r="A3512" s="74" t="s">
        <v>10297</v>
      </c>
      <c r="B3512" s="75" t="s">
        <v>10298</v>
      </c>
      <c r="C3512" s="83" t="s">
        <v>210</v>
      </c>
      <c r="D3512" s="78" t="s">
        <v>10299</v>
      </c>
      <c r="E3512" s="78" t="s">
        <v>10300</v>
      </c>
    </row>
    <row r="3513" spans="1:5" ht="56.25" x14ac:dyDescent="0.2">
      <c r="A3513" s="74" t="s">
        <v>10301</v>
      </c>
      <c r="B3513" s="75" t="s">
        <v>10302</v>
      </c>
      <c r="C3513" s="83" t="s">
        <v>210</v>
      </c>
      <c r="D3513" s="78" t="s">
        <v>10303</v>
      </c>
      <c r="E3513" s="78" t="s">
        <v>10304</v>
      </c>
    </row>
    <row r="3514" spans="1:5" ht="33.75" x14ac:dyDescent="0.2">
      <c r="A3514" s="58">
        <v>48</v>
      </c>
      <c r="B3514" s="73" t="s">
        <v>10305</v>
      </c>
      <c r="C3514" s="56"/>
      <c r="D3514" s="56"/>
      <c r="E3514" s="56"/>
    </row>
    <row r="3515" spans="1:5" ht="22.5" x14ac:dyDescent="0.2">
      <c r="A3515" s="59">
        <v>48.02</v>
      </c>
      <c r="B3515" s="73" t="s">
        <v>10306</v>
      </c>
      <c r="C3515" s="56"/>
      <c r="D3515" s="56"/>
      <c r="E3515" s="56"/>
    </row>
    <row r="3516" spans="1:5" ht="45" x14ac:dyDescent="0.2">
      <c r="A3516" s="74" t="s">
        <v>10307</v>
      </c>
      <c r="B3516" s="74" t="s">
        <v>10308</v>
      </c>
      <c r="C3516" s="83" t="s">
        <v>210</v>
      </c>
      <c r="D3516" s="78" t="s">
        <v>10309</v>
      </c>
      <c r="E3516" s="78" t="s">
        <v>10311</v>
      </c>
    </row>
    <row r="3517" spans="1:5" ht="45" x14ac:dyDescent="0.2">
      <c r="A3517" s="74" t="s">
        <v>10312</v>
      </c>
      <c r="B3517" s="74" t="s">
        <v>10313</v>
      </c>
      <c r="C3517" s="83" t="s">
        <v>210</v>
      </c>
      <c r="D3517" s="78" t="s">
        <v>10314</v>
      </c>
      <c r="E3517" s="78" t="s">
        <v>10316</v>
      </c>
    </row>
    <row r="3518" spans="1:5" ht="56.25" x14ac:dyDescent="0.2">
      <c r="A3518" s="74" t="s">
        <v>10317</v>
      </c>
      <c r="B3518" s="75" t="s">
        <v>10318</v>
      </c>
      <c r="C3518" s="83" t="s">
        <v>210</v>
      </c>
      <c r="D3518" s="78" t="s">
        <v>10319</v>
      </c>
      <c r="E3518" s="78" t="s">
        <v>10320</v>
      </c>
    </row>
    <row r="3519" spans="1:5" ht="56.25" x14ac:dyDescent="0.2">
      <c r="A3519" s="74" t="s">
        <v>10321</v>
      </c>
      <c r="B3519" s="75" t="s">
        <v>10322</v>
      </c>
      <c r="C3519" s="83" t="s">
        <v>210</v>
      </c>
      <c r="D3519" s="78" t="s">
        <v>10323</v>
      </c>
      <c r="E3519" s="78" t="s">
        <v>10324</v>
      </c>
    </row>
    <row r="3520" spans="1:5" ht="56.25" x14ac:dyDescent="0.2">
      <c r="A3520" s="74" t="s">
        <v>10325</v>
      </c>
      <c r="B3520" s="75" t="s">
        <v>10326</v>
      </c>
      <c r="C3520" s="76" t="s">
        <v>210</v>
      </c>
      <c r="D3520" s="78" t="s">
        <v>10327</v>
      </c>
      <c r="E3520" s="78" t="s">
        <v>10328</v>
      </c>
    </row>
    <row r="3521" spans="1:5" ht="56.25" x14ac:dyDescent="0.2">
      <c r="A3521" s="74" t="s">
        <v>10329</v>
      </c>
      <c r="B3521" s="75" t="s">
        <v>10330</v>
      </c>
      <c r="C3521" s="76" t="s">
        <v>210</v>
      </c>
      <c r="D3521" s="78" t="s">
        <v>10331</v>
      </c>
      <c r="E3521" s="78" t="s">
        <v>10333</v>
      </c>
    </row>
    <row r="3522" spans="1:5" ht="101.25" x14ac:dyDescent="0.2">
      <c r="A3522" s="79" t="s">
        <v>10334</v>
      </c>
      <c r="B3522" s="75" t="s">
        <v>10335</v>
      </c>
      <c r="C3522" s="80" t="s">
        <v>210</v>
      </c>
      <c r="D3522" s="81" t="s">
        <v>10336</v>
      </c>
      <c r="E3522" s="81" t="s">
        <v>10338</v>
      </c>
    </row>
    <row r="3523" spans="1:5" ht="101.25" x14ac:dyDescent="0.2">
      <c r="A3523" s="79" t="s">
        <v>10339</v>
      </c>
      <c r="B3523" s="75" t="s">
        <v>10340</v>
      </c>
      <c r="C3523" s="80" t="s">
        <v>210</v>
      </c>
      <c r="D3523" s="81" t="s">
        <v>10341</v>
      </c>
      <c r="E3523" s="81" t="s">
        <v>10342</v>
      </c>
    </row>
    <row r="3524" spans="1:5" ht="67.5" x14ac:dyDescent="0.2">
      <c r="A3524" s="74" t="s">
        <v>10343</v>
      </c>
      <c r="B3524" s="75" t="s">
        <v>10344</v>
      </c>
      <c r="C3524" s="76" t="s">
        <v>210</v>
      </c>
      <c r="D3524" s="78" t="s">
        <v>10345</v>
      </c>
      <c r="E3524" s="78" t="s">
        <v>10346</v>
      </c>
    </row>
    <row r="3525" spans="1:5" ht="56.25" x14ac:dyDescent="0.2">
      <c r="A3525" s="74" t="s">
        <v>10347</v>
      </c>
      <c r="B3525" s="75" t="s">
        <v>10348</v>
      </c>
      <c r="C3525" s="76" t="s">
        <v>210</v>
      </c>
      <c r="D3525" s="78" t="s">
        <v>10349</v>
      </c>
      <c r="E3525" s="78" t="s">
        <v>10350</v>
      </c>
    </row>
    <row r="3526" spans="1:5" ht="22.5" x14ac:dyDescent="0.2">
      <c r="A3526" s="59">
        <v>48.03</v>
      </c>
      <c r="B3526" s="73" t="s">
        <v>10351</v>
      </c>
      <c r="C3526" s="56"/>
      <c r="D3526" s="56"/>
      <c r="E3526" s="56"/>
    </row>
    <row r="3527" spans="1:5" ht="56.25" x14ac:dyDescent="0.2">
      <c r="A3527" s="74" t="s">
        <v>10352</v>
      </c>
      <c r="B3527" s="74" t="s">
        <v>10353</v>
      </c>
      <c r="C3527" s="76" t="s">
        <v>247</v>
      </c>
      <c r="D3527" s="78" t="s">
        <v>10354</v>
      </c>
      <c r="E3527" s="78" t="s">
        <v>10355</v>
      </c>
    </row>
    <row r="3528" spans="1:5" ht="56.25" x14ac:dyDescent="0.2">
      <c r="A3528" s="74" t="s">
        <v>10356</v>
      </c>
      <c r="B3528" s="74" t="s">
        <v>10357</v>
      </c>
      <c r="C3528" s="76" t="s">
        <v>247</v>
      </c>
      <c r="D3528" s="78" t="s">
        <v>10358</v>
      </c>
      <c r="E3528" s="78" t="s">
        <v>10359</v>
      </c>
    </row>
    <row r="3529" spans="1:5" ht="56.25" x14ac:dyDescent="0.2">
      <c r="A3529" s="74" t="s">
        <v>10360</v>
      </c>
      <c r="B3529" s="74" t="s">
        <v>10361</v>
      </c>
      <c r="C3529" s="76" t="s">
        <v>247</v>
      </c>
      <c r="D3529" s="78" t="s">
        <v>10362</v>
      </c>
      <c r="E3529" s="78" t="s">
        <v>10363</v>
      </c>
    </row>
    <row r="3530" spans="1:5" ht="56.25" x14ac:dyDescent="0.2">
      <c r="A3530" s="74" t="s">
        <v>10364</v>
      </c>
      <c r="B3530" s="74" t="s">
        <v>10365</v>
      </c>
      <c r="C3530" s="76" t="s">
        <v>247</v>
      </c>
      <c r="D3530" s="78" t="s">
        <v>10366</v>
      </c>
      <c r="E3530" s="78" t="s">
        <v>10367</v>
      </c>
    </row>
    <row r="3531" spans="1:5" ht="22.5" x14ac:dyDescent="0.2">
      <c r="A3531" s="59">
        <v>48.04</v>
      </c>
      <c r="B3531" s="73" t="s">
        <v>10368</v>
      </c>
      <c r="C3531" s="56"/>
      <c r="D3531" s="56"/>
      <c r="E3531" s="56"/>
    </row>
    <row r="3532" spans="1:5" ht="112.5" x14ac:dyDescent="0.2">
      <c r="A3532" s="79" t="s">
        <v>10369</v>
      </c>
      <c r="B3532" s="75" t="s">
        <v>10370</v>
      </c>
      <c r="C3532" s="80" t="s">
        <v>228</v>
      </c>
      <c r="D3532" s="81" t="s">
        <v>10371</v>
      </c>
      <c r="E3532" s="81" t="s">
        <v>10373</v>
      </c>
    </row>
    <row r="3533" spans="1:5" ht="112.5" x14ac:dyDescent="0.2">
      <c r="A3533" s="79" t="s">
        <v>10374</v>
      </c>
      <c r="B3533" s="75" t="s">
        <v>10375</v>
      </c>
      <c r="C3533" s="80" t="s">
        <v>228</v>
      </c>
      <c r="D3533" s="81" t="s">
        <v>10376</v>
      </c>
      <c r="E3533" s="81" t="s">
        <v>10378</v>
      </c>
    </row>
    <row r="3534" spans="1:5" x14ac:dyDescent="0.2">
      <c r="A3534" s="59">
        <v>48.05</v>
      </c>
      <c r="B3534" s="73" t="s">
        <v>10379</v>
      </c>
      <c r="C3534" s="56"/>
      <c r="D3534" s="56"/>
      <c r="E3534" s="56"/>
    </row>
    <row r="3535" spans="1:5" ht="22.5" x14ac:dyDescent="0.2">
      <c r="A3535" s="74" t="s">
        <v>10380</v>
      </c>
      <c r="B3535" s="74" t="s">
        <v>10381</v>
      </c>
      <c r="C3535" s="76" t="s">
        <v>210</v>
      </c>
      <c r="D3535" s="78" t="s">
        <v>8955</v>
      </c>
      <c r="E3535" s="78" t="s">
        <v>10382</v>
      </c>
    </row>
    <row r="3536" spans="1:5" ht="22.5" x14ac:dyDescent="0.2">
      <c r="A3536" s="74" t="s">
        <v>10383</v>
      </c>
      <c r="B3536" s="74" t="s">
        <v>10384</v>
      </c>
      <c r="C3536" s="76" t="s">
        <v>210</v>
      </c>
      <c r="D3536" s="78" t="s">
        <v>10385</v>
      </c>
      <c r="E3536" s="78" t="s">
        <v>10386</v>
      </c>
    </row>
    <row r="3537" spans="1:5" ht="22.5" x14ac:dyDescent="0.2">
      <c r="A3537" s="74" t="s">
        <v>10387</v>
      </c>
      <c r="B3537" s="74" t="s">
        <v>10388</v>
      </c>
      <c r="C3537" s="76" t="s">
        <v>210</v>
      </c>
      <c r="D3537" s="78" t="s">
        <v>8546</v>
      </c>
      <c r="E3537" s="78" t="s">
        <v>10389</v>
      </c>
    </row>
    <row r="3538" spans="1:5" ht="22.5" x14ac:dyDescent="0.2">
      <c r="A3538" s="74" t="s">
        <v>10390</v>
      </c>
      <c r="B3538" s="74" t="s">
        <v>10391</v>
      </c>
      <c r="C3538" s="76" t="s">
        <v>210</v>
      </c>
      <c r="D3538" s="78" t="s">
        <v>10392</v>
      </c>
      <c r="E3538" s="78" t="s">
        <v>10393</v>
      </c>
    </row>
    <row r="3539" spans="1:5" ht="22.5" x14ac:dyDescent="0.2">
      <c r="A3539" s="74" t="s">
        <v>10394</v>
      </c>
      <c r="B3539" s="74" t="s">
        <v>10395</v>
      </c>
      <c r="C3539" s="76" t="s">
        <v>210</v>
      </c>
      <c r="D3539" s="78" t="s">
        <v>10396</v>
      </c>
      <c r="E3539" s="78" t="s">
        <v>10397</v>
      </c>
    </row>
    <row r="3540" spans="1:5" ht="22.5" x14ac:dyDescent="0.2">
      <c r="A3540" s="74" t="s">
        <v>10398</v>
      </c>
      <c r="B3540" s="74" t="s">
        <v>10399</v>
      </c>
      <c r="C3540" s="76" t="s">
        <v>210</v>
      </c>
      <c r="D3540" s="78" t="s">
        <v>10400</v>
      </c>
      <c r="E3540" s="78" t="s">
        <v>10401</v>
      </c>
    </row>
    <row r="3541" spans="1:5" ht="45" x14ac:dyDescent="0.2">
      <c r="A3541" s="74" t="s">
        <v>10402</v>
      </c>
      <c r="B3541" s="74" t="s">
        <v>10403</v>
      </c>
      <c r="C3541" s="76" t="s">
        <v>210</v>
      </c>
      <c r="D3541" s="78" t="s">
        <v>10404</v>
      </c>
      <c r="E3541" s="78" t="s">
        <v>10405</v>
      </c>
    </row>
    <row r="3542" spans="1:5" ht="45" x14ac:dyDescent="0.2">
      <c r="A3542" s="59">
        <v>48.2</v>
      </c>
      <c r="B3542" s="73" t="s">
        <v>10406</v>
      </c>
      <c r="C3542" s="56"/>
      <c r="D3542" s="56"/>
      <c r="E3542" s="56"/>
    </row>
    <row r="3543" spans="1:5" ht="33.75" x14ac:dyDescent="0.2">
      <c r="A3543" s="74" t="s">
        <v>10407</v>
      </c>
      <c r="B3543" s="74" t="s">
        <v>10408</v>
      </c>
      <c r="C3543" s="76" t="s">
        <v>210</v>
      </c>
      <c r="D3543" s="82"/>
      <c r="E3543" s="78" t="s">
        <v>370</v>
      </c>
    </row>
    <row r="3544" spans="1:5" ht="33.75" x14ac:dyDescent="0.2">
      <c r="A3544" s="74" t="s">
        <v>10409</v>
      </c>
      <c r="B3544" s="74" t="s">
        <v>10410</v>
      </c>
      <c r="C3544" s="76" t="s">
        <v>210</v>
      </c>
      <c r="D3544" s="82"/>
      <c r="E3544" s="78" t="s">
        <v>10411</v>
      </c>
    </row>
    <row r="3545" spans="1:5" ht="33.75" x14ac:dyDescent="0.2">
      <c r="A3545" s="74" t="s">
        <v>10412</v>
      </c>
      <c r="B3545" s="74" t="s">
        <v>10413</v>
      </c>
      <c r="C3545" s="76" t="s">
        <v>210</v>
      </c>
      <c r="D3545" s="82"/>
      <c r="E3545" s="78" t="s">
        <v>10414</v>
      </c>
    </row>
    <row r="3546" spans="1:5" ht="33.75" x14ac:dyDescent="0.2">
      <c r="A3546" s="58">
        <v>49</v>
      </c>
      <c r="B3546" s="73" t="s">
        <v>10415</v>
      </c>
      <c r="C3546" s="56"/>
      <c r="D3546" s="56"/>
      <c r="E3546" s="56"/>
    </row>
    <row r="3547" spans="1:5" ht="22.5" x14ac:dyDescent="0.2">
      <c r="A3547" s="59">
        <v>49.01</v>
      </c>
      <c r="B3547" s="73" t="s">
        <v>10416</v>
      </c>
      <c r="C3547" s="56"/>
      <c r="D3547" s="56"/>
      <c r="E3547" s="56"/>
    </row>
    <row r="3548" spans="1:5" ht="45" x14ac:dyDescent="0.2">
      <c r="A3548" s="74" t="s">
        <v>10417</v>
      </c>
      <c r="B3548" s="74" t="s">
        <v>10418</v>
      </c>
      <c r="C3548" s="76" t="s">
        <v>210</v>
      </c>
      <c r="D3548" s="78" t="s">
        <v>540</v>
      </c>
      <c r="E3548" s="78" t="s">
        <v>10419</v>
      </c>
    </row>
    <row r="3549" spans="1:5" ht="45" x14ac:dyDescent="0.2">
      <c r="A3549" s="74" t="s">
        <v>10420</v>
      </c>
      <c r="B3549" s="74" t="s">
        <v>10421</v>
      </c>
      <c r="C3549" s="76" t="s">
        <v>210</v>
      </c>
      <c r="D3549" s="78" t="s">
        <v>10422</v>
      </c>
      <c r="E3549" s="78" t="s">
        <v>10423</v>
      </c>
    </row>
    <row r="3550" spans="1:5" ht="45" x14ac:dyDescent="0.2">
      <c r="A3550" s="74" t="s">
        <v>10424</v>
      </c>
      <c r="B3550" s="74" t="s">
        <v>10425</v>
      </c>
      <c r="C3550" s="76" t="s">
        <v>210</v>
      </c>
      <c r="D3550" s="78" t="s">
        <v>10426</v>
      </c>
      <c r="E3550" s="78" t="s">
        <v>10427</v>
      </c>
    </row>
    <row r="3551" spans="1:5" ht="45" x14ac:dyDescent="0.2">
      <c r="A3551" s="74" t="s">
        <v>10428</v>
      </c>
      <c r="B3551" s="74" t="s">
        <v>10429</v>
      </c>
      <c r="C3551" s="76" t="s">
        <v>210</v>
      </c>
      <c r="D3551" s="78" t="s">
        <v>10430</v>
      </c>
      <c r="E3551" s="78" t="s">
        <v>10431</v>
      </c>
    </row>
    <row r="3552" spans="1:5" ht="45" x14ac:dyDescent="0.2">
      <c r="A3552" s="74" t="s">
        <v>10432</v>
      </c>
      <c r="B3552" s="74" t="s">
        <v>10433</v>
      </c>
      <c r="C3552" s="76" t="s">
        <v>210</v>
      </c>
      <c r="D3552" s="78" t="s">
        <v>10434</v>
      </c>
      <c r="E3552" s="78" t="s">
        <v>10435</v>
      </c>
    </row>
    <row r="3553" spans="1:5" ht="45" x14ac:dyDescent="0.2">
      <c r="A3553" s="74" t="s">
        <v>10436</v>
      </c>
      <c r="B3553" s="74" t="s">
        <v>10437</v>
      </c>
      <c r="C3553" s="76" t="s">
        <v>210</v>
      </c>
      <c r="D3553" s="78" t="s">
        <v>10438</v>
      </c>
      <c r="E3553" s="78" t="s">
        <v>10439</v>
      </c>
    </row>
    <row r="3554" spans="1:5" x14ac:dyDescent="0.2">
      <c r="A3554" s="59">
        <v>49.03</v>
      </c>
      <c r="B3554" s="73" t="s">
        <v>10440</v>
      </c>
      <c r="C3554" s="56"/>
      <c r="D3554" s="56"/>
      <c r="E3554" s="56"/>
    </row>
    <row r="3555" spans="1:5" ht="33.75" x14ac:dyDescent="0.2">
      <c r="A3555" s="74" t="s">
        <v>10441</v>
      </c>
      <c r="B3555" s="74" t="s">
        <v>10442</v>
      </c>
      <c r="C3555" s="76" t="s">
        <v>210</v>
      </c>
      <c r="D3555" s="78" t="s">
        <v>10443</v>
      </c>
      <c r="E3555" s="78" t="s">
        <v>10445</v>
      </c>
    </row>
    <row r="3556" spans="1:5" ht="67.5" x14ac:dyDescent="0.2">
      <c r="A3556" s="74" t="s">
        <v>10446</v>
      </c>
      <c r="B3556" s="75" t="s">
        <v>10447</v>
      </c>
      <c r="C3556" s="76" t="s">
        <v>210</v>
      </c>
      <c r="D3556" s="78" t="s">
        <v>274</v>
      </c>
      <c r="E3556" s="78" t="s">
        <v>10449</v>
      </c>
    </row>
    <row r="3557" spans="1:5" ht="56.25" x14ac:dyDescent="0.2">
      <c r="A3557" s="74" t="s">
        <v>10450</v>
      </c>
      <c r="B3557" s="74" t="s">
        <v>10451</v>
      </c>
      <c r="C3557" s="76" t="s">
        <v>210</v>
      </c>
      <c r="D3557" s="78" t="s">
        <v>10452</v>
      </c>
      <c r="E3557" s="78" t="s">
        <v>10453</v>
      </c>
    </row>
    <row r="3558" spans="1:5" x14ac:dyDescent="0.2">
      <c r="A3558" s="59">
        <v>49.04</v>
      </c>
      <c r="B3558" s="73" t="s">
        <v>10454</v>
      </c>
      <c r="C3558" s="56"/>
      <c r="D3558" s="56"/>
      <c r="E3558" s="56"/>
    </row>
    <row r="3559" spans="1:5" ht="33.75" x14ac:dyDescent="0.2">
      <c r="A3559" s="74" t="s">
        <v>10455</v>
      </c>
      <c r="B3559" s="74" t="s">
        <v>10456</v>
      </c>
      <c r="C3559" s="76" t="s">
        <v>210</v>
      </c>
      <c r="D3559" s="78" t="s">
        <v>10457</v>
      </c>
      <c r="E3559" s="78" t="s">
        <v>10458</v>
      </c>
    </row>
    <row r="3560" spans="1:5" ht="22.5" x14ac:dyDescent="0.2">
      <c r="A3560" s="59">
        <v>49.05</v>
      </c>
      <c r="B3560" s="73" t="s">
        <v>10459</v>
      </c>
      <c r="C3560" s="56"/>
      <c r="D3560" s="56"/>
      <c r="E3560" s="56"/>
    </row>
    <row r="3561" spans="1:5" ht="56.25" x14ac:dyDescent="0.2">
      <c r="A3561" s="74" t="s">
        <v>10460</v>
      </c>
      <c r="B3561" s="75" t="s">
        <v>10461</v>
      </c>
      <c r="C3561" s="76" t="s">
        <v>210</v>
      </c>
      <c r="D3561" s="78" t="s">
        <v>10462</v>
      </c>
      <c r="E3561" s="78" t="s">
        <v>10463</v>
      </c>
    </row>
    <row r="3562" spans="1:5" ht="45" x14ac:dyDescent="0.2">
      <c r="A3562" s="74" t="s">
        <v>10464</v>
      </c>
      <c r="B3562" s="74" t="s">
        <v>10465</v>
      </c>
      <c r="C3562" s="76" t="s">
        <v>210</v>
      </c>
      <c r="D3562" s="78" t="s">
        <v>10466</v>
      </c>
      <c r="E3562" s="78" t="s">
        <v>10467</v>
      </c>
    </row>
    <row r="3563" spans="1:5" x14ac:dyDescent="0.2">
      <c r="A3563" s="59">
        <v>49.06</v>
      </c>
      <c r="B3563" s="73" t="s">
        <v>10468</v>
      </c>
      <c r="C3563" s="56"/>
      <c r="D3563" s="56"/>
      <c r="E3563" s="56"/>
    </row>
    <row r="3564" spans="1:5" ht="33.75" x14ac:dyDescent="0.2">
      <c r="A3564" s="74" t="s">
        <v>10469</v>
      </c>
      <c r="B3564" s="74" t="s">
        <v>10470</v>
      </c>
      <c r="C3564" s="76" t="s">
        <v>210</v>
      </c>
      <c r="D3564" s="78" t="s">
        <v>8968</v>
      </c>
      <c r="E3564" s="78" t="s">
        <v>10471</v>
      </c>
    </row>
    <row r="3565" spans="1:5" ht="33.75" x14ac:dyDescent="0.2">
      <c r="A3565" s="74" t="s">
        <v>10472</v>
      </c>
      <c r="B3565" s="74" t="s">
        <v>10473</v>
      </c>
      <c r="C3565" s="76" t="s">
        <v>211</v>
      </c>
      <c r="D3565" s="78" t="s">
        <v>10474</v>
      </c>
      <c r="E3565" s="78" t="s">
        <v>10475</v>
      </c>
    </row>
    <row r="3566" spans="1:5" ht="33.75" x14ac:dyDescent="0.2">
      <c r="A3566" s="74" t="s">
        <v>10476</v>
      </c>
      <c r="B3566" s="74" t="s">
        <v>10477</v>
      </c>
      <c r="C3566" s="76" t="s">
        <v>210</v>
      </c>
      <c r="D3566" s="78" t="s">
        <v>10478</v>
      </c>
      <c r="E3566" s="78" t="s">
        <v>10479</v>
      </c>
    </row>
    <row r="3567" spans="1:5" ht="33.75" x14ac:dyDescent="0.2">
      <c r="A3567" s="74" t="s">
        <v>10480</v>
      </c>
      <c r="B3567" s="74" t="s">
        <v>10481</v>
      </c>
      <c r="C3567" s="76" t="s">
        <v>210</v>
      </c>
      <c r="D3567" s="78" t="s">
        <v>10482</v>
      </c>
      <c r="E3567" s="78" t="s">
        <v>10483</v>
      </c>
    </row>
    <row r="3568" spans="1:5" ht="33.75" x14ac:dyDescent="0.2">
      <c r="A3568" s="74" t="s">
        <v>10484</v>
      </c>
      <c r="B3568" s="74" t="s">
        <v>10485</v>
      </c>
      <c r="C3568" s="76" t="s">
        <v>210</v>
      </c>
      <c r="D3568" s="78" t="s">
        <v>10486</v>
      </c>
      <c r="E3568" s="78" t="s">
        <v>10487</v>
      </c>
    </row>
    <row r="3569" spans="1:5" ht="33.75" x14ac:dyDescent="0.2">
      <c r="A3569" s="74" t="s">
        <v>10488</v>
      </c>
      <c r="B3569" s="74" t="s">
        <v>10489</v>
      </c>
      <c r="C3569" s="76" t="s">
        <v>210</v>
      </c>
      <c r="D3569" s="78" t="s">
        <v>1418</v>
      </c>
      <c r="E3569" s="78" t="s">
        <v>10490</v>
      </c>
    </row>
    <row r="3570" spans="1:5" ht="45" x14ac:dyDescent="0.2">
      <c r="A3570" s="74" t="s">
        <v>10491</v>
      </c>
      <c r="B3570" s="74" t="s">
        <v>10492</v>
      </c>
      <c r="C3570" s="76" t="s">
        <v>211</v>
      </c>
      <c r="D3570" s="78" t="s">
        <v>10493</v>
      </c>
      <c r="E3570" s="78" t="s">
        <v>10494</v>
      </c>
    </row>
    <row r="3571" spans="1:5" ht="45" x14ac:dyDescent="0.2">
      <c r="A3571" s="74" t="s">
        <v>10495</v>
      </c>
      <c r="B3571" s="74" t="s">
        <v>10496</v>
      </c>
      <c r="C3571" s="76" t="s">
        <v>211</v>
      </c>
      <c r="D3571" s="78" t="s">
        <v>10497</v>
      </c>
      <c r="E3571" s="78" t="s">
        <v>10498</v>
      </c>
    </row>
    <row r="3572" spans="1:5" ht="45" x14ac:dyDescent="0.2">
      <c r="A3572" s="74" t="s">
        <v>10499</v>
      </c>
      <c r="B3572" s="74" t="s">
        <v>10500</v>
      </c>
      <c r="C3572" s="76" t="s">
        <v>210</v>
      </c>
      <c r="D3572" s="78" t="s">
        <v>8824</v>
      </c>
      <c r="E3572" s="78" t="s">
        <v>10501</v>
      </c>
    </row>
    <row r="3573" spans="1:5" ht="67.5" x14ac:dyDescent="0.2">
      <c r="A3573" s="74" t="s">
        <v>10502</v>
      </c>
      <c r="B3573" s="75" t="s">
        <v>10503</v>
      </c>
      <c r="C3573" s="76" t="s">
        <v>210</v>
      </c>
      <c r="D3573" s="78" t="s">
        <v>10504</v>
      </c>
      <c r="E3573" s="78" t="s">
        <v>10505</v>
      </c>
    </row>
    <row r="3574" spans="1:5" ht="67.5" x14ac:dyDescent="0.2">
      <c r="A3574" s="74" t="s">
        <v>10506</v>
      </c>
      <c r="B3574" s="75" t="s">
        <v>10507</v>
      </c>
      <c r="C3574" s="76" t="s">
        <v>210</v>
      </c>
      <c r="D3574" s="78" t="s">
        <v>10508</v>
      </c>
      <c r="E3574" s="78" t="s">
        <v>10509</v>
      </c>
    </row>
    <row r="3575" spans="1:5" ht="56.25" x14ac:dyDescent="0.2">
      <c r="A3575" s="74" t="s">
        <v>10510</v>
      </c>
      <c r="B3575" s="75" t="s">
        <v>10511</v>
      </c>
      <c r="C3575" s="76" t="s">
        <v>210</v>
      </c>
      <c r="D3575" s="78" t="s">
        <v>10512</v>
      </c>
      <c r="E3575" s="78" t="s">
        <v>10513</v>
      </c>
    </row>
    <row r="3576" spans="1:5" ht="56.25" x14ac:dyDescent="0.2">
      <c r="A3576" s="74" t="s">
        <v>10514</v>
      </c>
      <c r="B3576" s="75" t="s">
        <v>10515</v>
      </c>
      <c r="C3576" s="76" t="s">
        <v>210</v>
      </c>
      <c r="D3576" s="78" t="s">
        <v>10516</v>
      </c>
      <c r="E3576" s="78" t="s">
        <v>10517</v>
      </c>
    </row>
    <row r="3577" spans="1:5" ht="56.25" x14ac:dyDescent="0.2">
      <c r="A3577" s="74" t="s">
        <v>10518</v>
      </c>
      <c r="B3577" s="75" t="s">
        <v>10519</v>
      </c>
      <c r="C3577" s="76" t="s">
        <v>210</v>
      </c>
      <c r="D3577" s="78" t="s">
        <v>10520</v>
      </c>
      <c r="E3577" s="78" t="s">
        <v>10521</v>
      </c>
    </row>
    <row r="3578" spans="1:5" ht="56.25" x14ac:dyDescent="0.2">
      <c r="A3578" s="74" t="s">
        <v>10522</v>
      </c>
      <c r="B3578" s="75" t="s">
        <v>10523</v>
      </c>
      <c r="C3578" s="76" t="s">
        <v>210</v>
      </c>
      <c r="D3578" s="78" t="s">
        <v>10524</v>
      </c>
      <c r="E3578" s="78" t="s">
        <v>10525</v>
      </c>
    </row>
    <row r="3579" spans="1:5" ht="56.25" x14ac:dyDescent="0.2">
      <c r="A3579" s="74" t="s">
        <v>10526</v>
      </c>
      <c r="B3579" s="75" t="s">
        <v>10527</v>
      </c>
      <c r="C3579" s="76" t="s">
        <v>210</v>
      </c>
      <c r="D3579" s="78" t="s">
        <v>10528</v>
      </c>
      <c r="E3579" s="78" t="s">
        <v>436</v>
      </c>
    </row>
    <row r="3580" spans="1:5" ht="56.25" x14ac:dyDescent="0.2">
      <c r="A3580" s="74" t="s">
        <v>10529</v>
      </c>
      <c r="B3580" s="75" t="s">
        <v>10530</v>
      </c>
      <c r="C3580" s="76" t="s">
        <v>210</v>
      </c>
      <c r="D3580" s="78" t="s">
        <v>10531</v>
      </c>
      <c r="E3580" s="78" t="s">
        <v>10532</v>
      </c>
    </row>
    <row r="3581" spans="1:5" ht="56.25" x14ac:dyDescent="0.2">
      <c r="A3581" s="74" t="s">
        <v>10533</v>
      </c>
      <c r="B3581" s="75" t="s">
        <v>10534</v>
      </c>
      <c r="C3581" s="76" t="s">
        <v>210</v>
      </c>
      <c r="D3581" s="78" t="s">
        <v>10535</v>
      </c>
      <c r="E3581" s="78" t="s">
        <v>10536</v>
      </c>
    </row>
    <row r="3582" spans="1:5" ht="67.5" x14ac:dyDescent="0.2">
      <c r="A3582" s="74" t="s">
        <v>10537</v>
      </c>
      <c r="B3582" s="75" t="s">
        <v>10538</v>
      </c>
      <c r="C3582" s="76" t="s">
        <v>210</v>
      </c>
      <c r="D3582" s="78" t="s">
        <v>10539</v>
      </c>
      <c r="E3582" s="78" t="s">
        <v>10540</v>
      </c>
    </row>
    <row r="3583" spans="1:5" ht="67.5" x14ac:dyDescent="0.2">
      <c r="A3583" s="74" t="s">
        <v>10541</v>
      </c>
      <c r="B3583" s="75" t="s">
        <v>10542</v>
      </c>
      <c r="C3583" s="76" t="s">
        <v>228</v>
      </c>
      <c r="D3583" s="78" t="s">
        <v>10543</v>
      </c>
      <c r="E3583" s="78" t="s">
        <v>10545</v>
      </c>
    </row>
    <row r="3584" spans="1:5" ht="67.5" x14ac:dyDescent="0.2">
      <c r="A3584" s="74" t="s">
        <v>10546</v>
      </c>
      <c r="B3584" s="75" t="s">
        <v>10547</v>
      </c>
      <c r="C3584" s="76" t="s">
        <v>228</v>
      </c>
      <c r="D3584" s="78" t="s">
        <v>10548</v>
      </c>
      <c r="E3584" s="78" t="s">
        <v>10549</v>
      </c>
    </row>
    <row r="3585" spans="1:5" ht="22.5" x14ac:dyDescent="0.2">
      <c r="A3585" s="59">
        <v>49.08</v>
      </c>
      <c r="B3585" s="73" t="s">
        <v>10550</v>
      </c>
      <c r="C3585" s="56"/>
      <c r="D3585" s="56"/>
      <c r="E3585" s="56"/>
    </row>
    <row r="3586" spans="1:5" ht="33.75" x14ac:dyDescent="0.2">
      <c r="A3586" s="74" t="s">
        <v>10551</v>
      </c>
      <c r="B3586" s="74" t="s">
        <v>10552</v>
      </c>
      <c r="C3586" s="76" t="s">
        <v>210</v>
      </c>
      <c r="D3586" s="78" t="s">
        <v>10553</v>
      </c>
      <c r="E3586" s="78" t="s">
        <v>10554</v>
      </c>
    </row>
    <row r="3587" spans="1:5" x14ac:dyDescent="0.2">
      <c r="A3587" s="59">
        <v>49.11</v>
      </c>
      <c r="B3587" s="73" t="s">
        <v>10555</v>
      </c>
      <c r="C3587" s="56"/>
      <c r="D3587" s="56"/>
      <c r="E3587" s="56"/>
    </row>
    <row r="3588" spans="1:5" ht="33.75" x14ac:dyDescent="0.2">
      <c r="A3588" s="74" t="s">
        <v>10556</v>
      </c>
      <c r="B3588" s="74" t="s">
        <v>10557</v>
      </c>
      <c r="C3588" s="76" t="s">
        <v>228</v>
      </c>
      <c r="D3588" s="78" t="s">
        <v>10558</v>
      </c>
      <c r="E3588" s="78" t="s">
        <v>10559</v>
      </c>
    </row>
    <row r="3589" spans="1:5" ht="67.5" x14ac:dyDescent="0.2">
      <c r="A3589" s="74" t="s">
        <v>10560</v>
      </c>
      <c r="B3589" s="75" t="s">
        <v>10561</v>
      </c>
      <c r="C3589" s="76" t="s">
        <v>228</v>
      </c>
      <c r="D3589" s="78" t="s">
        <v>10562</v>
      </c>
      <c r="E3589" s="78" t="s">
        <v>10563</v>
      </c>
    </row>
    <row r="3590" spans="1:5" ht="56.25" x14ac:dyDescent="0.2">
      <c r="A3590" s="74" t="s">
        <v>10564</v>
      </c>
      <c r="B3590" s="75" t="s">
        <v>10565</v>
      </c>
      <c r="C3590" s="76" t="s">
        <v>228</v>
      </c>
      <c r="D3590" s="78" t="s">
        <v>10566</v>
      </c>
      <c r="E3590" s="78" t="s">
        <v>10567</v>
      </c>
    </row>
    <row r="3591" spans="1:5" ht="33.75" x14ac:dyDescent="0.2">
      <c r="A3591" s="59">
        <v>49.12</v>
      </c>
      <c r="B3591" s="73" t="s">
        <v>10568</v>
      </c>
      <c r="C3591" s="56"/>
      <c r="D3591" s="56"/>
      <c r="E3591" s="56"/>
    </row>
    <row r="3592" spans="1:5" ht="45" x14ac:dyDescent="0.2">
      <c r="A3592" s="74" t="s">
        <v>10569</v>
      </c>
      <c r="B3592" s="74" t="s">
        <v>10570</v>
      </c>
      <c r="C3592" s="76" t="s">
        <v>210</v>
      </c>
      <c r="D3592" s="78" t="s">
        <v>10571</v>
      </c>
      <c r="E3592" s="78" t="s">
        <v>10573</v>
      </c>
    </row>
    <row r="3593" spans="1:5" ht="33.75" x14ac:dyDescent="0.2">
      <c r="A3593" s="74" t="s">
        <v>10574</v>
      </c>
      <c r="B3593" s="74" t="s">
        <v>10575</v>
      </c>
      <c r="C3593" s="76" t="s">
        <v>210</v>
      </c>
      <c r="D3593" s="78" t="s">
        <v>10576</v>
      </c>
      <c r="E3593" s="78" t="s">
        <v>10578</v>
      </c>
    </row>
    <row r="3594" spans="1:5" ht="33.75" x14ac:dyDescent="0.2">
      <c r="A3594" s="74" t="s">
        <v>10579</v>
      </c>
      <c r="B3594" s="74" t="s">
        <v>10580</v>
      </c>
      <c r="C3594" s="76" t="s">
        <v>210</v>
      </c>
      <c r="D3594" s="78" t="s">
        <v>10581</v>
      </c>
      <c r="E3594" s="78" t="s">
        <v>10583</v>
      </c>
    </row>
    <row r="3595" spans="1:5" ht="33.75" x14ac:dyDescent="0.2">
      <c r="A3595" s="74" t="s">
        <v>10584</v>
      </c>
      <c r="B3595" s="74" t="s">
        <v>10585</v>
      </c>
      <c r="C3595" s="76" t="s">
        <v>210</v>
      </c>
      <c r="D3595" s="78" t="s">
        <v>10586</v>
      </c>
      <c r="E3595" s="78" t="s">
        <v>10588</v>
      </c>
    </row>
    <row r="3596" spans="1:5" ht="33.75" x14ac:dyDescent="0.2">
      <c r="A3596" s="74" t="s">
        <v>10589</v>
      </c>
      <c r="B3596" s="74" t="s">
        <v>10590</v>
      </c>
      <c r="C3596" s="76" t="s">
        <v>210</v>
      </c>
      <c r="D3596" s="78" t="s">
        <v>10591</v>
      </c>
      <c r="E3596" s="78" t="s">
        <v>10593</v>
      </c>
    </row>
    <row r="3597" spans="1:5" ht="56.25" x14ac:dyDescent="0.2">
      <c r="A3597" s="74" t="s">
        <v>10594</v>
      </c>
      <c r="B3597" s="75" t="s">
        <v>10595</v>
      </c>
      <c r="C3597" s="76" t="s">
        <v>228</v>
      </c>
      <c r="D3597" s="78" t="s">
        <v>10596</v>
      </c>
      <c r="E3597" s="78" t="s">
        <v>10598</v>
      </c>
    </row>
    <row r="3598" spans="1:5" ht="33.75" x14ac:dyDescent="0.2">
      <c r="A3598" s="74" t="s">
        <v>10599</v>
      </c>
      <c r="B3598" s="74" t="s">
        <v>10600</v>
      </c>
      <c r="C3598" s="76" t="s">
        <v>210</v>
      </c>
      <c r="D3598" s="78" t="s">
        <v>10601</v>
      </c>
      <c r="E3598" s="78" t="s">
        <v>10603</v>
      </c>
    </row>
    <row r="3599" spans="1:5" x14ac:dyDescent="0.2">
      <c r="A3599" s="59">
        <v>49.13</v>
      </c>
      <c r="B3599" s="73" t="s">
        <v>10604</v>
      </c>
      <c r="C3599" s="56"/>
      <c r="D3599" s="56"/>
      <c r="E3599" s="56"/>
    </row>
    <row r="3600" spans="1:5" ht="78.75" x14ac:dyDescent="0.2">
      <c r="A3600" s="74" t="s">
        <v>10605</v>
      </c>
      <c r="B3600" s="75" t="s">
        <v>10606</v>
      </c>
      <c r="C3600" s="76" t="s">
        <v>210</v>
      </c>
      <c r="D3600" s="78" t="s">
        <v>10607</v>
      </c>
      <c r="E3600" s="78" t="s">
        <v>10609</v>
      </c>
    </row>
    <row r="3601" spans="1:5" ht="78.75" x14ac:dyDescent="0.2">
      <c r="A3601" s="74" t="s">
        <v>10610</v>
      </c>
      <c r="B3601" s="75" t="s">
        <v>10611</v>
      </c>
      <c r="C3601" s="76" t="s">
        <v>210</v>
      </c>
      <c r="D3601" s="78" t="s">
        <v>10612</v>
      </c>
      <c r="E3601" s="78" t="s">
        <v>10614</v>
      </c>
    </row>
    <row r="3602" spans="1:5" ht="78.75" x14ac:dyDescent="0.2">
      <c r="A3602" s="74" t="s">
        <v>10615</v>
      </c>
      <c r="B3602" s="75" t="s">
        <v>10616</v>
      </c>
      <c r="C3602" s="76" t="s">
        <v>210</v>
      </c>
      <c r="D3602" s="78" t="s">
        <v>10617</v>
      </c>
      <c r="E3602" s="78" t="s">
        <v>10619</v>
      </c>
    </row>
    <row r="3603" spans="1:5" ht="78.75" x14ac:dyDescent="0.2">
      <c r="A3603" s="74" t="s">
        <v>10620</v>
      </c>
      <c r="B3603" s="75" t="s">
        <v>10621</v>
      </c>
      <c r="C3603" s="76" t="s">
        <v>210</v>
      </c>
      <c r="D3603" s="78" t="s">
        <v>10622</v>
      </c>
      <c r="E3603" s="78" t="s">
        <v>10624</v>
      </c>
    </row>
    <row r="3604" spans="1:5" x14ac:dyDescent="0.2">
      <c r="A3604" s="59">
        <v>49.14</v>
      </c>
      <c r="B3604" s="73" t="s">
        <v>10625</v>
      </c>
      <c r="C3604" s="56"/>
      <c r="D3604" s="56"/>
      <c r="E3604" s="56"/>
    </row>
    <row r="3605" spans="1:5" ht="78.75" x14ac:dyDescent="0.2">
      <c r="A3605" s="74" t="s">
        <v>10626</v>
      </c>
      <c r="B3605" s="75" t="s">
        <v>10627</v>
      </c>
      <c r="C3605" s="76" t="s">
        <v>210</v>
      </c>
      <c r="D3605" s="78" t="s">
        <v>10628</v>
      </c>
      <c r="E3605" s="78" t="s">
        <v>10630</v>
      </c>
    </row>
    <row r="3606" spans="1:5" ht="78.75" x14ac:dyDescent="0.2">
      <c r="A3606" s="74" t="s">
        <v>10631</v>
      </c>
      <c r="B3606" s="75" t="s">
        <v>10632</v>
      </c>
      <c r="C3606" s="76" t="s">
        <v>210</v>
      </c>
      <c r="D3606" s="78" t="s">
        <v>10633</v>
      </c>
      <c r="E3606" s="78" t="s">
        <v>10635</v>
      </c>
    </row>
    <row r="3607" spans="1:5" ht="78.75" x14ac:dyDescent="0.2">
      <c r="A3607" s="74" t="s">
        <v>10636</v>
      </c>
      <c r="B3607" s="75" t="s">
        <v>10637</v>
      </c>
      <c r="C3607" s="76" t="s">
        <v>210</v>
      </c>
      <c r="D3607" s="78" t="s">
        <v>10638</v>
      </c>
      <c r="E3607" s="78" t="s">
        <v>10640</v>
      </c>
    </row>
    <row r="3608" spans="1:5" ht="22.5" x14ac:dyDescent="0.2">
      <c r="A3608" s="74" t="s">
        <v>10641</v>
      </c>
      <c r="B3608" s="74" t="s">
        <v>10642</v>
      </c>
      <c r="C3608" s="76" t="s">
        <v>228</v>
      </c>
      <c r="D3608" s="78" t="s">
        <v>10643</v>
      </c>
      <c r="E3608" s="78" t="s">
        <v>10645</v>
      </c>
    </row>
    <row r="3609" spans="1:5" ht="78.75" x14ac:dyDescent="0.2">
      <c r="A3609" s="74" t="s">
        <v>10646</v>
      </c>
      <c r="B3609" s="75" t="s">
        <v>10647</v>
      </c>
      <c r="C3609" s="76" t="s">
        <v>210</v>
      </c>
      <c r="D3609" s="78" t="s">
        <v>10648</v>
      </c>
      <c r="E3609" s="78" t="s">
        <v>10649</v>
      </c>
    </row>
    <row r="3610" spans="1:5" ht="22.5" x14ac:dyDescent="0.2">
      <c r="A3610" s="59">
        <v>49.15</v>
      </c>
      <c r="B3610" s="73" t="s">
        <v>10650</v>
      </c>
      <c r="C3610" s="56"/>
      <c r="D3610" s="56"/>
      <c r="E3610" s="56"/>
    </row>
    <row r="3611" spans="1:5" ht="33.75" x14ac:dyDescent="0.2">
      <c r="A3611" s="74" t="s">
        <v>10651</v>
      </c>
      <c r="B3611" s="74" t="s">
        <v>10652</v>
      </c>
      <c r="C3611" s="76" t="s">
        <v>228</v>
      </c>
      <c r="D3611" s="78" t="s">
        <v>10653</v>
      </c>
      <c r="E3611" s="78" t="s">
        <v>10654</v>
      </c>
    </row>
    <row r="3612" spans="1:5" ht="33.75" x14ac:dyDescent="0.2">
      <c r="A3612" s="74" t="s">
        <v>10655</v>
      </c>
      <c r="B3612" s="74" t="s">
        <v>10656</v>
      </c>
      <c r="C3612" s="76" t="s">
        <v>228</v>
      </c>
      <c r="D3612" s="78" t="s">
        <v>10657</v>
      </c>
      <c r="E3612" s="78" t="s">
        <v>10658</v>
      </c>
    </row>
    <row r="3613" spans="1:5" ht="33.75" x14ac:dyDescent="0.2">
      <c r="A3613" s="74" t="s">
        <v>10659</v>
      </c>
      <c r="B3613" s="74" t="s">
        <v>10660</v>
      </c>
      <c r="C3613" s="76" t="s">
        <v>228</v>
      </c>
      <c r="D3613" s="78" t="s">
        <v>10661</v>
      </c>
      <c r="E3613" s="78" t="s">
        <v>10662</v>
      </c>
    </row>
    <row r="3614" spans="1:5" ht="33.75" x14ac:dyDescent="0.2">
      <c r="A3614" s="74" t="s">
        <v>10663</v>
      </c>
      <c r="B3614" s="74" t="s">
        <v>10664</v>
      </c>
      <c r="C3614" s="76" t="s">
        <v>228</v>
      </c>
      <c r="D3614" s="78" t="s">
        <v>10665</v>
      </c>
      <c r="E3614" s="78" t="s">
        <v>10667</v>
      </c>
    </row>
    <row r="3615" spans="1:5" ht="33.75" x14ac:dyDescent="0.2">
      <c r="A3615" s="74" t="s">
        <v>10668</v>
      </c>
      <c r="B3615" s="74" t="s">
        <v>10669</v>
      </c>
      <c r="C3615" s="76" t="s">
        <v>228</v>
      </c>
      <c r="D3615" s="78" t="s">
        <v>10670</v>
      </c>
      <c r="E3615" s="78" t="s">
        <v>10671</v>
      </c>
    </row>
    <row r="3616" spans="1:5" ht="33.75" x14ac:dyDescent="0.2">
      <c r="A3616" s="74" t="s">
        <v>10672</v>
      </c>
      <c r="B3616" s="74" t="s">
        <v>10673</v>
      </c>
      <c r="C3616" s="76" t="s">
        <v>228</v>
      </c>
      <c r="D3616" s="78" t="s">
        <v>10674</v>
      </c>
      <c r="E3616" s="78" t="s">
        <v>10676</v>
      </c>
    </row>
    <row r="3617" spans="1:5" ht="33.75" x14ac:dyDescent="0.2">
      <c r="A3617" s="59">
        <v>49.16</v>
      </c>
      <c r="B3617" s="73" t="s">
        <v>10677</v>
      </c>
      <c r="C3617" s="56"/>
      <c r="D3617" s="56"/>
      <c r="E3617" s="56"/>
    </row>
    <row r="3618" spans="1:5" ht="22.5" x14ac:dyDescent="0.2">
      <c r="A3618" s="74" t="s">
        <v>10678</v>
      </c>
      <c r="B3618" s="74" t="s">
        <v>10679</v>
      </c>
      <c r="C3618" s="76" t="s">
        <v>210</v>
      </c>
      <c r="D3618" s="78" t="s">
        <v>10680</v>
      </c>
      <c r="E3618" s="78" t="s">
        <v>10681</v>
      </c>
    </row>
    <row r="3619" spans="1:5" ht="56.25" x14ac:dyDescent="0.2">
      <c r="A3619" s="74" t="s">
        <v>10682</v>
      </c>
      <c r="B3619" s="74" t="s">
        <v>10683</v>
      </c>
      <c r="C3619" s="76" t="s">
        <v>210</v>
      </c>
      <c r="D3619" s="78" t="s">
        <v>10684</v>
      </c>
      <c r="E3619" s="78" t="s">
        <v>10685</v>
      </c>
    </row>
    <row r="3620" spans="1:5" ht="45" x14ac:dyDescent="0.2">
      <c r="A3620" s="58">
        <v>50</v>
      </c>
      <c r="B3620" s="73" t="s">
        <v>10686</v>
      </c>
      <c r="C3620" s="56"/>
      <c r="D3620" s="56"/>
      <c r="E3620" s="56"/>
    </row>
    <row r="3621" spans="1:5" ht="22.5" x14ac:dyDescent="0.2">
      <c r="A3621" s="59">
        <v>50.01</v>
      </c>
      <c r="B3621" s="73" t="s">
        <v>10687</v>
      </c>
      <c r="C3621" s="56"/>
      <c r="D3621" s="56"/>
      <c r="E3621" s="56"/>
    </row>
    <row r="3622" spans="1:5" ht="56.25" x14ac:dyDescent="0.2">
      <c r="A3622" s="74" t="s">
        <v>10688</v>
      </c>
      <c r="B3622" s="75" t="s">
        <v>10689</v>
      </c>
      <c r="C3622" s="76" t="s">
        <v>210</v>
      </c>
      <c r="D3622" s="78" t="s">
        <v>10690</v>
      </c>
      <c r="E3622" s="78" t="s">
        <v>10691</v>
      </c>
    </row>
    <row r="3623" spans="1:5" ht="45" x14ac:dyDescent="0.2">
      <c r="A3623" s="74" t="s">
        <v>10692</v>
      </c>
      <c r="B3623" s="74" t="s">
        <v>10693</v>
      </c>
      <c r="C3623" s="76" t="s">
        <v>210</v>
      </c>
      <c r="D3623" s="78" t="s">
        <v>10694</v>
      </c>
      <c r="E3623" s="78" t="s">
        <v>10695</v>
      </c>
    </row>
    <row r="3624" spans="1:5" ht="45" x14ac:dyDescent="0.2">
      <c r="A3624" s="74" t="s">
        <v>10696</v>
      </c>
      <c r="B3624" s="74" t="s">
        <v>10697</v>
      </c>
      <c r="C3624" s="76" t="s">
        <v>228</v>
      </c>
      <c r="D3624" s="78" t="s">
        <v>10698</v>
      </c>
      <c r="E3624" s="78" t="s">
        <v>10699</v>
      </c>
    </row>
    <row r="3625" spans="1:5" ht="45" x14ac:dyDescent="0.2">
      <c r="A3625" s="74" t="s">
        <v>10700</v>
      </c>
      <c r="B3625" s="74" t="s">
        <v>10701</v>
      </c>
      <c r="C3625" s="76" t="s">
        <v>210</v>
      </c>
      <c r="D3625" s="78" t="s">
        <v>10702</v>
      </c>
      <c r="E3625" s="78" t="s">
        <v>10703</v>
      </c>
    </row>
    <row r="3626" spans="1:5" ht="45" x14ac:dyDescent="0.2">
      <c r="A3626" s="74" t="s">
        <v>10704</v>
      </c>
      <c r="B3626" s="74" t="s">
        <v>10705</v>
      </c>
      <c r="C3626" s="76" t="s">
        <v>228</v>
      </c>
      <c r="D3626" s="78" t="s">
        <v>4170</v>
      </c>
      <c r="E3626" s="78" t="s">
        <v>10706</v>
      </c>
    </row>
    <row r="3627" spans="1:5" ht="45" x14ac:dyDescent="0.2">
      <c r="A3627" s="74" t="s">
        <v>10707</v>
      </c>
      <c r="B3627" s="74" t="s">
        <v>10708</v>
      </c>
      <c r="C3627" s="76" t="s">
        <v>210</v>
      </c>
      <c r="D3627" s="78" t="s">
        <v>10709</v>
      </c>
      <c r="E3627" s="78" t="s">
        <v>10710</v>
      </c>
    </row>
    <row r="3628" spans="1:5" ht="112.5" x14ac:dyDescent="0.2">
      <c r="A3628" s="79" t="s">
        <v>10711</v>
      </c>
      <c r="B3628" s="75" t="s">
        <v>10712</v>
      </c>
      <c r="C3628" s="80" t="s">
        <v>210</v>
      </c>
      <c r="D3628" s="81" t="s">
        <v>10713</v>
      </c>
      <c r="E3628" s="81" t="s">
        <v>10715</v>
      </c>
    </row>
    <row r="3629" spans="1:5" ht="45" x14ac:dyDescent="0.2">
      <c r="A3629" s="74" t="s">
        <v>10716</v>
      </c>
      <c r="B3629" s="74" t="s">
        <v>10717</v>
      </c>
      <c r="C3629" s="76" t="s">
        <v>210</v>
      </c>
      <c r="D3629" s="78" t="s">
        <v>10718</v>
      </c>
      <c r="E3629" s="78" t="s">
        <v>10719</v>
      </c>
    </row>
    <row r="3630" spans="1:5" ht="45" x14ac:dyDescent="0.2">
      <c r="A3630" s="74" t="s">
        <v>10720</v>
      </c>
      <c r="B3630" s="74" t="s">
        <v>10721</v>
      </c>
      <c r="C3630" s="76" t="s">
        <v>210</v>
      </c>
      <c r="D3630" s="78" t="s">
        <v>10722</v>
      </c>
      <c r="E3630" s="78" t="s">
        <v>6569</v>
      </c>
    </row>
    <row r="3631" spans="1:5" ht="33.75" x14ac:dyDescent="0.2">
      <c r="A3631" s="74" t="s">
        <v>10723</v>
      </c>
      <c r="B3631" s="74" t="s">
        <v>10724</v>
      </c>
      <c r="C3631" s="76" t="s">
        <v>210</v>
      </c>
      <c r="D3631" s="78" t="s">
        <v>10725</v>
      </c>
      <c r="E3631" s="78" t="s">
        <v>10726</v>
      </c>
    </row>
    <row r="3632" spans="1:5" ht="45" x14ac:dyDescent="0.2">
      <c r="A3632" s="74" t="s">
        <v>10727</v>
      </c>
      <c r="B3632" s="74" t="s">
        <v>10728</v>
      </c>
      <c r="C3632" s="76" t="s">
        <v>210</v>
      </c>
      <c r="D3632" s="78" t="s">
        <v>10729</v>
      </c>
      <c r="E3632" s="78" t="s">
        <v>10730</v>
      </c>
    </row>
    <row r="3633" spans="1:5" ht="45" x14ac:dyDescent="0.2">
      <c r="A3633" s="74" t="s">
        <v>10731</v>
      </c>
      <c r="B3633" s="74" t="s">
        <v>10732</v>
      </c>
      <c r="C3633" s="76" t="s">
        <v>210</v>
      </c>
      <c r="D3633" s="78" t="s">
        <v>10733</v>
      </c>
      <c r="E3633" s="78" t="s">
        <v>10734</v>
      </c>
    </row>
    <row r="3634" spans="1:5" ht="22.5" x14ac:dyDescent="0.2">
      <c r="A3634" s="74" t="s">
        <v>10735</v>
      </c>
      <c r="B3634" s="74" t="s">
        <v>10736</v>
      </c>
      <c r="C3634" s="76" t="s">
        <v>210</v>
      </c>
      <c r="D3634" s="78" t="s">
        <v>5644</v>
      </c>
      <c r="E3634" s="78" t="s">
        <v>3932</v>
      </c>
    </row>
    <row r="3635" spans="1:5" ht="45" x14ac:dyDescent="0.2">
      <c r="A3635" s="74" t="s">
        <v>10737</v>
      </c>
      <c r="B3635" s="74" t="s">
        <v>10738</v>
      </c>
      <c r="C3635" s="76" t="s">
        <v>210</v>
      </c>
      <c r="D3635" s="78" t="s">
        <v>10739</v>
      </c>
      <c r="E3635" s="78" t="s">
        <v>6597</v>
      </c>
    </row>
    <row r="3636" spans="1:5" ht="56.25" x14ac:dyDescent="0.2">
      <c r="A3636" s="74" t="s">
        <v>10740</v>
      </c>
      <c r="B3636" s="75" t="s">
        <v>10741</v>
      </c>
      <c r="C3636" s="83" t="s">
        <v>210</v>
      </c>
      <c r="D3636" s="78" t="s">
        <v>10742</v>
      </c>
      <c r="E3636" s="78" t="s">
        <v>10744</v>
      </c>
    </row>
    <row r="3637" spans="1:5" ht="56.25" x14ac:dyDescent="0.2">
      <c r="A3637" s="74" t="s">
        <v>10745</v>
      </c>
      <c r="B3637" s="75" t="s">
        <v>10746</v>
      </c>
      <c r="C3637" s="83" t="s">
        <v>210</v>
      </c>
      <c r="D3637" s="78" t="s">
        <v>10747</v>
      </c>
      <c r="E3637" s="78" t="s">
        <v>10748</v>
      </c>
    </row>
    <row r="3638" spans="1:5" ht="67.5" x14ac:dyDescent="0.2">
      <c r="A3638" s="74" t="s">
        <v>10749</v>
      </c>
      <c r="B3638" s="75" t="s">
        <v>10750</v>
      </c>
      <c r="C3638" s="83" t="s">
        <v>210</v>
      </c>
      <c r="D3638" s="78" t="s">
        <v>10751</v>
      </c>
      <c r="E3638" s="78" t="s">
        <v>10753</v>
      </c>
    </row>
    <row r="3639" spans="1:5" ht="22.5" x14ac:dyDescent="0.2">
      <c r="A3639" s="59">
        <v>50.02</v>
      </c>
      <c r="B3639" s="73" t="s">
        <v>10754</v>
      </c>
      <c r="C3639" s="56"/>
      <c r="D3639" s="56"/>
      <c r="E3639" s="56"/>
    </row>
    <row r="3640" spans="1:5" ht="45" x14ac:dyDescent="0.2">
      <c r="A3640" s="74" t="s">
        <v>10755</v>
      </c>
      <c r="B3640" s="74" t="s">
        <v>10756</v>
      </c>
      <c r="C3640" s="83" t="s">
        <v>210</v>
      </c>
      <c r="D3640" s="78" t="s">
        <v>10757</v>
      </c>
      <c r="E3640" s="78" t="s">
        <v>10758</v>
      </c>
    </row>
    <row r="3641" spans="1:5" ht="22.5" x14ac:dyDescent="0.2">
      <c r="A3641" s="74" t="s">
        <v>10759</v>
      </c>
      <c r="B3641" s="74" t="s">
        <v>10760</v>
      </c>
      <c r="C3641" s="83" t="s">
        <v>210</v>
      </c>
      <c r="D3641" s="78" t="s">
        <v>10761</v>
      </c>
      <c r="E3641" s="78" t="s">
        <v>10762</v>
      </c>
    </row>
    <row r="3642" spans="1:5" ht="45" x14ac:dyDescent="0.2">
      <c r="A3642" s="74" t="s">
        <v>10763</v>
      </c>
      <c r="B3642" s="74" t="s">
        <v>10764</v>
      </c>
      <c r="C3642" s="83" t="s">
        <v>210</v>
      </c>
      <c r="D3642" s="78" t="s">
        <v>363</v>
      </c>
      <c r="E3642" s="78" t="s">
        <v>10765</v>
      </c>
    </row>
    <row r="3643" spans="1:5" ht="67.5" x14ac:dyDescent="0.2">
      <c r="A3643" s="74" t="s">
        <v>10766</v>
      </c>
      <c r="B3643" s="75" t="s">
        <v>10767</v>
      </c>
      <c r="C3643" s="83" t="s">
        <v>210</v>
      </c>
      <c r="D3643" s="78" t="s">
        <v>10768</v>
      </c>
      <c r="E3643" s="78" t="s">
        <v>10769</v>
      </c>
    </row>
    <row r="3644" spans="1:5" ht="33.75" x14ac:dyDescent="0.2">
      <c r="A3644" s="59">
        <v>50.05</v>
      </c>
      <c r="B3644" s="73" t="s">
        <v>10770</v>
      </c>
      <c r="C3644" s="56"/>
      <c r="D3644" s="56"/>
      <c r="E3644" s="56"/>
    </row>
    <row r="3645" spans="1:5" ht="56.25" x14ac:dyDescent="0.2">
      <c r="A3645" s="74" t="s">
        <v>10771</v>
      </c>
      <c r="B3645" s="74" t="s">
        <v>10772</v>
      </c>
      <c r="C3645" s="83" t="s">
        <v>210</v>
      </c>
      <c r="D3645" s="78" t="s">
        <v>10773</v>
      </c>
      <c r="E3645" s="78" t="s">
        <v>10774</v>
      </c>
    </row>
    <row r="3646" spans="1:5" ht="56.25" x14ac:dyDescent="0.2">
      <c r="A3646" s="74" t="s">
        <v>10775</v>
      </c>
      <c r="B3646" s="74" t="s">
        <v>10776</v>
      </c>
      <c r="C3646" s="83" t="s">
        <v>210</v>
      </c>
      <c r="D3646" s="78" t="s">
        <v>10777</v>
      </c>
      <c r="E3646" s="78" t="s">
        <v>10779</v>
      </c>
    </row>
    <row r="3647" spans="1:5" ht="78.75" x14ac:dyDescent="0.2">
      <c r="A3647" s="74" t="s">
        <v>10780</v>
      </c>
      <c r="B3647" s="75" t="s">
        <v>10781</v>
      </c>
      <c r="C3647" s="83" t="s">
        <v>210</v>
      </c>
      <c r="D3647" s="78" t="s">
        <v>10782</v>
      </c>
      <c r="E3647" s="78" t="s">
        <v>10783</v>
      </c>
    </row>
    <row r="3648" spans="1:5" ht="78.75" x14ac:dyDescent="0.2">
      <c r="A3648" s="74" t="s">
        <v>10784</v>
      </c>
      <c r="B3648" s="75" t="s">
        <v>10785</v>
      </c>
      <c r="C3648" s="83" t="s">
        <v>210</v>
      </c>
      <c r="D3648" s="78" t="s">
        <v>10786</v>
      </c>
      <c r="E3648" s="78" t="s">
        <v>10787</v>
      </c>
    </row>
    <row r="3649" spans="1:5" ht="101.25" x14ac:dyDescent="0.2">
      <c r="A3649" s="74" t="s">
        <v>10788</v>
      </c>
      <c r="B3649" s="75" t="s">
        <v>10789</v>
      </c>
      <c r="C3649" s="83" t="s">
        <v>210</v>
      </c>
      <c r="D3649" s="78" t="s">
        <v>10790</v>
      </c>
      <c r="E3649" s="78" t="s">
        <v>10791</v>
      </c>
    </row>
    <row r="3650" spans="1:5" ht="33.75" x14ac:dyDescent="0.2">
      <c r="A3650" s="74" t="s">
        <v>10792</v>
      </c>
      <c r="B3650" s="74" t="s">
        <v>10793</v>
      </c>
      <c r="C3650" s="83" t="s">
        <v>210</v>
      </c>
      <c r="D3650" s="78" t="s">
        <v>10794</v>
      </c>
      <c r="E3650" s="78" t="s">
        <v>10795</v>
      </c>
    </row>
    <row r="3651" spans="1:5" ht="45" x14ac:dyDescent="0.2">
      <c r="A3651" s="74" t="s">
        <v>10796</v>
      </c>
      <c r="B3651" s="74" t="s">
        <v>10797</v>
      </c>
      <c r="C3651" s="83" t="s">
        <v>210</v>
      </c>
      <c r="D3651" s="78" t="s">
        <v>10798</v>
      </c>
      <c r="E3651" s="78" t="s">
        <v>10799</v>
      </c>
    </row>
    <row r="3652" spans="1:5" ht="56.25" x14ac:dyDescent="0.2">
      <c r="A3652" s="74" t="s">
        <v>10800</v>
      </c>
      <c r="B3652" s="75" t="s">
        <v>10801</v>
      </c>
      <c r="C3652" s="83" t="s">
        <v>210</v>
      </c>
      <c r="D3652" s="78" t="s">
        <v>10802</v>
      </c>
      <c r="E3652" s="78" t="s">
        <v>10803</v>
      </c>
    </row>
    <row r="3653" spans="1:5" ht="22.5" x14ac:dyDescent="0.2">
      <c r="A3653" s="74" t="s">
        <v>10804</v>
      </c>
      <c r="B3653" s="74" t="s">
        <v>10805</v>
      </c>
      <c r="C3653" s="83" t="s">
        <v>210</v>
      </c>
      <c r="D3653" s="78" t="s">
        <v>10806</v>
      </c>
      <c r="E3653" s="78" t="s">
        <v>10807</v>
      </c>
    </row>
    <row r="3654" spans="1:5" ht="78.75" x14ac:dyDescent="0.2">
      <c r="A3654" s="74" t="s">
        <v>10808</v>
      </c>
      <c r="B3654" s="75" t="s">
        <v>10809</v>
      </c>
      <c r="C3654" s="83" t="s">
        <v>210</v>
      </c>
      <c r="D3654" s="78" t="s">
        <v>10810</v>
      </c>
      <c r="E3654" s="78" t="s">
        <v>10811</v>
      </c>
    </row>
    <row r="3655" spans="1:5" ht="78.75" x14ac:dyDescent="0.2">
      <c r="A3655" s="74" t="s">
        <v>10812</v>
      </c>
      <c r="B3655" s="75" t="s">
        <v>10813</v>
      </c>
      <c r="C3655" s="83" t="s">
        <v>210</v>
      </c>
      <c r="D3655" s="78" t="s">
        <v>10814</v>
      </c>
      <c r="E3655" s="78" t="s">
        <v>10815</v>
      </c>
    </row>
    <row r="3656" spans="1:5" ht="67.5" x14ac:dyDescent="0.2">
      <c r="A3656" s="74" t="s">
        <v>10816</v>
      </c>
      <c r="B3656" s="75" t="s">
        <v>10817</v>
      </c>
      <c r="C3656" s="83" t="s">
        <v>210</v>
      </c>
      <c r="D3656" s="78" t="s">
        <v>10818</v>
      </c>
      <c r="E3656" s="78" t="s">
        <v>10819</v>
      </c>
    </row>
    <row r="3657" spans="1:5" ht="22.5" x14ac:dyDescent="0.2">
      <c r="A3657" s="74" t="s">
        <v>10820</v>
      </c>
      <c r="B3657" s="74" t="s">
        <v>10821</v>
      </c>
      <c r="C3657" s="83" t="s">
        <v>210</v>
      </c>
      <c r="D3657" s="78" t="s">
        <v>10822</v>
      </c>
      <c r="E3657" s="78" t="s">
        <v>10823</v>
      </c>
    </row>
    <row r="3658" spans="1:5" ht="101.25" x14ac:dyDescent="0.2">
      <c r="A3658" s="79" t="s">
        <v>10824</v>
      </c>
      <c r="B3658" s="75" t="s">
        <v>10825</v>
      </c>
      <c r="C3658" s="84" t="s">
        <v>210</v>
      </c>
      <c r="D3658" s="81" t="s">
        <v>10826</v>
      </c>
      <c r="E3658" s="81" t="s">
        <v>10827</v>
      </c>
    </row>
    <row r="3659" spans="1:5" ht="33.75" x14ac:dyDescent="0.2">
      <c r="A3659" s="74" t="s">
        <v>10828</v>
      </c>
      <c r="B3659" s="74" t="s">
        <v>10829</v>
      </c>
      <c r="C3659" s="83" t="s">
        <v>210</v>
      </c>
      <c r="D3659" s="78" t="s">
        <v>10830</v>
      </c>
      <c r="E3659" s="78" t="s">
        <v>428</v>
      </c>
    </row>
    <row r="3660" spans="1:5" ht="33.75" x14ac:dyDescent="0.2">
      <c r="A3660" s="74" t="s">
        <v>10831</v>
      </c>
      <c r="B3660" s="74" t="s">
        <v>10832</v>
      </c>
      <c r="C3660" s="83" t="s">
        <v>210</v>
      </c>
      <c r="D3660" s="78" t="s">
        <v>10833</v>
      </c>
      <c r="E3660" s="78" t="s">
        <v>10834</v>
      </c>
    </row>
    <row r="3661" spans="1:5" ht="45" x14ac:dyDescent="0.2">
      <c r="A3661" s="74" t="s">
        <v>10835</v>
      </c>
      <c r="B3661" s="74" t="s">
        <v>10836</v>
      </c>
      <c r="C3661" s="83" t="s">
        <v>210</v>
      </c>
      <c r="D3661" s="78" t="s">
        <v>10837</v>
      </c>
      <c r="E3661" s="78" t="s">
        <v>10838</v>
      </c>
    </row>
    <row r="3662" spans="1:5" ht="33.75" x14ac:dyDescent="0.2">
      <c r="A3662" s="74" t="s">
        <v>10839</v>
      </c>
      <c r="B3662" s="74" t="s">
        <v>10840</v>
      </c>
      <c r="C3662" s="83" t="s">
        <v>210</v>
      </c>
      <c r="D3662" s="78" t="s">
        <v>10841</v>
      </c>
      <c r="E3662" s="78" t="s">
        <v>10842</v>
      </c>
    </row>
    <row r="3663" spans="1:5" ht="45" x14ac:dyDescent="0.2">
      <c r="A3663" s="74" t="s">
        <v>10843</v>
      </c>
      <c r="B3663" s="74" t="s">
        <v>10844</v>
      </c>
      <c r="C3663" s="83" t="s">
        <v>210</v>
      </c>
      <c r="D3663" s="78" t="s">
        <v>10845</v>
      </c>
      <c r="E3663" s="78" t="s">
        <v>10846</v>
      </c>
    </row>
    <row r="3664" spans="1:5" ht="45" x14ac:dyDescent="0.2">
      <c r="A3664" s="74" t="s">
        <v>10847</v>
      </c>
      <c r="B3664" s="74" t="s">
        <v>10848</v>
      </c>
      <c r="C3664" s="83" t="s">
        <v>210</v>
      </c>
      <c r="D3664" s="78" t="s">
        <v>10849</v>
      </c>
      <c r="E3664" s="78" t="s">
        <v>10850</v>
      </c>
    </row>
    <row r="3665" spans="1:5" ht="22.5" x14ac:dyDescent="0.2">
      <c r="A3665" s="74" t="s">
        <v>10851</v>
      </c>
      <c r="B3665" s="74" t="s">
        <v>10852</v>
      </c>
      <c r="C3665" s="83" t="s">
        <v>210</v>
      </c>
      <c r="D3665" s="78" t="s">
        <v>10853</v>
      </c>
      <c r="E3665" s="78" t="s">
        <v>10854</v>
      </c>
    </row>
    <row r="3666" spans="1:5" ht="33.75" x14ac:dyDescent="0.2">
      <c r="A3666" s="74" t="s">
        <v>10855</v>
      </c>
      <c r="B3666" s="74" t="s">
        <v>10856</v>
      </c>
      <c r="C3666" s="83" t="s">
        <v>210</v>
      </c>
      <c r="D3666" s="78" t="s">
        <v>10857</v>
      </c>
      <c r="E3666" s="78" t="s">
        <v>10858</v>
      </c>
    </row>
    <row r="3667" spans="1:5" x14ac:dyDescent="0.2">
      <c r="A3667" s="59">
        <v>50.1</v>
      </c>
      <c r="B3667" s="73" t="s">
        <v>10859</v>
      </c>
      <c r="C3667" s="56"/>
      <c r="D3667" s="56"/>
      <c r="E3667" s="56"/>
    </row>
    <row r="3668" spans="1:5" ht="33.75" x14ac:dyDescent="0.2">
      <c r="A3668" s="74" t="s">
        <v>10860</v>
      </c>
      <c r="B3668" s="74" t="s">
        <v>10861</v>
      </c>
      <c r="C3668" s="83" t="s">
        <v>210</v>
      </c>
      <c r="D3668" s="78" t="s">
        <v>10862</v>
      </c>
      <c r="E3668" s="78" t="s">
        <v>10863</v>
      </c>
    </row>
    <row r="3669" spans="1:5" ht="33.75" x14ac:dyDescent="0.2">
      <c r="A3669" s="74" t="s">
        <v>10864</v>
      </c>
      <c r="B3669" s="74" t="s">
        <v>10865</v>
      </c>
      <c r="C3669" s="83" t="s">
        <v>210</v>
      </c>
      <c r="D3669" s="78" t="s">
        <v>10866</v>
      </c>
      <c r="E3669" s="78" t="s">
        <v>10867</v>
      </c>
    </row>
    <row r="3670" spans="1:5" ht="33.75" x14ac:dyDescent="0.2">
      <c r="A3670" s="74" t="s">
        <v>10868</v>
      </c>
      <c r="B3670" s="74" t="s">
        <v>10869</v>
      </c>
      <c r="C3670" s="83" t="s">
        <v>210</v>
      </c>
      <c r="D3670" s="78" t="s">
        <v>1396</v>
      </c>
      <c r="E3670" s="78" t="s">
        <v>10870</v>
      </c>
    </row>
    <row r="3671" spans="1:5" ht="33.75" x14ac:dyDescent="0.2">
      <c r="A3671" s="74" t="s">
        <v>10871</v>
      </c>
      <c r="B3671" s="74" t="s">
        <v>10872</v>
      </c>
      <c r="C3671" s="83" t="s">
        <v>210</v>
      </c>
      <c r="D3671" s="78" t="s">
        <v>10873</v>
      </c>
      <c r="E3671" s="78" t="s">
        <v>10874</v>
      </c>
    </row>
    <row r="3672" spans="1:5" ht="45" x14ac:dyDescent="0.2">
      <c r="A3672" s="74" t="s">
        <v>10875</v>
      </c>
      <c r="B3672" s="74" t="s">
        <v>10876</v>
      </c>
      <c r="C3672" s="83" t="s">
        <v>210</v>
      </c>
      <c r="D3672" s="78" t="s">
        <v>10877</v>
      </c>
      <c r="E3672" s="78" t="s">
        <v>10878</v>
      </c>
    </row>
    <row r="3673" spans="1:5" ht="45" x14ac:dyDescent="0.2">
      <c r="A3673" s="74" t="s">
        <v>10879</v>
      </c>
      <c r="B3673" s="74" t="s">
        <v>10880</v>
      </c>
      <c r="C3673" s="85" t="s">
        <v>210</v>
      </c>
      <c r="D3673" s="78" t="s">
        <v>10881</v>
      </c>
      <c r="E3673" s="78" t="s">
        <v>10881</v>
      </c>
    </row>
    <row r="3674" spans="1:5" ht="45" x14ac:dyDescent="0.2">
      <c r="A3674" s="74" t="s">
        <v>10882</v>
      </c>
      <c r="B3674" s="74" t="s">
        <v>10883</v>
      </c>
      <c r="C3674" s="85" t="s">
        <v>210</v>
      </c>
      <c r="D3674" s="78" t="s">
        <v>10884</v>
      </c>
      <c r="E3674" s="78" t="s">
        <v>10885</v>
      </c>
    </row>
    <row r="3675" spans="1:5" ht="45" x14ac:dyDescent="0.2">
      <c r="A3675" s="74" t="s">
        <v>10886</v>
      </c>
      <c r="B3675" s="74" t="s">
        <v>10887</v>
      </c>
      <c r="C3675" s="85" t="s">
        <v>210</v>
      </c>
      <c r="D3675" s="78" t="s">
        <v>10888</v>
      </c>
      <c r="E3675" s="78" t="s">
        <v>10889</v>
      </c>
    </row>
    <row r="3676" spans="1:5" ht="45" x14ac:dyDescent="0.2">
      <c r="A3676" s="74" t="s">
        <v>10890</v>
      </c>
      <c r="B3676" s="74" t="s">
        <v>10891</v>
      </c>
      <c r="C3676" s="85" t="s">
        <v>210</v>
      </c>
      <c r="D3676" s="78" t="s">
        <v>10892</v>
      </c>
      <c r="E3676" s="78" t="s">
        <v>10893</v>
      </c>
    </row>
    <row r="3677" spans="1:5" ht="33.75" x14ac:dyDescent="0.2">
      <c r="A3677" s="74" t="s">
        <v>10894</v>
      </c>
      <c r="B3677" s="74" t="s">
        <v>10895</v>
      </c>
      <c r="C3677" s="85" t="s">
        <v>210</v>
      </c>
      <c r="D3677" s="78" t="s">
        <v>10896</v>
      </c>
      <c r="E3677" s="78" t="s">
        <v>10897</v>
      </c>
    </row>
    <row r="3678" spans="1:5" ht="33.75" x14ac:dyDescent="0.2">
      <c r="A3678" s="74" t="s">
        <v>10898</v>
      </c>
      <c r="B3678" s="74" t="s">
        <v>10899</v>
      </c>
      <c r="C3678" s="85" t="s">
        <v>210</v>
      </c>
      <c r="D3678" s="78" t="s">
        <v>10900</v>
      </c>
      <c r="E3678" s="78" t="s">
        <v>9164</v>
      </c>
    </row>
    <row r="3679" spans="1:5" ht="33.75" x14ac:dyDescent="0.2">
      <c r="A3679" s="74" t="s">
        <v>10901</v>
      </c>
      <c r="B3679" s="74" t="s">
        <v>10902</v>
      </c>
      <c r="C3679" s="85" t="s">
        <v>210</v>
      </c>
      <c r="D3679" s="78" t="s">
        <v>10903</v>
      </c>
      <c r="E3679" s="78" t="s">
        <v>10904</v>
      </c>
    </row>
    <row r="3680" spans="1:5" ht="45" x14ac:dyDescent="0.2">
      <c r="A3680" s="59">
        <v>50.2</v>
      </c>
      <c r="B3680" s="73" t="s">
        <v>10905</v>
      </c>
      <c r="C3680" s="56"/>
      <c r="D3680" s="56"/>
      <c r="E3680" s="56"/>
    </row>
    <row r="3681" spans="1:5" ht="33.75" x14ac:dyDescent="0.2">
      <c r="A3681" s="74" t="s">
        <v>10906</v>
      </c>
      <c r="B3681" s="74" t="s">
        <v>10907</v>
      </c>
      <c r="C3681" s="85" t="s">
        <v>345</v>
      </c>
      <c r="D3681" s="78" t="s">
        <v>10908</v>
      </c>
      <c r="E3681" s="78" t="s">
        <v>10908</v>
      </c>
    </row>
    <row r="3682" spans="1:5" ht="22.5" x14ac:dyDescent="0.2">
      <c r="A3682" s="74" t="s">
        <v>10909</v>
      </c>
      <c r="B3682" s="74" t="s">
        <v>10910</v>
      </c>
      <c r="C3682" s="85" t="s">
        <v>307</v>
      </c>
      <c r="D3682" s="78" t="s">
        <v>10911</v>
      </c>
      <c r="E3682" s="78" t="s">
        <v>10911</v>
      </c>
    </row>
    <row r="3683" spans="1:5" ht="22.5" x14ac:dyDescent="0.2">
      <c r="A3683" s="74" t="s">
        <v>10912</v>
      </c>
      <c r="B3683" s="74" t="s">
        <v>10913</v>
      </c>
      <c r="C3683" s="85" t="s">
        <v>307</v>
      </c>
      <c r="D3683" s="78" t="s">
        <v>10914</v>
      </c>
      <c r="E3683" s="78" t="s">
        <v>10914</v>
      </c>
    </row>
    <row r="3684" spans="1:5" ht="78.75" x14ac:dyDescent="0.2">
      <c r="A3684" s="74" t="s">
        <v>10915</v>
      </c>
      <c r="B3684" s="75" t="s">
        <v>10916</v>
      </c>
      <c r="C3684" s="85" t="s">
        <v>210</v>
      </c>
      <c r="D3684" s="78" t="s">
        <v>10917</v>
      </c>
      <c r="E3684" s="78" t="s">
        <v>10917</v>
      </c>
    </row>
    <row r="3685" spans="1:5" ht="78.75" x14ac:dyDescent="0.2">
      <c r="A3685" s="74" t="s">
        <v>10918</v>
      </c>
      <c r="B3685" s="75" t="s">
        <v>10919</v>
      </c>
      <c r="C3685" s="85" t="s">
        <v>210</v>
      </c>
      <c r="D3685" s="78" t="s">
        <v>10920</v>
      </c>
      <c r="E3685" s="78" t="s">
        <v>10920</v>
      </c>
    </row>
    <row r="3686" spans="1:5" ht="22.5" x14ac:dyDescent="0.2">
      <c r="A3686" s="74" t="s">
        <v>10921</v>
      </c>
      <c r="B3686" s="74" t="s">
        <v>10922</v>
      </c>
      <c r="C3686" s="85" t="s">
        <v>210</v>
      </c>
      <c r="D3686" s="78" t="s">
        <v>8297</v>
      </c>
      <c r="E3686" s="78" t="s">
        <v>10923</v>
      </c>
    </row>
    <row r="3687" spans="1:5" ht="22.5" x14ac:dyDescent="0.2">
      <c r="A3687" s="58">
        <v>54</v>
      </c>
      <c r="B3687" s="73" t="s">
        <v>10924</v>
      </c>
      <c r="C3687" s="56"/>
      <c r="D3687" s="56"/>
      <c r="E3687" s="56"/>
    </row>
    <row r="3688" spans="1:5" ht="22.5" x14ac:dyDescent="0.2">
      <c r="A3688" s="59">
        <v>54.01</v>
      </c>
      <c r="B3688" s="73" t="s">
        <v>10925</v>
      </c>
      <c r="C3688" s="56"/>
      <c r="D3688" s="56"/>
      <c r="E3688" s="56"/>
    </row>
    <row r="3689" spans="1:5" ht="67.5" x14ac:dyDescent="0.2">
      <c r="A3689" s="74" t="s">
        <v>10926</v>
      </c>
      <c r="B3689" s="75" t="s">
        <v>10927</v>
      </c>
      <c r="C3689" s="85" t="s">
        <v>211</v>
      </c>
      <c r="D3689" s="78" t="s">
        <v>6314</v>
      </c>
      <c r="E3689" s="78" t="s">
        <v>10928</v>
      </c>
    </row>
    <row r="3690" spans="1:5" ht="78.75" x14ac:dyDescent="0.2">
      <c r="A3690" s="74" t="s">
        <v>10929</v>
      </c>
      <c r="B3690" s="75" t="s">
        <v>10930</v>
      </c>
      <c r="C3690" s="85" t="s">
        <v>211</v>
      </c>
      <c r="D3690" s="78" t="s">
        <v>1847</v>
      </c>
      <c r="E3690" s="78" t="s">
        <v>10931</v>
      </c>
    </row>
    <row r="3691" spans="1:5" ht="33.75" x14ac:dyDescent="0.2">
      <c r="A3691" s="74" t="s">
        <v>10932</v>
      </c>
      <c r="B3691" s="74" t="s">
        <v>10933</v>
      </c>
      <c r="C3691" s="85" t="s">
        <v>235</v>
      </c>
      <c r="D3691" s="78" t="s">
        <v>9664</v>
      </c>
      <c r="E3691" s="78" t="s">
        <v>10935</v>
      </c>
    </row>
    <row r="3692" spans="1:5" ht="22.5" x14ac:dyDescent="0.2">
      <c r="A3692" s="74" t="s">
        <v>10936</v>
      </c>
      <c r="B3692" s="74" t="s">
        <v>10937</v>
      </c>
      <c r="C3692" s="85" t="s">
        <v>235</v>
      </c>
      <c r="D3692" s="78" t="s">
        <v>10938</v>
      </c>
      <c r="E3692" s="78" t="s">
        <v>10939</v>
      </c>
    </row>
    <row r="3693" spans="1:5" ht="22.5" x14ac:dyDescent="0.2">
      <c r="A3693" s="74" t="s">
        <v>10940</v>
      </c>
      <c r="B3693" s="74" t="s">
        <v>10941</v>
      </c>
      <c r="C3693" s="85" t="s">
        <v>235</v>
      </c>
      <c r="D3693" s="78" t="s">
        <v>10942</v>
      </c>
      <c r="E3693" s="78" t="s">
        <v>10943</v>
      </c>
    </row>
    <row r="3694" spans="1:5" x14ac:dyDescent="0.2">
      <c r="A3694" s="74" t="s">
        <v>10944</v>
      </c>
      <c r="B3694" s="74" t="s">
        <v>10945</v>
      </c>
      <c r="C3694" s="85" t="s">
        <v>235</v>
      </c>
      <c r="D3694" s="78" t="s">
        <v>10946</v>
      </c>
      <c r="E3694" s="78" t="s">
        <v>10947</v>
      </c>
    </row>
    <row r="3695" spans="1:5" ht="22.5" x14ac:dyDescent="0.2">
      <c r="A3695" s="74" t="s">
        <v>10948</v>
      </c>
      <c r="B3695" s="74" t="s">
        <v>10949</v>
      </c>
      <c r="C3695" s="85" t="s">
        <v>235</v>
      </c>
      <c r="D3695" s="78" t="s">
        <v>10950</v>
      </c>
      <c r="E3695" s="78" t="s">
        <v>10951</v>
      </c>
    </row>
    <row r="3696" spans="1:5" ht="67.5" x14ac:dyDescent="0.2">
      <c r="A3696" s="74" t="s">
        <v>10952</v>
      </c>
      <c r="B3696" s="75" t="s">
        <v>10953</v>
      </c>
      <c r="C3696" s="85" t="s">
        <v>235</v>
      </c>
      <c r="D3696" s="78" t="s">
        <v>10954</v>
      </c>
      <c r="E3696" s="78" t="s">
        <v>10954</v>
      </c>
    </row>
    <row r="3697" spans="1:5" ht="78.75" x14ac:dyDescent="0.2">
      <c r="A3697" s="74" t="s">
        <v>10955</v>
      </c>
      <c r="B3697" s="75" t="s">
        <v>10956</v>
      </c>
      <c r="C3697" s="85" t="s">
        <v>211</v>
      </c>
      <c r="D3697" s="78" t="s">
        <v>10957</v>
      </c>
      <c r="E3697" s="78" t="s">
        <v>437</v>
      </c>
    </row>
    <row r="3698" spans="1:5" ht="33.75" x14ac:dyDescent="0.2">
      <c r="A3698" s="74" t="s">
        <v>10958</v>
      </c>
      <c r="B3698" s="74" t="s">
        <v>10959</v>
      </c>
      <c r="C3698" s="85" t="s">
        <v>211</v>
      </c>
      <c r="D3698" s="82"/>
      <c r="E3698" s="78" t="s">
        <v>219</v>
      </c>
    </row>
    <row r="3699" spans="1:5" ht="45" x14ac:dyDescent="0.2">
      <c r="A3699" s="59">
        <v>54.02</v>
      </c>
      <c r="B3699" s="73" t="s">
        <v>10960</v>
      </c>
      <c r="C3699" s="56"/>
      <c r="D3699" s="56"/>
      <c r="E3699" s="56"/>
    </row>
    <row r="3700" spans="1:5" ht="67.5" x14ac:dyDescent="0.2">
      <c r="A3700" s="74" t="s">
        <v>10961</v>
      </c>
      <c r="B3700" s="75" t="s">
        <v>10962</v>
      </c>
      <c r="C3700" s="85" t="s">
        <v>235</v>
      </c>
      <c r="D3700" s="78" t="s">
        <v>10963</v>
      </c>
      <c r="E3700" s="78" t="s">
        <v>10964</v>
      </c>
    </row>
    <row r="3701" spans="1:5" ht="22.5" x14ac:dyDescent="0.2">
      <c r="A3701" s="59">
        <v>54.03</v>
      </c>
      <c r="B3701" s="73" t="s">
        <v>10965</v>
      </c>
      <c r="C3701" s="56"/>
      <c r="D3701" s="56"/>
      <c r="E3701" s="56"/>
    </row>
    <row r="3702" spans="1:5" ht="33.75" x14ac:dyDescent="0.2">
      <c r="A3702" s="74" t="s">
        <v>10966</v>
      </c>
      <c r="B3702" s="74" t="s">
        <v>10967</v>
      </c>
      <c r="C3702" s="85" t="s">
        <v>235</v>
      </c>
      <c r="D3702" s="78" t="s">
        <v>10968</v>
      </c>
      <c r="E3702" s="78" t="s">
        <v>10970</v>
      </c>
    </row>
    <row r="3703" spans="1:5" ht="67.5" x14ac:dyDescent="0.2">
      <c r="A3703" s="74" t="s">
        <v>10971</v>
      </c>
      <c r="B3703" s="74" t="s">
        <v>10972</v>
      </c>
      <c r="C3703" s="85" t="s">
        <v>235</v>
      </c>
      <c r="D3703" s="78" t="s">
        <v>10973</v>
      </c>
      <c r="E3703" s="78" t="s">
        <v>10974</v>
      </c>
    </row>
    <row r="3704" spans="1:5" ht="67.5" x14ac:dyDescent="0.2">
      <c r="A3704" s="74" t="s">
        <v>10975</v>
      </c>
      <c r="B3704" s="75" t="s">
        <v>10976</v>
      </c>
      <c r="C3704" s="85" t="s">
        <v>235</v>
      </c>
      <c r="D3704" s="78" t="s">
        <v>10977</v>
      </c>
      <c r="E3704" s="78" t="s">
        <v>10978</v>
      </c>
    </row>
    <row r="3705" spans="1:5" ht="22.5" x14ac:dyDescent="0.2">
      <c r="A3705" s="74" t="s">
        <v>10979</v>
      </c>
      <c r="B3705" s="74" t="s">
        <v>10980</v>
      </c>
      <c r="C3705" s="85" t="s">
        <v>211</v>
      </c>
      <c r="D3705" s="78" t="s">
        <v>10981</v>
      </c>
      <c r="E3705" s="78" t="s">
        <v>1736</v>
      </c>
    </row>
    <row r="3706" spans="1:5" ht="33.75" x14ac:dyDescent="0.2">
      <c r="A3706" s="74" t="s">
        <v>10982</v>
      </c>
      <c r="B3706" s="74" t="s">
        <v>10983</v>
      </c>
      <c r="C3706" s="85" t="s">
        <v>211</v>
      </c>
      <c r="D3706" s="78" t="s">
        <v>5714</v>
      </c>
      <c r="E3706" s="78" t="s">
        <v>10984</v>
      </c>
    </row>
    <row r="3707" spans="1:5" ht="33.75" x14ac:dyDescent="0.2">
      <c r="A3707" s="74" t="s">
        <v>10985</v>
      </c>
      <c r="B3707" s="74" t="s">
        <v>10986</v>
      </c>
      <c r="C3707" s="85" t="s">
        <v>235</v>
      </c>
      <c r="D3707" s="78" t="s">
        <v>10987</v>
      </c>
      <c r="E3707" s="78" t="s">
        <v>10988</v>
      </c>
    </row>
    <row r="3708" spans="1:5" ht="22.5" x14ac:dyDescent="0.2">
      <c r="A3708" s="74" t="s">
        <v>10989</v>
      </c>
      <c r="B3708" s="74" t="s">
        <v>10990</v>
      </c>
      <c r="C3708" s="85" t="s">
        <v>235</v>
      </c>
      <c r="D3708" s="78" t="s">
        <v>10991</v>
      </c>
      <c r="E3708" s="78" t="s">
        <v>10992</v>
      </c>
    </row>
    <row r="3709" spans="1:5" ht="33.75" x14ac:dyDescent="0.2">
      <c r="A3709" s="59">
        <v>54.04</v>
      </c>
      <c r="B3709" s="73" t="s">
        <v>10993</v>
      </c>
      <c r="C3709" s="56"/>
      <c r="D3709" s="56"/>
      <c r="E3709" s="56"/>
    </row>
    <row r="3710" spans="1:5" ht="33.75" x14ac:dyDescent="0.2">
      <c r="A3710" s="74" t="s">
        <v>10994</v>
      </c>
      <c r="B3710" s="74" t="s">
        <v>10995</v>
      </c>
      <c r="C3710" s="85" t="s">
        <v>211</v>
      </c>
      <c r="D3710" s="78" t="s">
        <v>10996</v>
      </c>
      <c r="E3710" s="78" t="s">
        <v>10997</v>
      </c>
    </row>
    <row r="3711" spans="1:5" ht="33.75" x14ac:dyDescent="0.2">
      <c r="A3711" s="74" t="s">
        <v>10998</v>
      </c>
      <c r="B3711" s="74" t="s">
        <v>10999</v>
      </c>
      <c r="C3711" s="85" t="s">
        <v>211</v>
      </c>
      <c r="D3711" s="78" t="s">
        <v>11000</v>
      </c>
      <c r="E3711" s="78" t="s">
        <v>11001</v>
      </c>
    </row>
    <row r="3712" spans="1:5" ht="45" x14ac:dyDescent="0.2">
      <c r="A3712" s="74" t="s">
        <v>11002</v>
      </c>
      <c r="B3712" s="74" t="s">
        <v>11003</v>
      </c>
      <c r="C3712" s="85" t="s">
        <v>211</v>
      </c>
      <c r="D3712" s="78" t="s">
        <v>11004</v>
      </c>
      <c r="E3712" s="78" t="s">
        <v>11005</v>
      </c>
    </row>
    <row r="3713" spans="1:5" ht="33.75" x14ac:dyDescent="0.2">
      <c r="A3713" s="74" t="s">
        <v>11006</v>
      </c>
      <c r="B3713" s="74" t="s">
        <v>11007</v>
      </c>
      <c r="C3713" s="85" t="s">
        <v>211</v>
      </c>
      <c r="D3713" s="78" t="s">
        <v>11008</v>
      </c>
      <c r="E3713" s="78" t="s">
        <v>11009</v>
      </c>
    </row>
    <row r="3714" spans="1:5" ht="112.5" x14ac:dyDescent="0.2">
      <c r="A3714" s="79" t="s">
        <v>11010</v>
      </c>
      <c r="B3714" s="75" t="s">
        <v>11011</v>
      </c>
      <c r="C3714" s="88" t="s">
        <v>211</v>
      </c>
      <c r="D3714" s="81" t="s">
        <v>11012</v>
      </c>
      <c r="E3714" s="81" t="s">
        <v>11013</v>
      </c>
    </row>
    <row r="3715" spans="1:5" ht="101.25" x14ac:dyDescent="0.2">
      <c r="A3715" s="79" t="s">
        <v>11014</v>
      </c>
      <c r="B3715" s="74" t="s">
        <v>11015</v>
      </c>
      <c r="C3715" s="80" t="s">
        <v>211</v>
      </c>
      <c r="D3715" s="81" t="s">
        <v>11016</v>
      </c>
      <c r="E3715" s="81" t="s">
        <v>11017</v>
      </c>
    </row>
    <row r="3716" spans="1:5" ht="101.25" x14ac:dyDescent="0.2">
      <c r="A3716" s="79" t="s">
        <v>11018</v>
      </c>
      <c r="B3716" s="74" t="s">
        <v>11019</v>
      </c>
      <c r="C3716" s="80" t="s">
        <v>211</v>
      </c>
      <c r="D3716" s="81" t="s">
        <v>11020</v>
      </c>
      <c r="E3716" s="81" t="s">
        <v>11021</v>
      </c>
    </row>
    <row r="3717" spans="1:5" ht="56.25" x14ac:dyDescent="0.2">
      <c r="A3717" s="74" t="s">
        <v>11022</v>
      </c>
      <c r="B3717" s="75" t="s">
        <v>11023</v>
      </c>
      <c r="C3717" s="76" t="s">
        <v>211</v>
      </c>
      <c r="D3717" s="78" t="s">
        <v>11024</v>
      </c>
      <c r="E3717" s="78" t="s">
        <v>11025</v>
      </c>
    </row>
    <row r="3718" spans="1:5" ht="56.25" x14ac:dyDescent="0.2">
      <c r="A3718" s="74" t="s">
        <v>11026</v>
      </c>
      <c r="B3718" s="75" t="s">
        <v>11027</v>
      </c>
      <c r="C3718" s="76" t="s">
        <v>211</v>
      </c>
      <c r="D3718" s="78" t="s">
        <v>11028</v>
      </c>
      <c r="E3718" s="78" t="s">
        <v>11029</v>
      </c>
    </row>
    <row r="3719" spans="1:5" x14ac:dyDescent="0.2">
      <c r="A3719" s="59">
        <v>54.06</v>
      </c>
      <c r="B3719" s="73" t="s">
        <v>11030</v>
      </c>
      <c r="C3719" s="56"/>
      <c r="D3719" s="56"/>
      <c r="E3719" s="56"/>
    </row>
    <row r="3720" spans="1:5" ht="33.75" x14ac:dyDescent="0.2">
      <c r="A3720" s="74" t="s">
        <v>11031</v>
      </c>
      <c r="B3720" s="74" t="s">
        <v>11032</v>
      </c>
      <c r="C3720" s="76" t="s">
        <v>228</v>
      </c>
      <c r="D3720" s="78" t="s">
        <v>11033</v>
      </c>
      <c r="E3720" s="78" t="s">
        <v>11035</v>
      </c>
    </row>
    <row r="3721" spans="1:5" ht="33.75" x14ac:dyDescent="0.2">
      <c r="A3721" s="74" t="s">
        <v>11036</v>
      </c>
      <c r="B3721" s="74" t="s">
        <v>11037</v>
      </c>
      <c r="C3721" s="76" t="s">
        <v>228</v>
      </c>
      <c r="D3721" s="78" t="s">
        <v>11038</v>
      </c>
      <c r="E3721" s="78" t="s">
        <v>5825</v>
      </c>
    </row>
    <row r="3722" spans="1:5" ht="45" x14ac:dyDescent="0.2">
      <c r="A3722" s="74" t="s">
        <v>11039</v>
      </c>
      <c r="B3722" s="74" t="s">
        <v>11040</v>
      </c>
      <c r="C3722" s="76" t="s">
        <v>235</v>
      </c>
      <c r="D3722" s="78" t="s">
        <v>11041</v>
      </c>
      <c r="E3722" s="78" t="s">
        <v>11043</v>
      </c>
    </row>
    <row r="3723" spans="1:5" ht="45" x14ac:dyDescent="0.2">
      <c r="A3723" s="74" t="s">
        <v>11044</v>
      </c>
      <c r="B3723" s="74" t="s">
        <v>11045</v>
      </c>
      <c r="C3723" s="76" t="s">
        <v>235</v>
      </c>
      <c r="D3723" s="78" t="s">
        <v>11046</v>
      </c>
      <c r="E3723" s="78" t="s">
        <v>11047</v>
      </c>
    </row>
    <row r="3724" spans="1:5" ht="22.5" x14ac:dyDescent="0.2">
      <c r="A3724" s="74" t="s">
        <v>11048</v>
      </c>
      <c r="B3724" s="74" t="s">
        <v>11049</v>
      </c>
      <c r="C3724" s="76" t="s">
        <v>235</v>
      </c>
      <c r="D3724" s="78" t="s">
        <v>11050</v>
      </c>
      <c r="E3724" s="78" t="s">
        <v>11050</v>
      </c>
    </row>
    <row r="3725" spans="1:5" ht="56.25" x14ac:dyDescent="0.2">
      <c r="A3725" s="74" t="s">
        <v>11051</v>
      </c>
      <c r="B3725" s="75" t="s">
        <v>11052</v>
      </c>
      <c r="C3725" s="76" t="s">
        <v>235</v>
      </c>
      <c r="D3725" s="78" t="s">
        <v>11053</v>
      </c>
      <c r="E3725" s="78" t="s">
        <v>11054</v>
      </c>
    </row>
    <row r="3726" spans="1:5" ht="56.25" x14ac:dyDescent="0.2">
      <c r="A3726" s="74" t="s">
        <v>11055</v>
      </c>
      <c r="B3726" s="75" t="s">
        <v>11056</v>
      </c>
      <c r="C3726" s="76" t="s">
        <v>235</v>
      </c>
      <c r="D3726" s="78" t="s">
        <v>11057</v>
      </c>
      <c r="E3726" s="78" t="s">
        <v>11058</v>
      </c>
    </row>
    <row r="3727" spans="1:5" ht="22.5" x14ac:dyDescent="0.2">
      <c r="A3727" s="59">
        <v>54.07</v>
      </c>
      <c r="B3727" s="73" t="s">
        <v>11059</v>
      </c>
      <c r="C3727" s="56"/>
      <c r="D3727" s="56"/>
      <c r="E3727" s="56"/>
    </row>
    <row r="3728" spans="1:5" ht="22.5" x14ac:dyDescent="0.2">
      <c r="A3728" s="74" t="s">
        <v>11060</v>
      </c>
      <c r="B3728" s="74" t="s">
        <v>11061</v>
      </c>
      <c r="C3728" s="76" t="s">
        <v>211</v>
      </c>
      <c r="D3728" s="78" t="s">
        <v>11062</v>
      </c>
      <c r="E3728" s="78" t="s">
        <v>11062</v>
      </c>
    </row>
    <row r="3729" spans="1:5" ht="78.75" x14ac:dyDescent="0.2">
      <c r="A3729" s="74" t="s">
        <v>11063</v>
      </c>
      <c r="B3729" s="75" t="s">
        <v>11064</v>
      </c>
      <c r="C3729" s="76" t="s">
        <v>211</v>
      </c>
      <c r="D3729" s="78" t="s">
        <v>11065</v>
      </c>
      <c r="E3729" s="78" t="s">
        <v>11066</v>
      </c>
    </row>
    <row r="3730" spans="1:5" ht="67.5" x14ac:dyDescent="0.2">
      <c r="A3730" s="74" t="s">
        <v>11067</v>
      </c>
      <c r="B3730" s="75" t="s">
        <v>11068</v>
      </c>
      <c r="C3730" s="76" t="s">
        <v>211</v>
      </c>
      <c r="D3730" s="78" t="s">
        <v>11069</v>
      </c>
      <c r="E3730" s="78" t="s">
        <v>11070</v>
      </c>
    </row>
    <row r="3731" spans="1:5" ht="90" x14ac:dyDescent="0.2">
      <c r="A3731" s="74" t="s">
        <v>11071</v>
      </c>
      <c r="B3731" s="75" t="s">
        <v>11072</v>
      </c>
      <c r="C3731" s="76" t="s">
        <v>211</v>
      </c>
      <c r="D3731" s="78" t="s">
        <v>11073</v>
      </c>
      <c r="E3731" s="78" t="s">
        <v>11074</v>
      </c>
    </row>
    <row r="3732" spans="1:5" ht="67.5" x14ac:dyDescent="0.2">
      <c r="A3732" s="74" t="s">
        <v>11075</v>
      </c>
      <c r="B3732" s="75" t="s">
        <v>11076</v>
      </c>
      <c r="C3732" s="76" t="s">
        <v>211</v>
      </c>
      <c r="D3732" s="78" t="s">
        <v>423</v>
      </c>
      <c r="E3732" s="78" t="s">
        <v>11077</v>
      </c>
    </row>
    <row r="3733" spans="1:5" ht="78.75" x14ac:dyDescent="0.2">
      <c r="A3733" s="74" t="s">
        <v>11078</v>
      </c>
      <c r="B3733" s="75" t="s">
        <v>11079</v>
      </c>
      <c r="C3733" s="76" t="s">
        <v>211</v>
      </c>
      <c r="D3733" s="78" t="s">
        <v>11080</v>
      </c>
      <c r="E3733" s="78" t="s">
        <v>11081</v>
      </c>
    </row>
    <row r="3734" spans="1:5" ht="45" x14ac:dyDescent="0.2">
      <c r="A3734" s="59">
        <v>54.2</v>
      </c>
      <c r="B3734" s="73" t="s">
        <v>11082</v>
      </c>
      <c r="C3734" s="56"/>
      <c r="D3734" s="56"/>
      <c r="E3734" s="56"/>
    </row>
    <row r="3735" spans="1:5" ht="33.75" x14ac:dyDescent="0.2">
      <c r="A3735" s="74" t="s">
        <v>11083</v>
      </c>
      <c r="B3735" s="74" t="s">
        <v>11084</v>
      </c>
      <c r="C3735" s="76" t="s">
        <v>228</v>
      </c>
      <c r="D3735" s="78" t="s">
        <v>11085</v>
      </c>
      <c r="E3735" s="78" t="s">
        <v>11087</v>
      </c>
    </row>
    <row r="3736" spans="1:5" ht="33.75" x14ac:dyDescent="0.2">
      <c r="A3736" s="74" t="s">
        <v>11088</v>
      </c>
      <c r="B3736" s="74" t="s">
        <v>11089</v>
      </c>
      <c r="C3736" s="76" t="s">
        <v>228</v>
      </c>
      <c r="D3736" s="78" t="s">
        <v>790</v>
      </c>
      <c r="E3736" s="78" t="s">
        <v>11090</v>
      </c>
    </row>
    <row r="3737" spans="1:5" ht="33.75" x14ac:dyDescent="0.2">
      <c r="A3737" s="74" t="s">
        <v>11091</v>
      </c>
      <c r="B3737" s="74" t="s">
        <v>11092</v>
      </c>
      <c r="C3737" s="76" t="s">
        <v>211</v>
      </c>
      <c r="D3737" s="78" t="s">
        <v>11093</v>
      </c>
      <c r="E3737" s="78" t="s">
        <v>1404</v>
      </c>
    </row>
    <row r="3738" spans="1:5" ht="67.5" x14ac:dyDescent="0.2">
      <c r="A3738" s="74" t="s">
        <v>11094</v>
      </c>
      <c r="B3738" s="75" t="s">
        <v>11095</v>
      </c>
      <c r="C3738" s="76" t="s">
        <v>211</v>
      </c>
      <c r="D3738" s="78" t="s">
        <v>6049</v>
      </c>
      <c r="E3738" s="78" t="s">
        <v>11096</v>
      </c>
    </row>
    <row r="3739" spans="1:5" ht="67.5" x14ac:dyDescent="0.2">
      <c r="A3739" s="74" t="s">
        <v>11097</v>
      </c>
      <c r="B3739" s="75" t="s">
        <v>11098</v>
      </c>
      <c r="C3739" s="76" t="s">
        <v>211</v>
      </c>
      <c r="D3739" s="78" t="s">
        <v>11099</v>
      </c>
      <c r="E3739" s="78" t="s">
        <v>11100</v>
      </c>
    </row>
    <row r="3740" spans="1:5" ht="67.5" x14ac:dyDescent="0.2">
      <c r="A3740" s="74" t="s">
        <v>11101</v>
      </c>
      <c r="B3740" s="75" t="s">
        <v>11102</v>
      </c>
      <c r="C3740" s="76" t="s">
        <v>211</v>
      </c>
      <c r="D3740" s="78" t="s">
        <v>11103</v>
      </c>
      <c r="E3740" s="78" t="s">
        <v>11105</v>
      </c>
    </row>
    <row r="3741" spans="1:5" ht="22.5" x14ac:dyDescent="0.2">
      <c r="A3741" s="58">
        <v>55</v>
      </c>
      <c r="B3741" s="73" t="s">
        <v>11106</v>
      </c>
      <c r="C3741" s="56"/>
      <c r="D3741" s="56"/>
      <c r="E3741" s="56"/>
    </row>
    <row r="3742" spans="1:5" x14ac:dyDescent="0.2">
      <c r="A3742" s="59">
        <v>55.01</v>
      </c>
      <c r="B3742" s="73" t="s">
        <v>11107</v>
      </c>
      <c r="C3742" s="56"/>
      <c r="D3742" s="56"/>
      <c r="E3742" s="56"/>
    </row>
    <row r="3743" spans="1:5" ht="22.5" x14ac:dyDescent="0.2">
      <c r="A3743" s="74" t="s">
        <v>11108</v>
      </c>
      <c r="B3743" s="74" t="s">
        <v>11109</v>
      </c>
      <c r="C3743" s="76" t="s">
        <v>211</v>
      </c>
      <c r="D3743" s="82"/>
      <c r="E3743" s="78" t="s">
        <v>1644</v>
      </c>
    </row>
    <row r="3744" spans="1:5" ht="33.75" x14ac:dyDescent="0.2">
      <c r="A3744" s="74" t="s">
        <v>11110</v>
      </c>
      <c r="B3744" s="74" t="s">
        <v>11111</v>
      </c>
      <c r="C3744" s="76" t="s">
        <v>211</v>
      </c>
      <c r="D3744" s="78" t="s">
        <v>4241</v>
      </c>
      <c r="E3744" s="78" t="s">
        <v>11113</v>
      </c>
    </row>
    <row r="3745" spans="1:5" ht="56.25" x14ac:dyDescent="0.2">
      <c r="A3745" s="74" t="s">
        <v>11114</v>
      </c>
      <c r="B3745" s="74" t="s">
        <v>11115</v>
      </c>
      <c r="C3745" s="76" t="s">
        <v>211</v>
      </c>
      <c r="D3745" s="78" t="s">
        <v>250</v>
      </c>
      <c r="E3745" s="78" t="s">
        <v>11116</v>
      </c>
    </row>
    <row r="3746" spans="1:5" ht="56.25" x14ac:dyDescent="0.2">
      <c r="A3746" s="74" t="s">
        <v>11117</v>
      </c>
      <c r="B3746" s="74" t="s">
        <v>11118</v>
      </c>
      <c r="C3746" s="76" t="s">
        <v>210</v>
      </c>
      <c r="D3746" s="77"/>
      <c r="E3746" s="78" t="s">
        <v>308</v>
      </c>
    </row>
    <row r="3747" spans="1:5" ht="33.75" x14ac:dyDescent="0.2">
      <c r="A3747" s="74" t="s">
        <v>11119</v>
      </c>
      <c r="B3747" s="74" t="s">
        <v>11120</v>
      </c>
      <c r="C3747" s="76" t="s">
        <v>211</v>
      </c>
      <c r="D3747" s="82"/>
      <c r="E3747" s="78" t="s">
        <v>5533</v>
      </c>
    </row>
    <row r="3748" spans="1:5" ht="90" x14ac:dyDescent="0.2">
      <c r="A3748" s="74" t="s">
        <v>11121</v>
      </c>
      <c r="B3748" s="75" t="s">
        <v>11122</v>
      </c>
      <c r="C3748" s="76" t="s">
        <v>211</v>
      </c>
      <c r="D3748" s="78" t="s">
        <v>5342</v>
      </c>
      <c r="E3748" s="78" t="s">
        <v>11123</v>
      </c>
    </row>
    <row r="3749" spans="1:5" ht="33.75" x14ac:dyDescent="0.2">
      <c r="A3749" s="74" t="s">
        <v>11124</v>
      </c>
      <c r="B3749" s="74" t="s">
        <v>11125</v>
      </c>
      <c r="C3749" s="76" t="s">
        <v>211</v>
      </c>
      <c r="D3749" s="78" t="s">
        <v>11126</v>
      </c>
      <c r="E3749" s="78" t="s">
        <v>11126</v>
      </c>
    </row>
    <row r="3750" spans="1:5" ht="33.75" x14ac:dyDescent="0.2">
      <c r="A3750" s="59">
        <v>55.02</v>
      </c>
      <c r="B3750" s="73" t="s">
        <v>11127</v>
      </c>
      <c r="C3750" s="56"/>
      <c r="D3750" s="56"/>
      <c r="E3750" s="56"/>
    </row>
    <row r="3751" spans="1:5" ht="22.5" x14ac:dyDescent="0.2">
      <c r="A3751" s="74" t="s">
        <v>11128</v>
      </c>
      <c r="B3751" s="74" t="s">
        <v>11129</v>
      </c>
      <c r="C3751" s="76" t="s">
        <v>210</v>
      </c>
      <c r="D3751" s="82"/>
      <c r="E3751" s="78" t="s">
        <v>230</v>
      </c>
    </row>
    <row r="3752" spans="1:5" ht="33.75" x14ac:dyDescent="0.2">
      <c r="A3752" s="74" t="s">
        <v>11130</v>
      </c>
      <c r="B3752" s="74" t="s">
        <v>11131</v>
      </c>
      <c r="C3752" s="76" t="s">
        <v>210</v>
      </c>
      <c r="D3752" s="78" t="s">
        <v>286</v>
      </c>
      <c r="E3752" s="78" t="s">
        <v>7486</v>
      </c>
    </row>
    <row r="3753" spans="1:5" x14ac:dyDescent="0.2">
      <c r="A3753" s="74" t="s">
        <v>11132</v>
      </c>
      <c r="B3753" s="74" t="s">
        <v>11133</v>
      </c>
      <c r="C3753" s="76" t="s">
        <v>235</v>
      </c>
      <c r="D3753" s="78" t="s">
        <v>11134</v>
      </c>
      <c r="E3753" s="78" t="s">
        <v>11134</v>
      </c>
    </row>
    <row r="3754" spans="1:5" ht="33.75" x14ac:dyDescent="0.2">
      <c r="A3754" s="74" t="s">
        <v>11135</v>
      </c>
      <c r="B3754" s="74" t="s">
        <v>11136</v>
      </c>
      <c r="C3754" s="76" t="s">
        <v>210</v>
      </c>
      <c r="D3754" s="82"/>
      <c r="E3754" s="78" t="s">
        <v>315</v>
      </c>
    </row>
    <row r="3755" spans="1:5" ht="56.25" x14ac:dyDescent="0.2">
      <c r="A3755" s="74" t="s">
        <v>11137</v>
      </c>
      <c r="B3755" s="74" t="s">
        <v>11138</v>
      </c>
      <c r="C3755" s="76" t="s">
        <v>228</v>
      </c>
      <c r="D3755" s="77"/>
      <c r="E3755" s="78" t="s">
        <v>1196</v>
      </c>
    </row>
    <row r="3756" spans="1:5" ht="56.25" x14ac:dyDescent="0.2">
      <c r="A3756" s="74" t="s">
        <v>11139</v>
      </c>
      <c r="B3756" s="74" t="s">
        <v>11140</v>
      </c>
      <c r="C3756" s="76" t="s">
        <v>228</v>
      </c>
      <c r="D3756" s="77"/>
      <c r="E3756" s="78" t="s">
        <v>11077</v>
      </c>
    </row>
    <row r="3757" spans="1:5" ht="22.5" x14ac:dyDescent="0.2">
      <c r="A3757" s="59">
        <v>55.1</v>
      </c>
      <c r="B3757" s="73" t="s">
        <v>11141</v>
      </c>
      <c r="C3757" s="56"/>
      <c r="D3757" s="56"/>
      <c r="E3757" s="56"/>
    </row>
    <row r="3758" spans="1:5" ht="22.5" x14ac:dyDescent="0.2">
      <c r="A3758" s="74" t="s">
        <v>11142</v>
      </c>
      <c r="B3758" s="74" t="s">
        <v>11143</v>
      </c>
      <c r="C3758" s="76" t="s">
        <v>262</v>
      </c>
      <c r="D3758" s="78" t="s">
        <v>3628</v>
      </c>
      <c r="E3758" s="78" t="s">
        <v>3628</v>
      </c>
    </row>
    <row r="3759" spans="1:5" ht="45" x14ac:dyDescent="0.2">
      <c r="A3759" s="58">
        <v>61</v>
      </c>
      <c r="B3759" s="73" t="s">
        <v>11144</v>
      </c>
      <c r="C3759" s="56"/>
      <c r="D3759" s="56"/>
      <c r="E3759" s="56"/>
    </row>
    <row r="3760" spans="1:5" x14ac:dyDescent="0.2">
      <c r="A3760" s="59">
        <v>61.01</v>
      </c>
      <c r="B3760" s="73" t="s">
        <v>11145</v>
      </c>
      <c r="C3760" s="56"/>
      <c r="D3760" s="56"/>
      <c r="E3760" s="56"/>
    </row>
    <row r="3761" spans="1:5" ht="90" x14ac:dyDescent="0.2">
      <c r="A3761" s="74" t="s">
        <v>11146</v>
      </c>
      <c r="B3761" s="75" t="s">
        <v>11147</v>
      </c>
      <c r="C3761" s="76" t="s">
        <v>247</v>
      </c>
      <c r="D3761" s="78" t="s">
        <v>11148</v>
      </c>
      <c r="E3761" s="78" t="s">
        <v>11148</v>
      </c>
    </row>
    <row r="3762" spans="1:5" ht="90" x14ac:dyDescent="0.2">
      <c r="A3762" s="74" t="s">
        <v>11149</v>
      </c>
      <c r="B3762" s="75" t="s">
        <v>11150</v>
      </c>
      <c r="C3762" s="76" t="s">
        <v>247</v>
      </c>
      <c r="D3762" s="78" t="s">
        <v>11151</v>
      </c>
      <c r="E3762" s="78" t="s">
        <v>11151</v>
      </c>
    </row>
    <row r="3763" spans="1:5" ht="90" x14ac:dyDescent="0.2">
      <c r="A3763" s="74" t="s">
        <v>11152</v>
      </c>
      <c r="B3763" s="75" t="s">
        <v>11153</v>
      </c>
      <c r="C3763" s="76" t="s">
        <v>247</v>
      </c>
      <c r="D3763" s="78" t="s">
        <v>11154</v>
      </c>
      <c r="E3763" s="78" t="s">
        <v>11154</v>
      </c>
    </row>
    <row r="3764" spans="1:5" ht="90" x14ac:dyDescent="0.2">
      <c r="A3764" s="74" t="s">
        <v>11155</v>
      </c>
      <c r="B3764" s="75" t="s">
        <v>11156</v>
      </c>
      <c r="C3764" s="76" t="s">
        <v>247</v>
      </c>
      <c r="D3764" s="78" t="s">
        <v>11157</v>
      </c>
      <c r="E3764" s="78" t="s">
        <v>11157</v>
      </c>
    </row>
    <row r="3765" spans="1:5" ht="90" x14ac:dyDescent="0.2">
      <c r="A3765" s="74" t="s">
        <v>11158</v>
      </c>
      <c r="B3765" s="75" t="s">
        <v>11159</v>
      </c>
      <c r="C3765" s="76" t="s">
        <v>247</v>
      </c>
      <c r="D3765" s="78" t="s">
        <v>11160</v>
      </c>
      <c r="E3765" s="78" t="s">
        <v>11160</v>
      </c>
    </row>
    <row r="3766" spans="1:5" ht="33.75" x14ac:dyDescent="0.2">
      <c r="A3766" s="74" t="s">
        <v>11161</v>
      </c>
      <c r="B3766" s="74" t="s">
        <v>11162</v>
      </c>
      <c r="C3766" s="76" t="s">
        <v>211</v>
      </c>
      <c r="D3766" s="78" t="s">
        <v>11163</v>
      </c>
      <c r="E3766" s="78" t="s">
        <v>11163</v>
      </c>
    </row>
    <row r="3767" spans="1:5" x14ac:dyDescent="0.2">
      <c r="A3767" s="59">
        <v>61.1</v>
      </c>
      <c r="B3767" s="73" t="s">
        <v>11164</v>
      </c>
      <c r="C3767" s="56"/>
      <c r="D3767" s="56"/>
      <c r="E3767" s="56"/>
    </row>
    <row r="3768" spans="1:5" ht="67.5" x14ac:dyDescent="0.2">
      <c r="A3768" s="74" t="s">
        <v>11165</v>
      </c>
      <c r="B3768" s="75" t="s">
        <v>11166</v>
      </c>
      <c r="C3768" s="76" t="s">
        <v>210</v>
      </c>
      <c r="D3768" s="78" t="s">
        <v>11167</v>
      </c>
      <c r="E3768" s="78" t="s">
        <v>11169</v>
      </c>
    </row>
    <row r="3769" spans="1:5" ht="67.5" x14ac:dyDescent="0.2">
      <c r="A3769" s="74" t="s">
        <v>11170</v>
      </c>
      <c r="B3769" s="75" t="s">
        <v>11171</v>
      </c>
      <c r="C3769" s="76" t="s">
        <v>210</v>
      </c>
      <c r="D3769" s="78" t="s">
        <v>11172</v>
      </c>
      <c r="E3769" s="78" t="s">
        <v>11174</v>
      </c>
    </row>
    <row r="3770" spans="1:5" ht="67.5" x14ac:dyDescent="0.2">
      <c r="A3770" s="74" t="s">
        <v>11175</v>
      </c>
      <c r="B3770" s="75" t="s">
        <v>11176</v>
      </c>
      <c r="C3770" s="76" t="s">
        <v>210</v>
      </c>
      <c r="D3770" s="78" t="s">
        <v>11177</v>
      </c>
      <c r="E3770" s="78" t="s">
        <v>11179</v>
      </c>
    </row>
    <row r="3771" spans="1:5" ht="67.5" x14ac:dyDescent="0.2">
      <c r="A3771" s="74" t="s">
        <v>11180</v>
      </c>
      <c r="B3771" s="75" t="s">
        <v>11181</v>
      </c>
      <c r="C3771" s="76" t="s">
        <v>210</v>
      </c>
      <c r="D3771" s="78" t="s">
        <v>11182</v>
      </c>
      <c r="E3771" s="78" t="s">
        <v>11184</v>
      </c>
    </row>
    <row r="3772" spans="1:5" ht="67.5" x14ac:dyDescent="0.2">
      <c r="A3772" s="74" t="s">
        <v>11185</v>
      </c>
      <c r="B3772" s="75" t="s">
        <v>11186</v>
      </c>
      <c r="C3772" s="76" t="s">
        <v>210</v>
      </c>
      <c r="D3772" s="78" t="s">
        <v>11187</v>
      </c>
      <c r="E3772" s="78" t="s">
        <v>11189</v>
      </c>
    </row>
    <row r="3773" spans="1:5" ht="78.75" x14ac:dyDescent="0.2">
      <c r="A3773" s="74" t="s">
        <v>11190</v>
      </c>
      <c r="B3773" s="75" t="s">
        <v>11191</v>
      </c>
      <c r="C3773" s="76" t="s">
        <v>210</v>
      </c>
      <c r="D3773" s="78" t="s">
        <v>11192</v>
      </c>
      <c r="E3773" s="78" t="s">
        <v>11194</v>
      </c>
    </row>
    <row r="3774" spans="1:5" ht="67.5" x14ac:dyDescent="0.2">
      <c r="A3774" s="74" t="s">
        <v>11195</v>
      </c>
      <c r="B3774" s="75" t="s">
        <v>11196</v>
      </c>
      <c r="C3774" s="76" t="s">
        <v>210</v>
      </c>
      <c r="D3774" s="78" t="s">
        <v>11197</v>
      </c>
      <c r="E3774" s="78" t="s">
        <v>11198</v>
      </c>
    </row>
    <row r="3775" spans="1:5" ht="78.75" x14ac:dyDescent="0.2">
      <c r="A3775" s="74" t="s">
        <v>11199</v>
      </c>
      <c r="B3775" s="75" t="s">
        <v>11200</v>
      </c>
      <c r="C3775" s="76" t="s">
        <v>210</v>
      </c>
      <c r="D3775" s="78" t="s">
        <v>11201</v>
      </c>
      <c r="E3775" s="78" t="s">
        <v>11203</v>
      </c>
    </row>
    <row r="3776" spans="1:5" ht="78.75" x14ac:dyDescent="0.2">
      <c r="A3776" s="74" t="s">
        <v>11204</v>
      </c>
      <c r="B3776" s="75" t="s">
        <v>11205</v>
      </c>
      <c r="C3776" s="76" t="s">
        <v>210</v>
      </c>
      <c r="D3776" s="78" t="s">
        <v>11206</v>
      </c>
      <c r="E3776" s="78" t="s">
        <v>11208</v>
      </c>
    </row>
    <row r="3777" spans="1:5" ht="90" x14ac:dyDescent="0.2">
      <c r="A3777" s="79" t="s">
        <v>11209</v>
      </c>
      <c r="B3777" s="74" t="s">
        <v>11210</v>
      </c>
      <c r="C3777" s="80" t="s">
        <v>210</v>
      </c>
      <c r="D3777" s="81" t="s">
        <v>11211</v>
      </c>
      <c r="E3777" s="81" t="s">
        <v>11213</v>
      </c>
    </row>
    <row r="3778" spans="1:5" ht="101.25" x14ac:dyDescent="0.2">
      <c r="A3778" s="79" t="s">
        <v>11214</v>
      </c>
      <c r="B3778" s="74" t="s">
        <v>11215</v>
      </c>
      <c r="C3778" s="80" t="s">
        <v>210</v>
      </c>
      <c r="D3778" s="81" t="s">
        <v>11216</v>
      </c>
      <c r="E3778" s="81" t="s">
        <v>11218</v>
      </c>
    </row>
    <row r="3779" spans="1:5" ht="101.25" x14ac:dyDescent="0.2">
      <c r="A3779" s="79" t="s">
        <v>11219</v>
      </c>
      <c r="B3779" s="74" t="s">
        <v>11220</v>
      </c>
      <c r="C3779" s="80" t="s">
        <v>210</v>
      </c>
      <c r="D3779" s="81" t="s">
        <v>11221</v>
      </c>
      <c r="E3779" s="81" t="s">
        <v>11223</v>
      </c>
    </row>
    <row r="3780" spans="1:5" ht="101.25" x14ac:dyDescent="0.2">
      <c r="A3780" s="79" t="s">
        <v>11224</v>
      </c>
      <c r="B3780" s="74" t="s">
        <v>11225</v>
      </c>
      <c r="C3780" s="80" t="s">
        <v>210</v>
      </c>
      <c r="D3780" s="81" t="s">
        <v>11226</v>
      </c>
      <c r="E3780" s="81" t="s">
        <v>11228</v>
      </c>
    </row>
    <row r="3781" spans="1:5" ht="90" x14ac:dyDescent="0.2">
      <c r="A3781" s="74" t="s">
        <v>11229</v>
      </c>
      <c r="B3781" s="75" t="s">
        <v>11230</v>
      </c>
      <c r="C3781" s="76" t="s">
        <v>210</v>
      </c>
      <c r="D3781" s="78" t="s">
        <v>11231</v>
      </c>
      <c r="E3781" s="78" t="s">
        <v>11233</v>
      </c>
    </row>
    <row r="3782" spans="1:5" ht="90" x14ac:dyDescent="0.2">
      <c r="A3782" s="74" t="s">
        <v>11234</v>
      </c>
      <c r="B3782" s="75" t="s">
        <v>11235</v>
      </c>
      <c r="C3782" s="76" t="s">
        <v>210</v>
      </c>
      <c r="D3782" s="78" t="s">
        <v>11236</v>
      </c>
      <c r="E3782" s="78" t="s">
        <v>11237</v>
      </c>
    </row>
    <row r="3783" spans="1:5" ht="90" x14ac:dyDescent="0.2">
      <c r="A3783" s="74" t="s">
        <v>11238</v>
      </c>
      <c r="B3783" s="75" t="s">
        <v>11239</v>
      </c>
      <c r="C3783" s="76" t="s">
        <v>210</v>
      </c>
      <c r="D3783" s="78" t="s">
        <v>11240</v>
      </c>
      <c r="E3783" s="78" t="s">
        <v>11241</v>
      </c>
    </row>
    <row r="3784" spans="1:5" ht="45" x14ac:dyDescent="0.2">
      <c r="A3784" s="74" t="s">
        <v>11242</v>
      </c>
      <c r="B3784" s="74" t="s">
        <v>11243</v>
      </c>
      <c r="C3784" s="76" t="s">
        <v>228</v>
      </c>
      <c r="D3784" s="78" t="s">
        <v>11244</v>
      </c>
      <c r="E3784" s="78" t="s">
        <v>11245</v>
      </c>
    </row>
    <row r="3785" spans="1:5" ht="45" x14ac:dyDescent="0.2">
      <c r="A3785" s="74" t="s">
        <v>11246</v>
      </c>
      <c r="B3785" s="74" t="s">
        <v>11247</v>
      </c>
      <c r="C3785" s="76" t="s">
        <v>228</v>
      </c>
      <c r="D3785" s="78" t="s">
        <v>11248</v>
      </c>
      <c r="E3785" s="78" t="s">
        <v>11249</v>
      </c>
    </row>
    <row r="3786" spans="1:5" ht="45" x14ac:dyDescent="0.2">
      <c r="A3786" s="74" t="s">
        <v>11250</v>
      </c>
      <c r="B3786" s="74" t="s">
        <v>11251</v>
      </c>
      <c r="C3786" s="76" t="s">
        <v>228</v>
      </c>
      <c r="D3786" s="78" t="s">
        <v>1675</v>
      </c>
      <c r="E3786" s="78" t="s">
        <v>11252</v>
      </c>
    </row>
    <row r="3787" spans="1:5" ht="45" x14ac:dyDescent="0.2">
      <c r="A3787" s="74" t="s">
        <v>11253</v>
      </c>
      <c r="B3787" s="74" t="s">
        <v>11254</v>
      </c>
      <c r="C3787" s="76" t="s">
        <v>211</v>
      </c>
      <c r="D3787" s="78" t="s">
        <v>11255</v>
      </c>
      <c r="E3787" s="78" t="s">
        <v>11256</v>
      </c>
    </row>
    <row r="3788" spans="1:5" ht="67.5" x14ac:dyDescent="0.2">
      <c r="A3788" s="74" t="s">
        <v>11257</v>
      </c>
      <c r="B3788" s="75" t="s">
        <v>11258</v>
      </c>
      <c r="C3788" s="76" t="s">
        <v>211</v>
      </c>
      <c r="D3788" s="78" t="s">
        <v>11259</v>
      </c>
      <c r="E3788" s="78" t="s">
        <v>11259</v>
      </c>
    </row>
    <row r="3789" spans="1:5" ht="45" x14ac:dyDescent="0.2">
      <c r="A3789" s="74" t="s">
        <v>11260</v>
      </c>
      <c r="B3789" s="74" t="s">
        <v>11261</v>
      </c>
      <c r="C3789" s="76" t="s">
        <v>211</v>
      </c>
      <c r="D3789" s="78" t="s">
        <v>11262</v>
      </c>
      <c r="E3789" s="78" t="s">
        <v>11264</v>
      </c>
    </row>
    <row r="3790" spans="1:5" ht="45" x14ac:dyDescent="0.2">
      <c r="A3790" s="74" t="s">
        <v>11265</v>
      </c>
      <c r="B3790" s="74" t="s">
        <v>11266</v>
      </c>
      <c r="C3790" s="76" t="s">
        <v>211</v>
      </c>
      <c r="D3790" s="78" t="s">
        <v>11267</v>
      </c>
      <c r="E3790" s="78" t="s">
        <v>11269</v>
      </c>
    </row>
    <row r="3791" spans="1:5" ht="45" x14ac:dyDescent="0.2">
      <c r="A3791" s="74" t="s">
        <v>11270</v>
      </c>
      <c r="B3791" s="74" t="s">
        <v>11271</v>
      </c>
      <c r="C3791" s="76" t="s">
        <v>211</v>
      </c>
      <c r="D3791" s="78" t="s">
        <v>11272</v>
      </c>
      <c r="E3791" s="78" t="s">
        <v>11274</v>
      </c>
    </row>
    <row r="3792" spans="1:5" ht="33.75" x14ac:dyDescent="0.2">
      <c r="A3792" s="74" t="s">
        <v>11275</v>
      </c>
      <c r="B3792" s="74" t="s">
        <v>11276</v>
      </c>
      <c r="C3792" s="76" t="s">
        <v>210</v>
      </c>
      <c r="D3792" s="82"/>
      <c r="E3792" s="78" t="s">
        <v>11277</v>
      </c>
    </row>
    <row r="3793" spans="1:5" ht="67.5" x14ac:dyDescent="0.2">
      <c r="A3793" s="74" t="s">
        <v>11278</v>
      </c>
      <c r="B3793" s="75" t="s">
        <v>11279</v>
      </c>
      <c r="C3793" s="76" t="s">
        <v>210</v>
      </c>
      <c r="D3793" s="78" t="s">
        <v>11280</v>
      </c>
      <c r="E3793" s="78" t="s">
        <v>11282</v>
      </c>
    </row>
    <row r="3794" spans="1:5" ht="33.75" x14ac:dyDescent="0.2">
      <c r="A3794" s="74" t="s">
        <v>11283</v>
      </c>
      <c r="B3794" s="74" t="s">
        <v>11284</v>
      </c>
      <c r="C3794" s="76" t="s">
        <v>210</v>
      </c>
      <c r="D3794" s="78" t="s">
        <v>11285</v>
      </c>
      <c r="E3794" s="78" t="s">
        <v>11286</v>
      </c>
    </row>
    <row r="3795" spans="1:5" ht="45" x14ac:dyDescent="0.2">
      <c r="A3795" s="74" t="s">
        <v>11287</v>
      </c>
      <c r="B3795" s="74" t="s">
        <v>11288</v>
      </c>
      <c r="C3795" s="76" t="s">
        <v>210</v>
      </c>
      <c r="D3795" s="78" t="s">
        <v>11289</v>
      </c>
      <c r="E3795" s="78" t="s">
        <v>11291</v>
      </c>
    </row>
    <row r="3796" spans="1:5" ht="56.25" x14ac:dyDescent="0.2">
      <c r="A3796" s="74" t="s">
        <v>11292</v>
      </c>
      <c r="B3796" s="74" t="s">
        <v>11293</v>
      </c>
      <c r="C3796" s="76" t="s">
        <v>211</v>
      </c>
      <c r="D3796" s="78" t="s">
        <v>11294</v>
      </c>
      <c r="E3796" s="78" t="s">
        <v>11296</v>
      </c>
    </row>
    <row r="3797" spans="1:5" ht="45" x14ac:dyDescent="0.2">
      <c r="A3797" s="74" t="s">
        <v>11297</v>
      </c>
      <c r="B3797" s="74" t="s">
        <v>11298</v>
      </c>
      <c r="C3797" s="76" t="s">
        <v>228</v>
      </c>
      <c r="D3797" s="78" t="s">
        <v>11299</v>
      </c>
      <c r="E3797" s="78" t="s">
        <v>11300</v>
      </c>
    </row>
    <row r="3798" spans="1:5" ht="22.5" x14ac:dyDescent="0.2">
      <c r="A3798" s="74" t="s">
        <v>11301</v>
      </c>
      <c r="B3798" s="74" t="s">
        <v>11302</v>
      </c>
      <c r="C3798" s="76" t="s">
        <v>210</v>
      </c>
      <c r="D3798" s="78" t="s">
        <v>11303</v>
      </c>
      <c r="E3798" s="78" t="s">
        <v>11304</v>
      </c>
    </row>
    <row r="3799" spans="1:5" ht="22.5" x14ac:dyDescent="0.2">
      <c r="A3799" s="74" t="s">
        <v>11305</v>
      </c>
      <c r="B3799" s="74" t="s">
        <v>11306</v>
      </c>
      <c r="C3799" s="76" t="s">
        <v>210</v>
      </c>
      <c r="D3799" s="78" t="s">
        <v>11307</v>
      </c>
      <c r="E3799" s="78" t="s">
        <v>11308</v>
      </c>
    </row>
    <row r="3800" spans="1:5" ht="45" x14ac:dyDescent="0.2">
      <c r="A3800" s="74" t="s">
        <v>11309</v>
      </c>
      <c r="B3800" s="74" t="s">
        <v>11310</v>
      </c>
      <c r="C3800" s="76" t="s">
        <v>210</v>
      </c>
      <c r="D3800" s="78" t="s">
        <v>11311</v>
      </c>
      <c r="E3800" s="78" t="s">
        <v>11312</v>
      </c>
    </row>
    <row r="3801" spans="1:5" ht="45" x14ac:dyDescent="0.2">
      <c r="A3801" s="74" t="s">
        <v>11313</v>
      </c>
      <c r="B3801" s="74" t="s">
        <v>11314</v>
      </c>
      <c r="C3801" s="76" t="s">
        <v>210</v>
      </c>
      <c r="D3801" s="78" t="s">
        <v>11315</v>
      </c>
      <c r="E3801" s="78" t="s">
        <v>11316</v>
      </c>
    </row>
    <row r="3802" spans="1:5" ht="78.75" x14ac:dyDescent="0.2">
      <c r="A3802" s="74" t="s">
        <v>11317</v>
      </c>
      <c r="B3802" s="75" t="s">
        <v>11318</v>
      </c>
      <c r="C3802" s="76" t="s">
        <v>211</v>
      </c>
      <c r="D3802" s="78" t="s">
        <v>11319</v>
      </c>
      <c r="E3802" s="78" t="s">
        <v>11321</v>
      </c>
    </row>
    <row r="3803" spans="1:5" ht="78.75" x14ac:dyDescent="0.2">
      <c r="A3803" s="74" t="s">
        <v>11322</v>
      </c>
      <c r="B3803" s="75" t="s">
        <v>11323</v>
      </c>
      <c r="C3803" s="76" t="s">
        <v>211</v>
      </c>
      <c r="D3803" s="78" t="s">
        <v>11324</v>
      </c>
      <c r="E3803" s="78" t="s">
        <v>11326</v>
      </c>
    </row>
    <row r="3804" spans="1:5" ht="78.75" x14ac:dyDescent="0.2">
      <c r="A3804" s="74" t="s">
        <v>11327</v>
      </c>
      <c r="B3804" s="75" t="s">
        <v>11328</v>
      </c>
      <c r="C3804" s="76" t="s">
        <v>211</v>
      </c>
      <c r="D3804" s="78" t="s">
        <v>11329</v>
      </c>
      <c r="E3804" s="78" t="s">
        <v>11330</v>
      </c>
    </row>
    <row r="3805" spans="1:5" ht="33.75" x14ac:dyDescent="0.2">
      <c r="A3805" s="74" t="s">
        <v>11331</v>
      </c>
      <c r="B3805" s="74" t="s">
        <v>11332</v>
      </c>
      <c r="C3805" s="76" t="s">
        <v>211</v>
      </c>
      <c r="D3805" s="78" t="s">
        <v>11333</v>
      </c>
      <c r="E3805" s="78" t="s">
        <v>11334</v>
      </c>
    </row>
    <row r="3806" spans="1:5" ht="33.75" x14ac:dyDescent="0.2">
      <c r="A3806" s="74" t="s">
        <v>11335</v>
      </c>
      <c r="B3806" s="74" t="s">
        <v>11336</v>
      </c>
      <c r="C3806" s="76" t="s">
        <v>211</v>
      </c>
      <c r="D3806" s="78" t="s">
        <v>11337</v>
      </c>
      <c r="E3806" s="78" t="s">
        <v>11339</v>
      </c>
    </row>
    <row r="3807" spans="1:5" ht="33.75" x14ac:dyDescent="0.2">
      <c r="A3807" s="74" t="s">
        <v>11340</v>
      </c>
      <c r="B3807" s="74" t="s">
        <v>11341</v>
      </c>
      <c r="C3807" s="76" t="s">
        <v>211</v>
      </c>
      <c r="D3807" s="78" t="s">
        <v>11342</v>
      </c>
      <c r="E3807" s="78" t="s">
        <v>11343</v>
      </c>
    </row>
    <row r="3808" spans="1:5" ht="56.25" x14ac:dyDescent="0.2">
      <c r="A3808" s="74" t="s">
        <v>11344</v>
      </c>
      <c r="B3808" s="74" t="s">
        <v>11345</v>
      </c>
      <c r="C3808" s="76" t="s">
        <v>211</v>
      </c>
      <c r="D3808" s="78" t="s">
        <v>11346</v>
      </c>
      <c r="E3808" s="78" t="s">
        <v>11348</v>
      </c>
    </row>
    <row r="3809" spans="1:5" ht="56.25" x14ac:dyDescent="0.2">
      <c r="A3809" s="74" t="s">
        <v>11349</v>
      </c>
      <c r="B3809" s="74" t="s">
        <v>11350</v>
      </c>
      <c r="C3809" s="76" t="s">
        <v>211</v>
      </c>
      <c r="D3809" s="78" t="s">
        <v>11351</v>
      </c>
      <c r="E3809" s="78" t="s">
        <v>11353</v>
      </c>
    </row>
    <row r="3810" spans="1:5" ht="56.25" x14ac:dyDescent="0.2">
      <c r="A3810" s="74" t="s">
        <v>11354</v>
      </c>
      <c r="B3810" s="74" t="s">
        <v>11355</v>
      </c>
      <c r="C3810" s="76" t="s">
        <v>211</v>
      </c>
      <c r="D3810" s="78" t="s">
        <v>11356</v>
      </c>
      <c r="E3810" s="78" t="s">
        <v>11357</v>
      </c>
    </row>
    <row r="3811" spans="1:5" ht="56.25" x14ac:dyDescent="0.2">
      <c r="A3811" s="74" t="s">
        <v>11358</v>
      </c>
      <c r="B3811" s="74" t="s">
        <v>11359</v>
      </c>
      <c r="C3811" s="76" t="s">
        <v>211</v>
      </c>
      <c r="D3811" s="78" t="s">
        <v>11360</v>
      </c>
      <c r="E3811" s="78" t="s">
        <v>11361</v>
      </c>
    </row>
    <row r="3812" spans="1:5" ht="56.25" x14ac:dyDescent="0.2">
      <c r="A3812" s="74" t="s">
        <v>11362</v>
      </c>
      <c r="B3812" s="74" t="s">
        <v>11363</v>
      </c>
      <c r="C3812" s="76" t="s">
        <v>211</v>
      </c>
      <c r="D3812" s="78" t="s">
        <v>11364</v>
      </c>
      <c r="E3812" s="78" t="s">
        <v>11365</v>
      </c>
    </row>
    <row r="3813" spans="1:5" ht="22.5" x14ac:dyDescent="0.2">
      <c r="A3813" s="74" t="s">
        <v>11366</v>
      </c>
      <c r="B3813" s="74" t="s">
        <v>11367</v>
      </c>
      <c r="C3813" s="76" t="s">
        <v>211</v>
      </c>
      <c r="D3813" s="78" t="s">
        <v>11368</v>
      </c>
      <c r="E3813" s="78" t="s">
        <v>11369</v>
      </c>
    </row>
    <row r="3814" spans="1:5" x14ac:dyDescent="0.2">
      <c r="A3814" s="74" t="s">
        <v>11370</v>
      </c>
      <c r="B3814" s="74" t="s">
        <v>11371</v>
      </c>
      <c r="C3814" s="76" t="s">
        <v>211</v>
      </c>
      <c r="D3814" s="78" t="s">
        <v>11372</v>
      </c>
      <c r="E3814" s="78" t="s">
        <v>11374</v>
      </c>
    </row>
    <row r="3815" spans="1:5" ht="33.75" x14ac:dyDescent="0.2">
      <c r="A3815" s="74" t="s">
        <v>11375</v>
      </c>
      <c r="B3815" s="74" t="s">
        <v>11376</v>
      </c>
      <c r="C3815" s="76" t="s">
        <v>210</v>
      </c>
      <c r="D3815" s="78" t="s">
        <v>11377</v>
      </c>
      <c r="E3815" s="78" t="s">
        <v>11378</v>
      </c>
    </row>
    <row r="3816" spans="1:5" ht="33.75" x14ac:dyDescent="0.2">
      <c r="A3816" s="74" t="s">
        <v>11379</v>
      </c>
      <c r="B3816" s="74" t="s">
        <v>11380</v>
      </c>
      <c r="C3816" s="76" t="s">
        <v>210</v>
      </c>
      <c r="D3816" s="78" t="s">
        <v>11381</v>
      </c>
      <c r="E3816" s="78" t="s">
        <v>11382</v>
      </c>
    </row>
    <row r="3817" spans="1:5" x14ac:dyDescent="0.2">
      <c r="A3817" s="59">
        <v>61.14</v>
      </c>
      <c r="B3817" s="73" t="s">
        <v>11383</v>
      </c>
      <c r="C3817" s="56"/>
      <c r="D3817" s="56"/>
      <c r="E3817" s="56"/>
    </row>
    <row r="3818" spans="1:5" ht="67.5" x14ac:dyDescent="0.2">
      <c r="A3818" s="74" t="s">
        <v>11384</v>
      </c>
      <c r="B3818" s="75" t="s">
        <v>11385</v>
      </c>
      <c r="C3818" s="76" t="s">
        <v>210</v>
      </c>
      <c r="D3818" s="78" t="s">
        <v>11386</v>
      </c>
      <c r="E3818" s="78" t="s">
        <v>11388</v>
      </c>
    </row>
    <row r="3819" spans="1:5" ht="78.75" x14ac:dyDescent="0.2">
      <c r="A3819" s="74" t="s">
        <v>11389</v>
      </c>
      <c r="B3819" s="75" t="s">
        <v>11390</v>
      </c>
      <c r="C3819" s="76" t="s">
        <v>210</v>
      </c>
      <c r="D3819" s="78" t="s">
        <v>11391</v>
      </c>
      <c r="E3819" s="78" t="s">
        <v>11393</v>
      </c>
    </row>
    <row r="3820" spans="1:5" ht="67.5" x14ac:dyDescent="0.2">
      <c r="A3820" s="74" t="s">
        <v>11394</v>
      </c>
      <c r="B3820" s="75" t="s">
        <v>11395</v>
      </c>
      <c r="C3820" s="76" t="s">
        <v>210</v>
      </c>
      <c r="D3820" s="78" t="s">
        <v>11396</v>
      </c>
      <c r="E3820" s="78" t="s">
        <v>11398</v>
      </c>
    </row>
    <row r="3821" spans="1:5" ht="78.75" x14ac:dyDescent="0.2">
      <c r="A3821" s="74" t="s">
        <v>11399</v>
      </c>
      <c r="B3821" s="75" t="s">
        <v>11400</v>
      </c>
      <c r="C3821" s="76" t="s">
        <v>210</v>
      </c>
      <c r="D3821" s="78" t="s">
        <v>11401</v>
      </c>
      <c r="E3821" s="78" t="s">
        <v>11402</v>
      </c>
    </row>
    <row r="3822" spans="1:5" ht="67.5" x14ac:dyDescent="0.2">
      <c r="A3822" s="74" t="s">
        <v>11403</v>
      </c>
      <c r="B3822" s="75" t="s">
        <v>11404</v>
      </c>
      <c r="C3822" s="76" t="s">
        <v>210</v>
      </c>
      <c r="D3822" s="78" t="s">
        <v>11405</v>
      </c>
      <c r="E3822" s="78" t="s">
        <v>11406</v>
      </c>
    </row>
    <row r="3823" spans="1:5" ht="67.5" x14ac:dyDescent="0.2">
      <c r="A3823" s="74" t="s">
        <v>11407</v>
      </c>
      <c r="B3823" s="75" t="s">
        <v>11408</v>
      </c>
      <c r="C3823" s="76" t="s">
        <v>210</v>
      </c>
      <c r="D3823" s="78" t="s">
        <v>11409</v>
      </c>
      <c r="E3823" s="78" t="s">
        <v>11410</v>
      </c>
    </row>
    <row r="3824" spans="1:5" ht="78.75" x14ac:dyDescent="0.2">
      <c r="A3824" s="74" t="s">
        <v>11411</v>
      </c>
      <c r="B3824" s="75" t="s">
        <v>11412</v>
      </c>
      <c r="C3824" s="76" t="s">
        <v>210</v>
      </c>
      <c r="D3824" s="78" t="s">
        <v>11413</v>
      </c>
      <c r="E3824" s="78" t="s">
        <v>11415</v>
      </c>
    </row>
    <row r="3825" spans="1:5" ht="22.5" x14ac:dyDescent="0.2">
      <c r="A3825" s="59">
        <v>61.15</v>
      </c>
      <c r="B3825" s="73" t="s">
        <v>11416</v>
      </c>
      <c r="C3825" s="56"/>
      <c r="D3825" s="56"/>
      <c r="E3825" s="56"/>
    </row>
    <row r="3826" spans="1:5" ht="56.25" x14ac:dyDescent="0.2">
      <c r="A3826" s="74" t="s">
        <v>11417</v>
      </c>
      <c r="B3826" s="74" t="s">
        <v>11418</v>
      </c>
      <c r="C3826" s="76" t="s">
        <v>210</v>
      </c>
      <c r="D3826" s="78" t="s">
        <v>11419</v>
      </c>
      <c r="E3826" s="78" t="s">
        <v>11420</v>
      </c>
    </row>
    <row r="3827" spans="1:5" ht="33.75" x14ac:dyDescent="0.2">
      <c r="A3827" s="74" t="s">
        <v>11421</v>
      </c>
      <c r="B3827" s="74" t="s">
        <v>11422</v>
      </c>
      <c r="C3827" s="76" t="s">
        <v>210</v>
      </c>
      <c r="D3827" s="78" t="s">
        <v>11423</v>
      </c>
      <c r="E3827" s="78" t="s">
        <v>5285</v>
      </c>
    </row>
    <row r="3828" spans="1:5" ht="56.25" x14ac:dyDescent="0.2">
      <c r="A3828" s="74" t="s">
        <v>11424</v>
      </c>
      <c r="B3828" s="75" t="s">
        <v>11425</v>
      </c>
      <c r="C3828" s="76" t="s">
        <v>210</v>
      </c>
      <c r="D3828" s="78" t="s">
        <v>11426</v>
      </c>
      <c r="E3828" s="78" t="s">
        <v>11427</v>
      </c>
    </row>
    <row r="3829" spans="1:5" ht="67.5" x14ac:dyDescent="0.2">
      <c r="A3829" s="74" t="s">
        <v>11428</v>
      </c>
      <c r="B3829" s="75" t="s">
        <v>11429</v>
      </c>
      <c r="C3829" s="76" t="s">
        <v>210</v>
      </c>
      <c r="D3829" s="78" t="s">
        <v>11430</v>
      </c>
      <c r="E3829" s="78" t="s">
        <v>11431</v>
      </c>
    </row>
    <row r="3830" spans="1:5" ht="67.5" x14ac:dyDescent="0.2">
      <c r="A3830" s="74" t="s">
        <v>11432</v>
      </c>
      <c r="B3830" s="75" t="s">
        <v>11433</v>
      </c>
      <c r="C3830" s="76" t="s">
        <v>210</v>
      </c>
      <c r="D3830" s="78" t="s">
        <v>11434</v>
      </c>
      <c r="E3830" s="78" t="s">
        <v>11436</v>
      </c>
    </row>
    <row r="3831" spans="1:5" ht="45" x14ac:dyDescent="0.2">
      <c r="A3831" s="74" t="s">
        <v>11437</v>
      </c>
      <c r="B3831" s="74" t="s">
        <v>11438</v>
      </c>
      <c r="C3831" s="76" t="s">
        <v>210</v>
      </c>
      <c r="D3831" s="78" t="s">
        <v>11439</v>
      </c>
      <c r="E3831" s="78" t="s">
        <v>11440</v>
      </c>
    </row>
    <row r="3832" spans="1:5" ht="56.25" x14ac:dyDescent="0.2">
      <c r="A3832" s="74" t="s">
        <v>11441</v>
      </c>
      <c r="B3832" s="75" t="s">
        <v>11442</v>
      </c>
      <c r="C3832" s="76" t="s">
        <v>210</v>
      </c>
      <c r="D3832" s="78" t="s">
        <v>11443</v>
      </c>
      <c r="E3832" s="78" t="s">
        <v>11444</v>
      </c>
    </row>
    <row r="3833" spans="1:5" ht="45" x14ac:dyDescent="0.2">
      <c r="A3833" s="74" t="s">
        <v>11445</v>
      </c>
      <c r="B3833" s="74" t="s">
        <v>11446</v>
      </c>
      <c r="C3833" s="76" t="s">
        <v>210</v>
      </c>
      <c r="D3833" s="78" t="s">
        <v>11447</v>
      </c>
      <c r="E3833" s="78" t="s">
        <v>11448</v>
      </c>
    </row>
    <row r="3834" spans="1:5" ht="56.25" x14ac:dyDescent="0.2">
      <c r="A3834" s="74" t="s">
        <v>11449</v>
      </c>
      <c r="B3834" s="75" t="s">
        <v>11450</v>
      </c>
      <c r="C3834" s="76" t="s">
        <v>210</v>
      </c>
      <c r="D3834" s="78" t="s">
        <v>11451</v>
      </c>
      <c r="E3834" s="78" t="s">
        <v>11452</v>
      </c>
    </row>
    <row r="3835" spans="1:5" ht="56.25" x14ac:dyDescent="0.2">
      <c r="A3835" s="74" t="s">
        <v>11453</v>
      </c>
      <c r="B3835" s="74" t="s">
        <v>11454</v>
      </c>
      <c r="C3835" s="76" t="s">
        <v>210</v>
      </c>
      <c r="D3835" s="78" t="s">
        <v>11455</v>
      </c>
      <c r="E3835" s="78" t="s">
        <v>11456</v>
      </c>
    </row>
    <row r="3836" spans="1:5" ht="33.75" x14ac:dyDescent="0.2">
      <c r="A3836" s="74" t="s">
        <v>11457</v>
      </c>
      <c r="B3836" s="74" t="s">
        <v>11458</v>
      </c>
      <c r="C3836" s="76" t="s">
        <v>210</v>
      </c>
      <c r="D3836" s="78" t="s">
        <v>11459</v>
      </c>
      <c r="E3836" s="78" t="s">
        <v>11460</v>
      </c>
    </row>
    <row r="3837" spans="1:5" ht="33.75" x14ac:dyDescent="0.2">
      <c r="A3837" s="74" t="s">
        <v>11461</v>
      </c>
      <c r="B3837" s="74" t="s">
        <v>11462</v>
      </c>
      <c r="C3837" s="76" t="s">
        <v>210</v>
      </c>
      <c r="D3837" s="78" t="s">
        <v>11463</v>
      </c>
      <c r="E3837" s="78" t="s">
        <v>11464</v>
      </c>
    </row>
    <row r="3838" spans="1:5" ht="22.5" x14ac:dyDescent="0.2">
      <c r="A3838" s="74" t="s">
        <v>11465</v>
      </c>
      <c r="B3838" s="74" t="s">
        <v>11466</v>
      </c>
      <c r="C3838" s="76" t="s">
        <v>210</v>
      </c>
      <c r="D3838" s="78" t="s">
        <v>11467</v>
      </c>
      <c r="E3838" s="78" t="s">
        <v>11469</v>
      </c>
    </row>
    <row r="3839" spans="1:5" ht="22.5" x14ac:dyDescent="0.2">
      <c r="A3839" s="74" t="s">
        <v>11470</v>
      </c>
      <c r="B3839" s="74" t="s">
        <v>11471</v>
      </c>
      <c r="C3839" s="76" t="s">
        <v>210</v>
      </c>
      <c r="D3839" s="78" t="s">
        <v>11472</v>
      </c>
      <c r="E3839" s="78" t="s">
        <v>11473</v>
      </c>
    </row>
    <row r="3840" spans="1:5" ht="33.75" x14ac:dyDescent="0.2">
      <c r="A3840" s="74" t="s">
        <v>11474</v>
      </c>
      <c r="B3840" s="74" t="s">
        <v>11475</v>
      </c>
      <c r="C3840" s="76" t="s">
        <v>210</v>
      </c>
      <c r="D3840" s="78" t="s">
        <v>11476</v>
      </c>
      <c r="E3840" s="78" t="s">
        <v>11477</v>
      </c>
    </row>
    <row r="3841" spans="1:5" ht="45" x14ac:dyDescent="0.2">
      <c r="A3841" s="74" t="s">
        <v>11478</v>
      </c>
      <c r="B3841" s="74" t="s">
        <v>11479</v>
      </c>
      <c r="C3841" s="76" t="s">
        <v>210</v>
      </c>
      <c r="D3841" s="78" t="s">
        <v>470</v>
      </c>
      <c r="E3841" s="78" t="s">
        <v>11480</v>
      </c>
    </row>
    <row r="3842" spans="1:5" ht="101.25" x14ac:dyDescent="0.2">
      <c r="A3842" s="74" t="s">
        <v>11481</v>
      </c>
      <c r="B3842" s="75" t="s">
        <v>11482</v>
      </c>
      <c r="C3842" s="76" t="s">
        <v>210</v>
      </c>
      <c r="D3842" s="78" t="s">
        <v>11483</v>
      </c>
      <c r="E3842" s="78" t="s">
        <v>11484</v>
      </c>
    </row>
    <row r="3843" spans="1:5" ht="56.25" x14ac:dyDescent="0.2">
      <c r="A3843" s="74" t="s">
        <v>11485</v>
      </c>
      <c r="B3843" s="74" t="s">
        <v>11486</v>
      </c>
      <c r="C3843" s="76" t="s">
        <v>210</v>
      </c>
      <c r="D3843" s="78" t="s">
        <v>11487</v>
      </c>
      <c r="E3843" s="78" t="s">
        <v>11488</v>
      </c>
    </row>
    <row r="3844" spans="1:5" ht="45" x14ac:dyDescent="0.2">
      <c r="A3844" s="74" t="s">
        <v>11489</v>
      </c>
      <c r="B3844" s="74" t="s">
        <v>11490</v>
      </c>
      <c r="C3844" s="76" t="s">
        <v>210</v>
      </c>
      <c r="D3844" s="78" t="s">
        <v>11491</v>
      </c>
      <c r="E3844" s="78" t="s">
        <v>11492</v>
      </c>
    </row>
    <row r="3845" spans="1:5" ht="56.25" x14ac:dyDescent="0.2">
      <c r="A3845" s="74" t="s">
        <v>11493</v>
      </c>
      <c r="B3845" s="75" t="s">
        <v>11494</v>
      </c>
      <c r="C3845" s="76" t="s">
        <v>210</v>
      </c>
      <c r="D3845" s="78" t="s">
        <v>11495</v>
      </c>
      <c r="E3845" s="78" t="s">
        <v>11496</v>
      </c>
    </row>
    <row r="3846" spans="1:5" ht="90" x14ac:dyDescent="0.2">
      <c r="A3846" s="74" t="s">
        <v>11497</v>
      </c>
      <c r="B3846" s="75" t="s">
        <v>11498</v>
      </c>
      <c r="C3846" s="76" t="s">
        <v>210</v>
      </c>
      <c r="D3846" s="78" t="s">
        <v>11499</v>
      </c>
      <c r="E3846" s="78" t="s">
        <v>11500</v>
      </c>
    </row>
    <row r="3847" spans="1:5" ht="45" x14ac:dyDescent="0.2">
      <c r="A3847" s="74" t="s">
        <v>11501</v>
      </c>
      <c r="B3847" s="74" t="s">
        <v>11502</v>
      </c>
      <c r="C3847" s="76" t="s">
        <v>210</v>
      </c>
      <c r="D3847" s="78" t="s">
        <v>11503</v>
      </c>
      <c r="E3847" s="78" t="s">
        <v>11505</v>
      </c>
    </row>
    <row r="3848" spans="1:5" ht="45" x14ac:dyDescent="0.2">
      <c r="A3848" s="74" t="s">
        <v>11506</v>
      </c>
      <c r="B3848" s="74" t="s">
        <v>11507</v>
      </c>
      <c r="C3848" s="76" t="s">
        <v>210</v>
      </c>
      <c r="D3848" s="78" t="s">
        <v>11508</v>
      </c>
      <c r="E3848" s="78" t="s">
        <v>11510</v>
      </c>
    </row>
    <row r="3849" spans="1:5" ht="45" x14ac:dyDescent="0.2">
      <c r="A3849" s="74" t="s">
        <v>11511</v>
      </c>
      <c r="B3849" s="74" t="s">
        <v>11512</v>
      </c>
      <c r="C3849" s="76" t="s">
        <v>210</v>
      </c>
      <c r="D3849" s="78" t="s">
        <v>11513</v>
      </c>
      <c r="E3849" s="78" t="s">
        <v>11514</v>
      </c>
    </row>
    <row r="3850" spans="1:5" ht="45" x14ac:dyDescent="0.2">
      <c r="A3850" s="74" t="s">
        <v>11515</v>
      </c>
      <c r="B3850" s="74" t="s">
        <v>11516</v>
      </c>
      <c r="C3850" s="76" t="s">
        <v>210</v>
      </c>
      <c r="D3850" s="78" t="s">
        <v>11517</v>
      </c>
      <c r="E3850" s="78" t="s">
        <v>11519</v>
      </c>
    </row>
    <row r="3851" spans="1:5" ht="45" x14ac:dyDescent="0.2">
      <c r="A3851" s="59">
        <v>61.2</v>
      </c>
      <c r="B3851" s="73" t="s">
        <v>11520</v>
      </c>
      <c r="C3851" s="56"/>
      <c r="D3851" s="56"/>
      <c r="E3851" s="56"/>
    </row>
    <row r="3852" spans="1:5" ht="33.75" x14ac:dyDescent="0.2">
      <c r="A3852" s="74" t="s">
        <v>11521</v>
      </c>
      <c r="B3852" s="74" t="s">
        <v>11522</v>
      </c>
      <c r="C3852" s="76" t="s">
        <v>247</v>
      </c>
      <c r="D3852" s="78" t="s">
        <v>11523</v>
      </c>
      <c r="E3852" s="78" t="s">
        <v>11525</v>
      </c>
    </row>
    <row r="3853" spans="1:5" ht="33.75" x14ac:dyDescent="0.2">
      <c r="A3853" s="74" t="s">
        <v>11526</v>
      </c>
      <c r="B3853" s="74" t="s">
        <v>11527</v>
      </c>
      <c r="C3853" s="76" t="s">
        <v>247</v>
      </c>
      <c r="D3853" s="78" t="s">
        <v>11528</v>
      </c>
      <c r="E3853" s="78" t="s">
        <v>11529</v>
      </c>
    </row>
    <row r="3854" spans="1:5" ht="56.25" x14ac:dyDescent="0.2">
      <c r="A3854" s="74" t="s">
        <v>11530</v>
      </c>
      <c r="B3854" s="74" t="s">
        <v>11531</v>
      </c>
      <c r="C3854" s="76" t="s">
        <v>247</v>
      </c>
      <c r="D3854" s="78" t="s">
        <v>11532</v>
      </c>
      <c r="E3854" s="78" t="s">
        <v>11534</v>
      </c>
    </row>
    <row r="3855" spans="1:5" ht="56.25" x14ac:dyDescent="0.2">
      <c r="A3855" s="74" t="s">
        <v>11535</v>
      </c>
      <c r="B3855" s="74" t="s">
        <v>11536</v>
      </c>
      <c r="C3855" s="76" t="s">
        <v>247</v>
      </c>
      <c r="D3855" s="78" t="s">
        <v>11537</v>
      </c>
      <c r="E3855" s="78" t="s">
        <v>11539</v>
      </c>
    </row>
    <row r="3856" spans="1:5" ht="56.25" x14ac:dyDescent="0.2">
      <c r="A3856" s="74" t="s">
        <v>11540</v>
      </c>
      <c r="B3856" s="74" t="s">
        <v>11541</v>
      </c>
      <c r="C3856" s="76" t="s">
        <v>247</v>
      </c>
      <c r="D3856" s="78" t="s">
        <v>11542</v>
      </c>
      <c r="E3856" s="78" t="s">
        <v>11544</v>
      </c>
    </row>
    <row r="3857" spans="1:5" ht="67.5" x14ac:dyDescent="0.2">
      <c r="A3857" s="74" t="s">
        <v>11545</v>
      </c>
      <c r="B3857" s="75" t="s">
        <v>11546</v>
      </c>
      <c r="C3857" s="76" t="s">
        <v>247</v>
      </c>
      <c r="D3857" s="78" t="s">
        <v>11547</v>
      </c>
      <c r="E3857" s="78" t="s">
        <v>11549</v>
      </c>
    </row>
    <row r="3858" spans="1:5" ht="22.5" x14ac:dyDescent="0.2">
      <c r="A3858" s="74" t="s">
        <v>11550</v>
      </c>
      <c r="B3858" s="74" t="s">
        <v>11551</v>
      </c>
      <c r="C3858" s="76" t="s">
        <v>307</v>
      </c>
      <c r="D3858" s="78" t="s">
        <v>11552</v>
      </c>
      <c r="E3858" s="78" t="s">
        <v>11553</v>
      </c>
    </row>
    <row r="3859" spans="1:5" ht="56.25" x14ac:dyDescent="0.2">
      <c r="A3859" s="58">
        <v>62</v>
      </c>
      <c r="B3859" s="73" t="s">
        <v>11554</v>
      </c>
      <c r="C3859" s="57"/>
      <c r="D3859" s="57"/>
      <c r="E3859" s="57"/>
    </row>
    <row r="3860" spans="1:5" ht="22.5" x14ac:dyDescent="0.2">
      <c r="A3860" s="59">
        <v>62.04</v>
      </c>
      <c r="B3860" s="73" t="s">
        <v>11555</v>
      </c>
      <c r="C3860" s="56"/>
      <c r="D3860" s="56"/>
      <c r="E3860" s="56"/>
    </row>
    <row r="3861" spans="1:5" ht="45" x14ac:dyDescent="0.2">
      <c r="A3861" s="74" t="s">
        <v>11556</v>
      </c>
      <c r="B3861" s="74" t="s">
        <v>11557</v>
      </c>
      <c r="C3861" s="76" t="s">
        <v>210</v>
      </c>
      <c r="D3861" s="78" t="s">
        <v>11558</v>
      </c>
      <c r="E3861" s="78" t="s">
        <v>11559</v>
      </c>
    </row>
    <row r="3862" spans="1:5" ht="33.75" x14ac:dyDescent="0.2">
      <c r="A3862" s="74" t="s">
        <v>11560</v>
      </c>
      <c r="B3862" s="74" t="s">
        <v>11561</v>
      </c>
      <c r="C3862" s="76" t="s">
        <v>228</v>
      </c>
      <c r="D3862" s="78" t="s">
        <v>11562</v>
      </c>
      <c r="E3862" s="78" t="s">
        <v>11562</v>
      </c>
    </row>
    <row r="3863" spans="1:5" ht="56.25" x14ac:dyDescent="0.2">
      <c r="A3863" s="74" t="s">
        <v>11563</v>
      </c>
      <c r="B3863" s="75" t="s">
        <v>11564</v>
      </c>
      <c r="C3863" s="76" t="s">
        <v>228</v>
      </c>
      <c r="D3863" s="78" t="s">
        <v>11565</v>
      </c>
      <c r="E3863" s="78" t="s">
        <v>11565</v>
      </c>
    </row>
    <row r="3864" spans="1:5" ht="45" x14ac:dyDescent="0.2">
      <c r="A3864" s="59">
        <v>62.2</v>
      </c>
      <c r="B3864" s="73" t="s">
        <v>11566</v>
      </c>
      <c r="C3864" s="56"/>
      <c r="D3864" s="56"/>
      <c r="E3864" s="56"/>
    </row>
    <row r="3865" spans="1:5" ht="56.25" x14ac:dyDescent="0.2">
      <c r="A3865" s="74" t="s">
        <v>11567</v>
      </c>
      <c r="B3865" s="74" t="s">
        <v>11568</v>
      </c>
      <c r="C3865" s="76" t="s">
        <v>211</v>
      </c>
      <c r="D3865" s="78" t="s">
        <v>11569</v>
      </c>
      <c r="E3865" s="78" t="s">
        <v>11569</v>
      </c>
    </row>
    <row r="3866" spans="1:5" ht="67.5" x14ac:dyDescent="0.2">
      <c r="A3866" s="74" t="s">
        <v>11570</v>
      </c>
      <c r="B3866" s="75" t="s">
        <v>11571</v>
      </c>
      <c r="C3866" s="76" t="s">
        <v>211</v>
      </c>
      <c r="D3866" s="78" t="s">
        <v>11572</v>
      </c>
      <c r="E3866" s="78" t="s">
        <v>11572</v>
      </c>
    </row>
    <row r="3867" spans="1:5" ht="67.5" x14ac:dyDescent="0.2">
      <c r="A3867" s="74" t="s">
        <v>11573</v>
      </c>
      <c r="B3867" s="75" t="s">
        <v>11574</v>
      </c>
      <c r="C3867" s="76" t="s">
        <v>211</v>
      </c>
      <c r="D3867" s="78" t="s">
        <v>11575</v>
      </c>
      <c r="E3867" s="78" t="s">
        <v>11575</v>
      </c>
    </row>
    <row r="3868" spans="1:5" ht="33.75" x14ac:dyDescent="0.2">
      <c r="A3868" s="58">
        <v>65</v>
      </c>
      <c r="B3868" s="73" t="s">
        <v>11576</v>
      </c>
      <c r="C3868" s="56"/>
      <c r="D3868" s="56"/>
      <c r="E3868" s="56"/>
    </row>
    <row r="3869" spans="1:5" ht="22.5" x14ac:dyDescent="0.2">
      <c r="A3869" s="59">
        <v>65.010000000000005</v>
      </c>
      <c r="B3869" s="73" t="s">
        <v>11577</v>
      </c>
      <c r="C3869" s="56"/>
      <c r="D3869" s="56"/>
      <c r="E3869" s="56"/>
    </row>
    <row r="3870" spans="1:5" ht="22.5" x14ac:dyDescent="0.2">
      <c r="A3870" s="74" t="s">
        <v>11578</v>
      </c>
      <c r="B3870" s="74" t="s">
        <v>11579</v>
      </c>
      <c r="C3870" s="76" t="s">
        <v>211</v>
      </c>
      <c r="D3870" s="78" t="s">
        <v>11580</v>
      </c>
      <c r="E3870" s="78" t="s">
        <v>11580</v>
      </c>
    </row>
    <row r="3871" spans="1:5" ht="22.5" x14ac:dyDescent="0.2">
      <c r="A3871" s="59">
        <v>65.02</v>
      </c>
      <c r="B3871" s="73" t="s">
        <v>11581</v>
      </c>
      <c r="C3871" s="56"/>
      <c r="D3871" s="56"/>
      <c r="E3871" s="56"/>
    </row>
    <row r="3872" spans="1:5" ht="22.5" x14ac:dyDescent="0.2">
      <c r="A3872" s="74" t="s">
        <v>11582</v>
      </c>
      <c r="B3872" s="74" t="s">
        <v>11583</v>
      </c>
      <c r="C3872" s="76" t="s">
        <v>211</v>
      </c>
      <c r="D3872" s="78" t="s">
        <v>11584</v>
      </c>
      <c r="E3872" s="78" t="s">
        <v>11584</v>
      </c>
    </row>
    <row r="3873" spans="1:5" ht="56.25" x14ac:dyDescent="0.2">
      <c r="A3873" s="58">
        <v>66</v>
      </c>
      <c r="B3873" s="73" t="s">
        <v>11585</v>
      </c>
      <c r="C3873" s="57"/>
      <c r="D3873" s="57"/>
      <c r="E3873" s="57"/>
    </row>
    <row r="3874" spans="1:5" ht="22.5" x14ac:dyDescent="0.2">
      <c r="A3874" s="59">
        <v>66.02</v>
      </c>
      <c r="B3874" s="73" t="s">
        <v>11586</v>
      </c>
      <c r="C3874" s="56"/>
      <c r="D3874" s="56"/>
      <c r="E3874" s="56"/>
    </row>
    <row r="3875" spans="1:5" ht="67.5" x14ac:dyDescent="0.2">
      <c r="A3875" s="74" t="s">
        <v>11587</v>
      </c>
      <c r="B3875" s="75" t="s">
        <v>11588</v>
      </c>
      <c r="C3875" s="76" t="s">
        <v>210</v>
      </c>
      <c r="D3875" s="78" t="s">
        <v>11589</v>
      </c>
      <c r="E3875" s="78" t="s">
        <v>11590</v>
      </c>
    </row>
    <row r="3876" spans="1:5" ht="33.75" x14ac:dyDescent="0.2">
      <c r="A3876" s="74" t="s">
        <v>11591</v>
      </c>
      <c r="B3876" s="74" t="s">
        <v>11592</v>
      </c>
      <c r="C3876" s="76" t="s">
        <v>210</v>
      </c>
      <c r="D3876" s="78" t="s">
        <v>11593</v>
      </c>
      <c r="E3876" s="78" t="s">
        <v>11593</v>
      </c>
    </row>
    <row r="3877" spans="1:5" ht="22.5" x14ac:dyDescent="0.2">
      <c r="A3877" s="74" t="s">
        <v>11594</v>
      </c>
      <c r="B3877" s="74" t="s">
        <v>11595</v>
      </c>
      <c r="C3877" s="76" t="s">
        <v>247</v>
      </c>
      <c r="D3877" s="78" t="s">
        <v>11596</v>
      </c>
      <c r="E3877" s="78" t="s">
        <v>11597</v>
      </c>
    </row>
    <row r="3878" spans="1:5" ht="67.5" x14ac:dyDescent="0.2">
      <c r="A3878" s="74" t="s">
        <v>11598</v>
      </c>
      <c r="B3878" s="75" t="s">
        <v>11599</v>
      </c>
      <c r="C3878" s="76" t="s">
        <v>247</v>
      </c>
      <c r="D3878" s="78" t="s">
        <v>11600</v>
      </c>
      <c r="E3878" s="78" t="s">
        <v>11600</v>
      </c>
    </row>
    <row r="3879" spans="1:5" ht="78.75" x14ac:dyDescent="0.2">
      <c r="A3879" s="74" t="s">
        <v>11601</v>
      </c>
      <c r="B3879" s="75" t="s">
        <v>11602</v>
      </c>
      <c r="C3879" s="76" t="s">
        <v>247</v>
      </c>
      <c r="D3879" s="78" t="s">
        <v>11603</v>
      </c>
      <c r="E3879" s="78" t="s">
        <v>11603</v>
      </c>
    </row>
    <row r="3880" spans="1:5" ht="33.75" x14ac:dyDescent="0.2">
      <c r="A3880" s="74" t="s">
        <v>11604</v>
      </c>
      <c r="B3880" s="74" t="s">
        <v>11605</v>
      </c>
      <c r="C3880" s="76" t="s">
        <v>247</v>
      </c>
      <c r="D3880" s="78" t="s">
        <v>11606</v>
      </c>
      <c r="E3880" s="78" t="s">
        <v>11607</v>
      </c>
    </row>
    <row r="3881" spans="1:5" ht="33.75" x14ac:dyDescent="0.2">
      <c r="A3881" s="74" t="s">
        <v>11608</v>
      </c>
      <c r="B3881" s="74" t="s">
        <v>11609</v>
      </c>
      <c r="C3881" s="76" t="s">
        <v>210</v>
      </c>
      <c r="D3881" s="78" t="s">
        <v>11610</v>
      </c>
      <c r="E3881" s="78" t="s">
        <v>11611</v>
      </c>
    </row>
    <row r="3882" spans="1:5" ht="78.75" x14ac:dyDescent="0.2">
      <c r="A3882" s="74" t="s">
        <v>11612</v>
      </c>
      <c r="B3882" s="75" t="s">
        <v>11613</v>
      </c>
      <c r="C3882" s="76" t="s">
        <v>247</v>
      </c>
      <c r="D3882" s="78" t="s">
        <v>11614</v>
      </c>
      <c r="E3882" s="78" t="s">
        <v>11616</v>
      </c>
    </row>
    <row r="3883" spans="1:5" ht="45" x14ac:dyDescent="0.2">
      <c r="A3883" s="59">
        <v>66.08</v>
      </c>
      <c r="B3883" s="73" t="s">
        <v>11617</v>
      </c>
      <c r="C3883" s="56"/>
      <c r="D3883" s="56"/>
      <c r="E3883" s="56"/>
    </row>
    <row r="3884" spans="1:5" ht="90" x14ac:dyDescent="0.2">
      <c r="A3884" s="74" t="s">
        <v>11618</v>
      </c>
      <c r="B3884" s="75" t="s">
        <v>11619</v>
      </c>
      <c r="C3884" s="76" t="s">
        <v>210</v>
      </c>
      <c r="D3884" s="78" t="s">
        <v>11620</v>
      </c>
      <c r="E3884" s="78" t="s">
        <v>11621</v>
      </c>
    </row>
    <row r="3885" spans="1:5" ht="33.75" x14ac:dyDescent="0.2">
      <c r="A3885" s="74" t="s">
        <v>11622</v>
      </c>
      <c r="B3885" s="74" t="s">
        <v>11623</v>
      </c>
      <c r="C3885" s="76" t="s">
        <v>210</v>
      </c>
      <c r="D3885" s="78" t="s">
        <v>11624</v>
      </c>
      <c r="E3885" s="78" t="s">
        <v>11626</v>
      </c>
    </row>
    <row r="3886" spans="1:5" ht="33.75" x14ac:dyDescent="0.2">
      <c r="A3886" s="74" t="s">
        <v>11627</v>
      </c>
      <c r="B3886" s="74" t="s">
        <v>11628</v>
      </c>
      <c r="C3886" s="76" t="s">
        <v>210</v>
      </c>
      <c r="D3886" s="78" t="s">
        <v>11629</v>
      </c>
      <c r="E3886" s="78" t="s">
        <v>11630</v>
      </c>
    </row>
    <row r="3887" spans="1:5" ht="45" x14ac:dyDescent="0.2">
      <c r="A3887" s="74" t="s">
        <v>11631</v>
      </c>
      <c r="B3887" s="74" t="s">
        <v>11632</v>
      </c>
      <c r="C3887" s="76" t="s">
        <v>210</v>
      </c>
      <c r="D3887" s="78" t="s">
        <v>11633</v>
      </c>
      <c r="E3887" s="78" t="s">
        <v>11634</v>
      </c>
    </row>
    <row r="3888" spans="1:5" ht="45" x14ac:dyDescent="0.2">
      <c r="A3888" s="74" t="s">
        <v>11635</v>
      </c>
      <c r="B3888" s="74" t="s">
        <v>11636</v>
      </c>
      <c r="C3888" s="76" t="s">
        <v>210</v>
      </c>
      <c r="D3888" s="78" t="s">
        <v>11637</v>
      </c>
      <c r="E3888" s="78" t="s">
        <v>11639</v>
      </c>
    </row>
    <row r="3889" spans="1:5" ht="33.75" x14ac:dyDescent="0.2">
      <c r="A3889" s="74" t="s">
        <v>11640</v>
      </c>
      <c r="B3889" s="74" t="s">
        <v>11641</v>
      </c>
      <c r="C3889" s="76" t="s">
        <v>210</v>
      </c>
      <c r="D3889" s="78" t="s">
        <v>11642</v>
      </c>
      <c r="E3889" s="78" t="s">
        <v>11644</v>
      </c>
    </row>
    <row r="3890" spans="1:5" ht="45" x14ac:dyDescent="0.2">
      <c r="A3890" s="74" t="s">
        <v>11645</v>
      </c>
      <c r="B3890" s="74" t="s">
        <v>11646</v>
      </c>
      <c r="C3890" s="76" t="s">
        <v>210</v>
      </c>
      <c r="D3890" s="78" t="s">
        <v>3706</v>
      </c>
      <c r="E3890" s="78" t="s">
        <v>11252</v>
      </c>
    </row>
    <row r="3891" spans="1:5" ht="56.25" x14ac:dyDescent="0.2">
      <c r="A3891" s="74" t="s">
        <v>11647</v>
      </c>
      <c r="B3891" s="75" t="s">
        <v>11648</v>
      </c>
      <c r="C3891" s="76" t="s">
        <v>210</v>
      </c>
      <c r="D3891" s="78" t="s">
        <v>11649</v>
      </c>
      <c r="E3891" s="78" t="s">
        <v>11650</v>
      </c>
    </row>
    <row r="3892" spans="1:5" ht="33.75" x14ac:dyDescent="0.2">
      <c r="A3892" s="74" t="s">
        <v>11651</v>
      </c>
      <c r="B3892" s="74" t="s">
        <v>11652</v>
      </c>
      <c r="C3892" s="76" t="s">
        <v>210</v>
      </c>
      <c r="D3892" s="78" t="s">
        <v>11653</v>
      </c>
      <c r="E3892" s="78" t="s">
        <v>11654</v>
      </c>
    </row>
    <row r="3893" spans="1:5" ht="33.75" x14ac:dyDescent="0.2">
      <c r="A3893" s="74" t="s">
        <v>11655</v>
      </c>
      <c r="B3893" s="74" t="s">
        <v>11656</v>
      </c>
      <c r="C3893" s="76" t="s">
        <v>210</v>
      </c>
      <c r="D3893" s="78" t="s">
        <v>11657</v>
      </c>
      <c r="E3893" s="78" t="s">
        <v>11658</v>
      </c>
    </row>
    <row r="3894" spans="1:5" ht="56.25" x14ac:dyDescent="0.2">
      <c r="A3894" s="74" t="s">
        <v>11659</v>
      </c>
      <c r="B3894" s="75" t="s">
        <v>11660</v>
      </c>
      <c r="C3894" s="76" t="s">
        <v>210</v>
      </c>
      <c r="D3894" s="78" t="s">
        <v>11661</v>
      </c>
      <c r="E3894" s="78" t="s">
        <v>11663</v>
      </c>
    </row>
    <row r="3895" spans="1:5" ht="45" x14ac:dyDescent="0.2">
      <c r="A3895" s="74" t="s">
        <v>11664</v>
      </c>
      <c r="B3895" s="74" t="s">
        <v>11665</v>
      </c>
      <c r="C3895" s="76" t="s">
        <v>210</v>
      </c>
      <c r="D3895" s="78" t="s">
        <v>11666</v>
      </c>
      <c r="E3895" s="78" t="s">
        <v>11667</v>
      </c>
    </row>
    <row r="3896" spans="1:5" ht="45" x14ac:dyDescent="0.2">
      <c r="A3896" s="74" t="s">
        <v>11668</v>
      </c>
      <c r="B3896" s="74" t="s">
        <v>11669</v>
      </c>
      <c r="C3896" s="76" t="s">
        <v>210</v>
      </c>
      <c r="D3896" s="78" t="s">
        <v>11670</v>
      </c>
      <c r="E3896" s="78" t="s">
        <v>11671</v>
      </c>
    </row>
    <row r="3897" spans="1:5" ht="33.75" x14ac:dyDescent="0.2">
      <c r="A3897" s="74" t="s">
        <v>11672</v>
      </c>
      <c r="B3897" s="74" t="s">
        <v>11673</v>
      </c>
      <c r="C3897" s="76" t="s">
        <v>210</v>
      </c>
      <c r="D3897" s="78" t="s">
        <v>11674</v>
      </c>
      <c r="E3897" s="78" t="s">
        <v>11676</v>
      </c>
    </row>
    <row r="3898" spans="1:5" ht="67.5" x14ac:dyDescent="0.2">
      <c r="A3898" s="74" t="s">
        <v>11677</v>
      </c>
      <c r="B3898" s="75" t="s">
        <v>11678</v>
      </c>
      <c r="C3898" s="76" t="s">
        <v>247</v>
      </c>
      <c r="D3898" s="78" t="s">
        <v>11679</v>
      </c>
      <c r="E3898" s="78" t="s">
        <v>11681</v>
      </c>
    </row>
    <row r="3899" spans="1:5" ht="67.5" x14ac:dyDescent="0.2">
      <c r="A3899" s="74" t="s">
        <v>11682</v>
      </c>
      <c r="B3899" s="75" t="s">
        <v>11683</v>
      </c>
      <c r="C3899" s="76" t="s">
        <v>247</v>
      </c>
      <c r="D3899" s="78" t="s">
        <v>11684</v>
      </c>
      <c r="E3899" s="78" t="s">
        <v>11685</v>
      </c>
    </row>
    <row r="3900" spans="1:5" ht="90" x14ac:dyDescent="0.2">
      <c r="A3900" s="79" t="s">
        <v>11686</v>
      </c>
      <c r="B3900" s="74" t="s">
        <v>11687</v>
      </c>
      <c r="C3900" s="80" t="s">
        <v>210</v>
      </c>
      <c r="D3900" s="81" t="s">
        <v>11688</v>
      </c>
      <c r="E3900" s="81" t="s">
        <v>11690</v>
      </c>
    </row>
    <row r="3901" spans="1:5" ht="112.5" x14ac:dyDescent="0.2">
      <c r="A3901" s="79" t="s">
        <v>11691</v>
      </c>
      <c r="B3901" s="75" t="s">
        <v>11692</v>
      </c>
      <c r="C3901" s="80" t="s">
        <v>210</v>
      </c>
      <c r="D3901" s="81" t="s">
        <v>11693</v>
      </c>
      <c r="E3901" s="81" t="s">
        <v>11694</v>
      </c>
    </row>
    <row r="3902" spans="1:5" ht="101.25" x14ac:dyDescent="0.2">
      <c r="A3902" s="79" t="s">
        <v>11695</v>
      </c>
      <c r="B3902" s="75" t="s">
        <v>11696</v>
      </c>
      <c r="C3902" s="80" t="s">
        <v>210</v>
      </c>
      <c r="D3902" s="81" t="s">
        <v>11697</v>
      </c>
      <c r="E3902" s="81" t="s">
        <v>11698</v>
      </c>
    </row>
    <row r="3903" spans="1:5" ht="45" x14ac:dyDescent="0.2">
      <c r="A3903" s="59">
        <v>66.2</v>
      </c>
      <c r="B3903" s="73" t="s">
        <v>11699</v>
      </c>
      <c r="C3903" s="56"/>
      <c r="D3903" s="56"/>
      <c r="E3903" s="56"/>
    </row>
    <row r="3904" spans="1:5" ht="33.75" x14ac:dyDescent="0.2">
      <c r="A3904" s="74" t="s">
        <v>11700</v>
      </c>
      <c r="B3904" s="74" t="s">
        <v>11701</v>
      </c>
      <c r="C3904" s="76" t="s">
        <v>210</v>
      </c>
      <c r="D3904" s="78" t="s">
        <v>9555</v>
      </c>
      <c r="E3904" s="78" t="s">
        <v>11703</v>
      </c>
    </row>
    <row r="3905" spans="1:5" ht="33.75" x14ac:dyDescent="0.2">
      <c r="A3905" s="74" t="s">
        <v>11704</v>
      </c>
      <c r="B3905" s="74" t="s">
        <v>11705</v>
      </c>
      <c r="C3905" s="76" t="s">
        <v>210</v>
      </c>
      <c r="D3905" s="78" t="s">
        <v>11706</v>
      </c>
      <c r="E3905" s="78" t="s">
        <v>11707</v>
      </c>
    </row>
    <row r="3906" spans="1:5" ht="33.75" x14ac:dyDescent="0.2">
      <c r="A3906" s="74" t="s">
        <v>11708</v>
      </c>
      <c r="B3906" s="74" t="s">
        <v>11709</v>
      </c>
      <c r="C3906" s="76" t="s">
        <v>210</v>
      </c>
      <c r="D3906" s="82"/>
      <c r="E3906" s="78" t="s">
        <v>11662</v>
      </c>
    </row>
    <row r="3907" spans="1:5" ht="33.75" x14ac:dyDescent="0.2">
      <c r="A3907" s="74" t="s">
        <v>11710</v>
      </c>
      <c r="B3907" s="74" t="s">
        <v>11711</v>
      </c>
      <c r="C3907" s="76" t="s">
        <v>210</v>
      </c>
      <c r="D3907" s="82"/>
      <c r="E3907" s="78" t="s">
        <v>11662</v>
      </c>
    </row>
    <row r="3908" spans="1:5" ht="67.5" x14ac:dyDescent="0.2">
      <c r="A3908" s="74" t="s">
        <v>11712</v>
      </c>
      <c r="B3908" s="75" t="s">
        <v>11713</v>
      </c>
      <c r="C3908" s="76" t="s">
        <v>210</v>
      </c>
      <c r="D3908" s="78" t="s">
        <v>11714</v>
      </c>
      <c r="E3908" s="78" t="s">
        <v>11715</v>
      </c>
    </row>
    <row r="3909" spans="1:5" ht="45" x14ac:dyDescent="0.2">
      <c r="A3909" s="74" t="s">
        <v>11716</v>
      </c>
      <c r="B3909" s="74" t="s">
        <v>11717</v>
      </c>
      <c r="C3909" s="76" t="s">
        <v>210</v>
      </c>
      <c r="D3909" s="78" t="s">
        <v>11718</v>
      </c>
      <c r="E3909" s="78" t="s">
        <v>11719</v>
      </c>
    </row>
    <row r="3910" spans="1:5" ht="56.25" x14ac:dyDescent="0.2">
      <c r="A3910" s="58">
        <v>67</v>
      </c>
      <c r="B3910" s="60" t="s">
        <v>11720</v>
      </c>
      <c r="C3910" s="57"/>
      <c r="D3910" s="57"/>
      <c r="E3910" s="57"/>
    </row>
    <row r="3911" spans="1:5" x14ac:dyDescent="0.2">
      <c r="A3911" s="59">
        <v>67.02</v>
      </c>
      <c r="B3911" s="73" t="s">
        <v>11721</v>
      </c>
      <c r="C3911" s="56"/>
      <c r="D3911" s="56"/>
      <c r="E3911" s="56"/>
    </row>
    <row r="3912" spans="1:5" ht="33.75" x14ac:dyDescent="0.2">
      <c r="A3912" s="74" t="s">
        <v>11722</v>
      </c>
      <c r="B3912" s="74" t="s">
        <v>11723</v>
      </c>
      <c r="C3912" s="76" t="s">
        <v>210</v>
      </c>
      <c r="D3912" s="78" t="s">
        <v>11724</v>
      </c>
      <c r="E3912" s="78" t="s">
        <v>11725</v>
      </c>
    </row>
    <row r="3913" spans="1:5" ht="45" x14ac:dyDescent="0.2">
      <c r="A3913" s="74" t="s">
        <v>11726</v>
      </c>
      <c r="B3913" s="74" t="s">
        <v>11727</v>
      </c>
      <c r="C3913" s="76" t="s">
        <v>211</v>
      </c>
      <c r="D3913" s="78" t="s">
        <v>11728</v>
      </c>
      <c r="E3913" s="78" t="s">
        <v>11729</v>
      </c>
    </row>
    <row r="3914" spans="1:5" ht="67.5" x14ac:dyDescent="0.2">
      <c r="A3914" s="74" t="s">
        <v>11730</v>
      </c>
      <c r="B3914" s="75" t="s">
        <v>11731</v>
      </c>
      <c r="C3914" s="76" t="s">
        <v>211</v>
      </c>
      <c r="D3914" s="78" t="s">
        <v>11732</v>
      </c>
      <c r="E3914" s="78" t="s">
        <v>11733</v>
      </c>
    </row>
    <row r="3915" spans="1:5" ht="56.25" x14ac:dyDescent="0.2">
      <c r="A3915" s="74" t="s">
        <v>11734</v>
      </c>
      <c r="B3915" s="75" t="s">
        <v>11735</v>
      </c>
      <c r="C3915" s="76" t="s">
        <v>210</v>
      </c>
      <c r="D3915" s="78" t="s">
        <v>11736</v>
      </c>
      <c r="E3915" s="78" t="s">
        <v>11737</v>
      </c>
    </row>
    <row r="3916" spans="1:5" ht="78.75" x14ac:dyDescent="0.2">
      <c r="A3916" s="79" t="s">
        <v>11738</v>
      </c>
      <c r="B3916" s="74" t="s">
        <v>11739</v>
      </c>
      <c r="C3916" s="80" t="s">
        <v>210</v>
      </c>
      <c r="D3916" s="81" t="s">
        <v>11740</v>
      </c>
      <c r="E3916" s="81" t="s">
        <v>11742</v>
      </c>
    </row>
    <row r="3917" spans="1:5" ht="45" x14ac:dyDescent="0.2">
      <c r="A3917" s="74" t="s">
        <v>11743</v>
      </c>
      <c r="B3917" s="74" t="s">
        <v>11744</v>
      </c>
      <c r="C3917" s="76" t="s">
        <v>211</v>
      </c>
      <c r="D3917" s="78" t="s">
        <v>11745</v>
      </c>
      <c r="E3917" s="78" t="s">
        <v>11746</v>
      </c>
    </row>
    <row r="3918" spans="1:5" ht="101.25" x14ac:dyDescent="0.2">
      <c r="A3918" s="74" t="s">
        <v>11747</v>
      </c>
      <c r="B3918" s="75" t="s">
        <v>11748</v>
      </c>
      <c r="C3918" s="76" t="s">
        <v>210</v>
      </c>
      <c r="D3918" s="78" t="s">
        <v>11749</v>
      </c>
      <c r="E3918" s="78" t="s">
        <v>11749</v>
      </c>
    </row>
    <row r="3919" spans="1:5" ht="90" x14ac:dyDescent="0.2">
      <c r="A3919" s="79" t="s">
        <v>11750</v>
      </c>
      <c r="B3919" s="75" t="s">
        <v>11751</v>
      </c>
      <c r="C3919" s="80" t="s">
        <v>210</v>
      </c>
      <c r="D3919" s="81" t="s">
        <v>11752</v>
      </c>
      <c r="E3919" s="81" t="s">
        <v>11754</v>
      </c>
    </row>
    <row r="3920" spans="1:5" ht="101.25" x14ac:dyDescent="0.2">
      <c r="A3920" s="79" t="s">
        <v>11755</v>
      </c>
      <c r="B3920" s="74" t="s">
        <v>11756</v>
      </c>
      <c r="C3920" s="80" t="s">
        <v>247</v>
      </c>
      <c r="D3920" s="81" t="s">
        <v>11757</v>
      </c>
      <c r="E3920" s="81" t="s">
        <v>11757</v>
      </c>
    </row>
    <row r="3921" spans="1:5" ht="146.25" x14ac:dyDescent="0.2">
      <c r="A3921" s="74" t="s">
        <v>11758</v>
      </c>
      <c r="B3921" s="74" t="s">
        <v>11759</v>
      </c>
      <c r="C3921" s="76" t="s">
        <v>247</v>
      </c>
      <c r="D3921" s="78" t="s">
        <v>11760</v>
      </c>
      <c r="E3921" s="78" t="s">
        <v>11762</v>
      </c>
    </row>
    <row r="3922" spans="1:5" ht="168.75" x14ac:dyDescent="0.2">
      <c r="A3922" s="74" t="s">
        <v>11763</v>
      </c>
      <c r="B3922" s="75" t="s">
        <v>11764</v>
      </c>
      <c r="C3922" s="76" t="s">
        <v>247</v>
      </c>
      <c r="D3922" s="78" t="s">
        <v>11765</v>
      </c>
      <c r="E3922" s="78" t="s">
        <v>11767</v>
      </c>
    </row>
    <row r="3923" spans="1:5" ht="33.75" x14ac:dyDescent="0.2">
      <c r="A3923" s="58">
        <v>68</v>
      </c>
      <c r="B3923" s="73" t="s">
        <v>11768</v>
      </c>
      <c r="C3923" s="56"/>
      <c r="D3923" s="56"/>
      <c r="E3923" s="56"/>
    </row>
    <row r="3924" spans="1:5" x14ac:dyDescent="0.2">
      <c r="A3924" s="59">
        <v>68.010000000000005</v>
      </c>
      <c r="B3924" s="73" t="s">
        <v>11769</v>
      </c>
      <c r="C3924" s="56"/>
      <c r="D3924" s="56"/>
      <c r="E3924" s="56"/>
    </row>
    <row r="3925" spans="1:5" ht="33.75" x14ac:dyDescent="0.2">
      <c r="A3925" s="74" t="s">
        <v>11770</v>
      </c>
      <c r="B3925" s="74" t="s">
        <v>11771</v>
      </c>
      <c r="C3925" s="76" t="s">
        <v>210</v>
      </c>
      <c r="D3925" s="78" t="s">
        <v>11772</v>
      </c>
      <c r="E3925" s="78" t="s">
        <v>11773</v>
      </c>
    </row>
    <row r="3926" spans="1:5" ht="33.75" x14ac:dyDescent="0.2">
      <c r="A3926" s="74" t="s">
        <v>11774</v>
      </c>
      <c r="B3926" s="74" t="s">
        <v>11775</v>
      </c>
      <c r="C3926" s="76" t="s">
        <v>210</v>
      </c>
      <c r="D3926" s="78" t="s">
        <v>11776</v>
      </c>
      <c r="E3926" s="78" t="s">
        <v>11777</v>
      </c>
    </row>
    <row r="3927" spans="1:5" ht="33.75" x14ac:dyDescent="0.2">
      <c r="A3927" s="74" t="s">
        <v>11778</v>
      </c>
      <c r="B3927" s="74" t="s">
        <v>11779</v>
      </c>
      <c r="C3927" s="76" t="s">
        <v>210</v>
      </c>
      <c r="D3927" s="78" t="s">
        <v>11780</v>
      </c>
      <c r="E3927" s="78" t="s">
        <v>11781</v>
      </c>
    </row>
    <row r="3928" spans="1:5" ht="33.75" x14ac:dyDescent="0.2">
      <c r="A3928" s="74" t="s">
        <v>11782</v>
      </c>
      <c r="B3928" s="74" t="s">
        <v>11783</v>
      </c>
      <c r="C3928" s="76" t="s">
        <v>210</v>
      </c>
      <c r="D3928" s="78" t="s">
        <v>11784</v>
      </c>
      <c r="E3928" s="78" t="s">
        <v>11785</v>
      </c>
    </row>
    <row r="3929" spans="1:5" ht="33.75" x14ac:dyDescent="0.2">
      <c r="A3929" s="74" t="s">
        <v>11786</v>
      </c>
      <c r="B3929" s="74" t="s">
        <v>11787</v>
      </c>
      <c r="C3929" s="76" t="s">
        <v>210</v>
      </c>
      <c r="D3929" s="78" t="s">
        <v>11788</v>
      </c>
      <c r="E3929" s="78" t="s">
        <v>11789</v>
      </c>
    </row>
    <row r="3930" spans="1:5" ht="33.75" x14ac:dyDescent="0.2">
      <c r="A3930" s="74" t="s">
        <v>11790</v>
      </c>
      <c r="B3930" s="74" t="s">
        <v>11791</v>
      </c>
      <c r="C3930" s="76" t="s">
        <v>210</v>
      </c>
      <c r="D3930" s="78" t="s">
        <v>11792</v>
      </c>
      <c r="E3930" s="78" t="s">
        <v>11793</v>
      </c>
    </row>
    <row r="3931" spans="1:5" ht="33.75" x14ac:dyDescent="0.2">
      <c r="A3931" s="74" t="s">
        <v>11794</v>
      </c>
      <c r="B3931" s="74" t="s">
        <v>11795</v>
      </c>
      <c r="C3931" s="76" t="s">
        <v>210</v>
      </c>
      <c r="D3931" s="78" t="s">
        <v>11796</v>
      </c>
      <c r="E3931" s="78" t="s">
        <v>11797</v>
      </c>
    </row>
    <row r="3932" spans="1:5" ht="33.75" x14ac:dyDescent="0.2">
      <c r="A3932" s="74" t="s">
        <v>11798</v>
      </c>
      <c r="B3932" s="74" t="s">
        <v>11799</v>
      </c>
      <c r="C3932" s="76" t="s">
        <v>210</v>
      </c>
      <c r="D3932" s="78" t="s">
        <v>11800</v>
      </c>
      <c r="E3932" s="78" t="s">
        <v>11801</v>
      </c>
    </row>
    <row r="3933" spans="1:5" ht="33.75" x14ac:dyDescent="0.2">
      <c r="A3933" s="74" t="s">
        <v>11802</v>
      </c>
      <c r="B3933" s="74" t="s">
        <v>11803</v>
      </c>
      <c r="C3933" s="76" t="s">
        <v>210</v>
      </c>
      <c r="D3933" s="78" t="s">
        <v>11804</v>
      </c>
      <c r="E3933" s="78" t="s">
        <v>11805</v>
      </c>
    </row>
    <row r="3934" spans="1:5" ht="33.75" x14ac:dyDescent="0.2">
      <c r="A3934" s="74" t="s">
        <v>11806</v>
      </c>
      <c r="B3934" s="74" t="s">
        <v>11807</v>
      </c>
      <c r="C3934" s="76" t="s">
        <v>210</v>
      </c>
      <c r="D3934" s="78" t="s">
        <v>11808</v>
      </c>
      <c r="E3934" s="78" t="s">
        <v>11809</v>
      </c>
    </row>
    <row r="3935" spans="1:5" ht="33.75" x14ac:dyDescent="0.2">
      <c r="A3935" s="74" t="s">
        <v>11810</v>
      </c>
      <c r="B3935" s="74" t="s">
        <v>11811</v>
      </c>
      <c r="C3935" s="76" t="s">
        <v>210</v>
      </c>
      <c r="D3935" s="78" t="s">
        <v>11812</v>
      </c>
      <c r="E3935" s="78" t="s">
        <v>11813</v>
      </c>
    </row>
    <row r="3936" spans="1:5" ht="33.75" x14ac:dyDescent="0.2">
      <c r="A3936" s="74" t="s">
        <v>11814</v>
      </c>
      <c r="B3936" s="74" t="s">
        <v>11815</v>
      </c>
      <c r="C3936" s="76" t="s">
        <v>210</v>
      </c>
      <c r="D3936" s="78" t="s">
        <v>11816</v>
      </c>
      <c r="E3936" s="78" t="s">
        <v>11817</v>
      </c>
    </row>
    <row r="3937" spans="1:5" x14ac:dyDescent="0.2">
      <c r="A3937" s="59">
        <v>68.02</v>
      </c>
      <c r="B3937" s="73" t="s">
        <v>11818</v>
      </c>
      <c r="C3937" s="56"/>
      <c r="D3937" s="56"/>
      <c r="E3937" s="56"/>
    </row>
    <row r="3938" spans="1:5" x14ac:dyDescent="0.2">
      <c r="A3938" s="74" t="s">
        <v>11819</v>
      </c>
      <c r="B3938" s="74" t="s">
        <v>11820</v>
      </c>
      <c r="C3938" s="76" t="s">
        <v>210</v>
      </c>
      <c r="D3938" s="78" t="s">
        <v>11821</v>
      </c>
      <c r="E3938" s="78" t="s">
        <v>11823</v>
      </c>
    </row>
    <row r="3939" spans="1:5" x14ac:dyDescent="0.2">
      <c r="A3939" s="74" t="s">
        <v>11824</v>
      </c>
      <c r="B3939" s="74" t="s">
        <v>11825</v>
      </c>
      <c r="C3939" s="76" t="s">
        <v>210</v>
      </c>
      <c r="D3939" s="78" t="s">
        <v>11826</v>
      </c>
      <c r="E3939" s="78" t="s">
        <v>11828</v>
      </c>
    </row>
    <row r="3940" spans="1:5" x14ac:dyDescent="0.2">
      <c r="A3940" s="74" t="s">
        <v>11829</v>
      </c>
      <c r="B3940" s="74" t="s">
        <v>11830</v>
      </c>
      <c r="C3940" s="76" t="s">
        <v>210</v>
      </c>
      <c r="D3940" s="78" t="s">
        <v>11831</v>
      </c>
      <c r="E3940" s="78" t="s">
        <v>11832</v>
      </c>
    </row>
    <row r="3941" spans="1:5" x14ac:dyDescent="0.2">
      <c r="A3941" s="74" t="s">
        <v>11833</v>
      </c>
      <c r="B3941" s="74" t="s">
        <v>11834</v>
      </c>
      <c r="C3941" s="76" t="s">
        <v>210</v>
      </c>
      <c r="D3941" s="78" t="s">
        <v>11835</v>
      </c>
      <c r="E3941" s="78" t="s">
        <v>11837</v>
      </c>
    </row>
    <row r="3942" spans="1:5" ht="22.5" x14ac:dyDescent="0.2">
      <c r="A3942" s="74" t="s">
        <v>11838</v>
      </c>
      <c r="B3942" s="74" t="s">
        <v>11839</v>
      </c>
      <c r="C3942" s="76" t="s">
        <v>210</v>
      </c>
      <c r="D3942" s="78" t="s">
        <v>11840</v>
      </c>
      <c r="E3942" s="78" t="s">
        <v>11842</v>
      </c>
    </row>
    <row r="3943" spans="1:5" x14ac:dyDescent="0.2">
      <c r="A3943" s="74" t="s">
        <v>11843</v>
      </c>
      <c r="B3943" s="74" t="s">
        <v>11844</v>
      </c>
      <c r="C3943" s="76" t="s">
        <v>210</v>
      </c>
      <c r="D3943" s="78" t="s">
        <v>11845</v>
      </c>
      <c r="E3943" s="78" t="s">
        <v>11846</v>
      </c>
    </row>
    <row r="3944" spans="1:5" x14ac:dyDescent="0.2">
      <c r="A3944" s="74" t="s">
        <v>11847</v>
      </c>
      <c r="B3944" s="74" t="s">
        <v>11848</v>
      </c>
      <c r="C3944" s="76" t="s">
        <v>210</v>
      </c>
      <c r="D3944" s="78" t="s">
        <v>11849</v>
      </c>
      <c r="E3944" s="78" t="s">
        <v>11850</v>
      </c>
    </row>
    <row r="3945" spans="1:5" x14ac:dyDescent="0.2">
      <c r="A3945" s="74" t="s">
        <v>11851</v>
      </c>
      <c r="B3945" s="74" t="s">
        <v>11852</v>
      </c>
      <c r="C3945" s="76" t="s">
        <v>210</v>
      </c>
      <c r="D3945" s="78" t="s">
        <v>11853</v>
      </c>
      <c r="E3945" s="78" t="s">
        <v>11854</v>
      </c>
    </row>
    <row r="3946" spans="1:5" ht="33.75" x14ac:dyDescent="0.2">
      <c r="A3946" s="74" t="s">
        <v>11855</v>
      </c>
      <c r="B3946" s="74" t="s">
        <v>11856</v>
      </c>
      <c r="C3946" s="76" t="s">
        <v>210</v>
      </c>
      <c r="D3946" s="78" t="s">
        <v>11857</v>
      </c>
      <c r="E3946" s="78" t="s">
        <v>11859</v>
      </c>
    </row>
    <row r="3947" spans="1:5" ht="33.75" x14ac:dyDescent="0.2">
      <c r="A3947" s="74" t="s">
        <v>11860</v>
      </c>
      <c r="B3947" s="74" t="s">
        <v>11861</v>
      </c>
      <c r="C3947" s="76" t="s">
        <v>210</v>
      </c>
      <c r="D3947" s="78" t="s">
        <v>11862</v>
      </c>
      <c r="E3947" s="78" t="s">
        <v>11863</v>
      </c>
    </row>
    <row r="3948" spans="1:5" ht="33.75" x14ac:dyDescent="0.2">
      <c r="A3948" s="74" t="s">
        <v>11864</v>
      </c>
      <c r="B3948" s="74" t="s">
        <v>11865</v>
      </c>
      <c r="C3948" s="76" t="s">
        <v>210</v>
      </c>
      <c r="D3948" s="78" t="s">
        <v>11866</v>
      </c>
      <c r="E3948" s="78" t="s">
        <v>6498</v>
      </c>
    </row>
    <row r="3949" spans="1:5" ht="33.75" x14ac:dyDescent="0.2">
      <c r="A3949" s="74" t="s">
        <v>11867</v>
      </c>
      <c r="B3949" s="74" t="s">
        <v>11868</v>
      </c>
      <c r="C3949" s="76" t="s">
        <v>210</v>
      </c>
      <c r="D3949" s="78" t="s">
        <v>11869</v>
      </c>
      <c r="E3949" s="78" t="s">
        <v>11870</v>
      </c>
    </row>
    <row r="3950" spans="1:5" ht="45" x14ac:dyDescent="0.2">
      <c r="A3950" s="59">
        <v>68.2</v>
      </c>
      <c r="B3950" s="73" t="s">
        <v>11871</v>
      </c>
      <c r="C3950" s="56"/>
      <c r="D3950" s="56"/>
      <c r="E3950" s="56"/>
    </row>
    <row r="3951" spans="1:5" ht="22.5" x14ac:dyDescent="0.2">
      <c r="A3951" s="74" t="s">
        <v>11872</v>
      </c>
      <c r="B3951" s="74" t="s">
        <v>11873</v>
      </c>
      <c r="C3951" s="76" t="s">
        <v>210</v>
      </c>
      <c r="D3951" s="78" t="s">
        <v>11874</v>
      </c>
      <c r="E3951" s="78" t="s">
        <v>11876</v>
      </c>
    </row>
    <row r="3952" spans="1:5" ht="67.5" x14ac:dyDescent="0.2">
      <c r="A3952" s="74" t="s">
        <v>11877</v>
      </c>
      <c r="B3952" s="75" t="s">
        <v>11878</v>
      </c>
      <c r="C3952" s="76" t="s">
        <v>210</v>
      </c>
      <c r="D3952" s="78" t="s">
        <v>11879</v>
      </c>
      <c r="E3952" s="78" t="s">
        <v>11880</v>
      </c>
    </row>
    <row r="3953" spans="1:5" ht="67.5" x14ac:dyDescent="0.2">
      <c r="A3953" s="74" t="s">
        <v>11881</v>
      </c>
      <c r="B3953" s="75" t="s">
        <v>11882</v>
      </c>
      <c r="C3953" s="76" t="s">
        <v>210</v>
      </c>
      <c r="D3953" s="78" t="s">
        <v>11883</v>
      </c>
      <c r="E3953" s="78" t="s">
        <v>11884</v>
      </c>
    </row>
    <row r="3954" spans="1:5" ht="45" x14ac:dyDescent="0.2">
      <c r="A3954" s="74" t="s">
        <v>11885</v>
      </c>
      <c r="B3954" s="74" t="s">
        <v>11886</v>
      </c>
      <c r="C3954" s="76" t="s">
        <v>210</v>
      </c>
      <c r="D3954" s="78" t="s">
        <v>11887</v>
      </c>
      <c r="E3954" s="78" t="s">
        <v>5192</v>
      </c>
    </row>
    <row r="3955" spans="1:5" ht="56.25" x14ac:dyDescent="0.2">
      <c r="A3955" s="58">
        <v>69</v>
      </c>
      <c r="B3955" s="60" t="s">
        <v>11888</v>
      </c>
      <c r="C3955" s="57"/>
      <c r="D3955" s="57"/>
      <c r="E3955" s="57"/>
    </row>
    <row r="3956" spans="1:5" ht="45" x14ac:dyDescent="0.2">
      <c r="A3956" s="59">
        <v>69.03</v>
      </c>
      <c r="B3956" s="73" t="s">
        <v>11889</v>
      </c>
      <c r="C3956" s="56"/>
      <c r="D3956" s="56"/>
      <c r="E3956" s="56"/>
    </row>
    <row r="3957" spans="1:5" ht="67.5" x14ac:dyDescent="0.2">
      <c r="A3957" s="74" t="s">
        <v>11890</v>
      </c>
      <c r="B3957" s="75" t="s">
        <v>11891</v>
      </c>
      <c r="C3957" s="76" t="s">
        <v>210</v>
      </c>
      <c r="D3957" s="78" t="s">
        <v>11892</v>
      </c>
      <c r="E3957" s="78" t="s">
        <v>11892</v>
      </c>
    </row>
    <row r="3958" spans="1:5" ht="78.75" x14ac:dyDescent="0.2">
      <c r="A3958" s="74" t="s">
        <v>11893</v>
      </c>
      <c r="B3958" s="75" t="s">
        <v>11894</v>
      </c>
      <c r="C3958" s="76" t="s">
        <v>210</v>
      </c>
      <c r="D3958" s="78" t="s">
        <v>2205</v>
      </c>
      <c r="E3958" s="78" t="s">
        <v>11895</v>
      </c>
    </row>
    <row r="3959" spans="1:5" ht="78.75" x14ac:dyDescent="0.2">
      <c r="A3959" s="74" t="s">
        <v>11896</v>
      </c>
      <c r="B3959" s="75" t="s">
        <v>11897</v>
      </c>
      <c r="C3959" s="76" t="s">
        <v>210</v>
      </c>
      <c r="D3959" s="78" t="s">
        <v>11898</v>
      </c>
      <c r="E3959" s="78" t="s">
        <v>11900</v>
      </c>
    </row>
    <row r="3960" spans="1:5" ht="90" x14ac:dyDescent="0.2">
      <c r="A3960" s="79" t="s">
        <v>11901</v>
      </c>
      <c r="B3960" s="74" t="s">
        <v>11902</v>
      </c>
      <c r="C3960" s="80" t="s">
        <v>210</v>
      </c>
      <c r="D3960" s="81" t="s">
        <v>11903</v>
      </c>
      <c r="E3960" s="81" t="s">
        <v>11904</v>
      </c>
    </row>
    <row r="3961" spans="1:5" ht="22.5" x14ac:dyDescent="0.2">
      <c r="A3961" s="74" t="s">
        <v>11905</v>
      </c>
      <c r="B3961" s="74" t="s">
        <v>11906</v>
      </c>
      <c r="C3961" s="76" t="s">
        <v>210</v>
      </c>
      <c r="D3961" s="78" t="s">
        <v>11907</v>
      </c>
      <c r="E3961" s="78" t="s">
        <v>11908</v>
      </c>
    </row>
    <row r="3962" spans="1:5" ht="33.75" x14ac:dyDescent="0.2">
      <c r="A3962" s="74" t="s">
        <v>11909</v>
      </c>
      <c r="B3962" s="74" t="s">
        <v>11910</v>
      </c>
      <c r="C3962" s="76" t="s">
        <v>210</v>
      </c>
      <c r="D3962" s="78" t="s">
        <v>11911</v>
      </c>
      <c r="E3962" s="78" t="s">
        <v>11912</v>
      </c>
    </row>
    <row r="3963" spans="1:5" ht="56.25" x14ac:dyDescent="0.2">
      <c r="A3963" s="74" t="s">
        <v>11913</v>
      </c>
      <c r="B3963" s="75" t="s">
        <v>11914</v>
      </c>
      <c r="C3963" s="76" t="s">
        <v>247</v>
      </c>
      <c r="D3963" s="78" t="s">
        <v>11915</v>
      </c>
      <c r="E3963" s="78" t="s">
        <v>11915</v>
      </c>
    </row>
    <row r="3964" spans="1:5" ht="56.25" x14ac:dyDescent="0.2">
      <c r="A3964" s="74" t="s">
        <v>11916</v>
      </c>
      <c r="B3964" s="75" t="s">
        <v>11917</v>
      </c>
      <c r="C3964" s="76" t="s">
        <v>247</v>
      </c>
      <c r="D3964" s="78" t="s">
        <v>11918</v>
      </c>
      <c r="E3964" s="78" t="s">
        <v>11918</v>
      </c>
    </row>
    <row r="3965" spans="1:5" ht="78.75" x14ac:dyDescent="0.2">
      <c r="A3965" s="74" t="s">
        <v>11919</v>
      </c>
      <c r="B3965" s="75" t="s">
        <v>11920</v>
      </c>
      <c r="C3965" s="76" t="s">
        <v>247</v>
      </c>
      <c r="D3965" s="78" t="s">
        <v>11921</v>
      </c>
      <c r="E3965" s="78" t="s">
        <v>11921</v>
      </c>
    </row>
    <row r="3966" spans="1:5" ht="22.5" x14ac:dyDescent="0.2">
      <c r="A3966" s="59">
        <v>69.05</v>
      </c>
      <c r="B3966" s="73" t="s">
        <v>11922</v>
      </c>
      <c r="C3966" s="56"/>
      <c r="D3966" s="56"/>
      <c r="E3966" s="56"/>
    </row>
    <row r="3967" spans="1:5" ht="56.25" x14ac:dyDescent="0.2">
      <c r="A3967" s="74" t="s">
        <v>11923</v>
      </c>
      <c r="B3967" s="74" t="s">
        <v>11924</v>
      </c>
      <c r="C3967" s="76" t="s">
        <v>210</v>
      </c>
      <c r="D3967" s="78" t="s">
        <v>11925</v>
      </c>
      <c r="E3967" s="78" t="s">
        <v>11926</v>
      </c>
    </row>
    <row r="3968" spans="1:5" ht="56.25" x14ac:dyDescent="0.2">
      <c r="A3968" s="74" t="s">
        <v>11927</v>
      </c>
      <c r="B3968" s="74" t="s">
        <v>11928</v>
      </c>
      <c r="C3968" s="76" t="s">
        <v>210</v>
      </c>
      <c r="D3968" s="78" t="s">
        <v>11929</v>
      </c>
      <c r="E3968" s="78" t="s">
        <v>11930</v>
      </c>
    </row>
    <row r="3969" spans="1:5" ht="56.25" x14ac:dyDescent="0.2">
      <c r="A3969" s="74" t="s">
        <v>11931</v>
      </c>
      <c r="B3969" s="74" t="s">
        <v>11932</v>
      </c>
      <c r="C3969" s="76" t="s">
        <v>210</v>
      </c>
      <c r="D3969" s="78" t="s">
        <v>11933</v>
      </c>
      <c r="E3969" s="78" t="s">
        <v>11934</v>
      </c>
    </row>
    <row r="3970" spans="1:5" ht="33.75" x14ac:dyDescent="0.2">
      <c r="A3970" s="59">
        <v>69.06</v>
      </c>
      <c r="B3970" s="73" t="s">
        <v>11935</v>
      </c>
      <c r="C3970" s="56"/>
      <c r="D3970" s="56"/>
      <c r="E3970" s="56"/>
    </row>
    <row r="3971" spans="1:5" ht="78.75" x14ac:dyDescent="0.2">
      <c r="A3971" s="74" t="s">
        <v>11936</v>
      </c>
      <c r="B3971" s="75" t="s">
        <v>11937</v>
      </c>
      <c r="C3971" s="76" t="s">
        <v>210</v>
      </c>
      <c r="D3971" s="78" t="s">
        <v>11938</v>
      </c>
      <c r="E3971" s="78" t="s">
        <v>11939</v>
      </c>
    </row>
    <row r="3972" spans="1:5" ht="90" x14ac:dyDescent="0.2">
      <c r="A3972" s="74" t="s">
        <v>11940</v>
      </c>
      <c r="B3972" s="75" t="s">
        <v>11941</v>
      </c>
      <c r="C3972" s="76" t="s">
        <v>210</v>
      </c>
      <c r="D3972" s="78" t="s">
        <v>11942</v>
      </c>
      <c r="E3972" s="78" t="s">
        <v>11943</v>
      </c>
    </row>
    <row r="3973" spans="1:5" ht="90" x14ac:dyDescent="0.2">
      <c r="A3973" s="74" t="s">
        <v>11944</v>
      </c>
      <c r="B3973" s="75" t="s">
        <v>11945</v>
      </c>
      <c r="C3973" s="76" t="s">
        <v>210</v>
      </c>
      <c r="D3973" s="78" t="s">
        <v>11946</v>
      </c>
      <c r="E3973" s="78" t="s">
        <v>11947</v>
      </c>
    </row>
    <row r="3974" spans="1:5" ht="56.25" x14ac:dyDescent="0.2">
      <c r="A3974" s="74" t="s">
        <v>11948</v>
      </c>
      <c r="B3974" s="74" t="s">
        <v>11949</v>
      </c>
      <c r="C3974" s="76" t="s">
        <v>210</v>
      </c>
      <c r="D3974" s="78" t="s">
        <v>11950</v>
      </c>
      <c r="E3974" s="78" t="s">
        <v>11951</v>
      </c>
    </row>
    <row r="3975" spans="1:5" ht="90" x14ac:dyDescent="0.2">
      <c r="A3975" s="74" t="s">
        <v>11952</v>
      </c>
      <c r="B3975" s="75" t="s">
        <v>11953</v>
      </c>
      <c r="C3975" s="76" t="s">
        <v>210</v>
      </c>
      <c r="D3975" s="78" t="s">
        <v>11954</v>
      </c>
      <c r="E3975" s="78" t="s">
        <v>11955</v>
      </c>
    </row>
    <row r="3976" spans="1:5" ht="78.75" x14ac:dyDescent="0.2">
      <c r="A3976" s="74" t="s">
        <v>11956</v>
      </c>
      <c r="B3976" s="75" t="s">
        <v>11957</v>
      </c>
      <c r="C3976" s="76" t="s">
        <v>210</v>
      </c>
      <c r="D3976" s="78" t="s">
        <v>11958</v>
      </c>
      <c r="E3976" s="78" t="s">
        <v>11959</v>
      </c>
    </row>
    <row r="3977" spans="1:5" ht="78.75" x14ac:dyDescent="0.2">
      <c r="A3977" s="74" t="s">
        <v>11960</v>
      </c>
      <c r="B3977" s="75" t="s">
        <v>11961</v>
      </c>
      <c r="C3977" s="76" t="s">
        <v>210</v>
      </c>
      <c r="D3977" s="78" t="s">
        <v>11962</v>
      </c>
      <c r="E3977" s="78" t="s">
        <v>11963</v>
      </c>
    </row>
    <row r="3978" spans="1:5" ht="90" x14ac:dyDescent="0.2">
      <c r="A3978" s="74" t="s">
        <v>11964</v>
      </c>
      <c r="B3978" s="75" t="s">
        <v>11965</v>
      </c>
      <c r="C3978" s="76" t="s">
        <v>210</v>
      </c>
      <c r="D3978" s="78" t="s">
        <v>11966</v>
      </c>
      <c r="E3978" s="78" t="s">
        <v>11967</v>
      </c>
    </row>
    <row r="3979" spans="1:5" ht="78.75" x14ac:dyDescent="0.2">
      <c r="A3979" s="74" t="s">
        <v>11968</v>
      </c>
      <c r="B3979" s="75" t="s">
        <v>11969</v>
      </c>
      <c r="C3979" s="76" t="s">
        <v>210</v>
      </c>
      <c r="D3979" s="78" t="s">
        <v>11970</v>
      </c>
      <c r="E3979" s="78" t="s">
        <v>11971</v>
      </c>
    </row>
    <row r="3980" spans="1:5" ht="78.75" x14ac:dyDescent="0.2">
      <c r="A3980" s="74" t="s">
        <v>11972</v>
      </c>
      <c r="B3980" s="75" t="s">
        <v>11973</v>
      </c>
      <c r="C3980" s="76" t="s">
        <v>210</v>
      </c>
      <c r="D3980" s="78" t="s">
        <v>11974</v>
      </c>
      <c r="E3980" s="78" t="s">
        <v>11975</v>
      </c>
    </row>
    <row r="3981" spans="1:5" ht="78.75" x14ac:dyDescent="0.2">
      <c r="A3981" s="74" t="s">
        <v>11976</v>
      </c>
      <c r="B3981" s="75" t="s">
        <v>11977</v>
      </c>
      <c r="C3981" s="76" t="s">
        <v>210</v>
      </c>
      <c r="D3981" s="78" t="s">
        <v>11978</v>
      </c>
      <c r="E3981" s="78" t="s">
        <v>11979</v>
      </c>
    </row>
    <row r="3982" spans="1:5" ht="78.75" x14ac:dyDescent="0.2">
      <c r="A3982" s="74" t="s">
        <v>11980</v>
      </c>
      <c r="B3982" s="75" t="s">
        <v>11981</v>
      </c>
      <c r="C3982" s="76" t="s">
        <v>210</v>
      </c>
      <c r="D3982" s="78" t="s">
        <v>11982</v>
      </c>
      <c r="E3982" s="78" t="s">
        <v>11983</v>
      </c>
    </row>
    <row r="3983" spans="1:5" ht="90" x14ac:dyDescent="0.2">
      <c r="A3983" s="74" t="s">
        <v>11984</v>
      </c>
      <c r="B3983" s="75" t="s">
        <v>11985</v>
      </c>
      <c r="C3983" s="76" t="s">
        <v>210</v>
      </c>
      <c r="D3983" s="78" t="s">
        <v>11986</v>
      </c>
      <c r="E3983" s="78" t="s">
        <v>11987</v>
      </c>
    </row>
    <row r="3984" spans="1:5" ht="90" x14ac:dyDescent="0.2">
      <c r="A3984" s="74" t="s">
        <v>11988</v>
      </c>
      <c r="B3984" s="75" t="s">
        <v>11989</v>
      </c>
      <c r="C3984" s="76" t="s">
        <v>210</v>
      </c>
      <c r="D3984" s="78" t="s">
        <v>11990</v>
      </c>
      <c r="E3984" s="78" t="s">
        <v>11991</v>
      </c>
    </row>
    <row r="3985" spans="1:5" ht="90" x14ac:dyDescent="0.2">
      <c r="A3985" s="74" t="s">
        <v>11992</v>
      </c>
      <c r="B3985" s="75" t="s">
        <v>11993</v>
      </c>
      <c r="C3985" s="76" t="s">
        <v>210</v>
      </c>
      <c r="D3985" s="78" t="s">
        <v>11994</v>
      </c>
      <c r="E3985" s="78" t="s">
        <v>11995</v>
      </c>
    </row>
    <row r="3986" spans="1:5" ht="90" x14ac:dyDescent="0.2">
      <c r="A3986" s="74" t="s">
        <v>11996</v>
      </c>
      <c r="B3986" s="75" t="s">
        <v>11997</v>
      </c>
      <c r="C3986" s="76" t="s">
        <v>210</v>
      </c>
      <c r="D3986" s="78" t="s">
        <v>11998</v>
      </c>
      <c r="E3986" s="78" t="s">
        <v>11999</v>
      </c>
    </row>
    <row r="3987" spans="1:5" ht="90" x14ac:dyDescent="0.2">
      <c r="A3987" s="74" t="s">
        <v>12000</v>
      </c>
      <c r="B3987" s="75" t="s">
        <v>12001</v>
      </c>
      <c r="C3987" s="76" t="s">
        <v>210</v>
      </c>
      <c r="D3987" s="78" t="s">
        <v>12002</v>
      </c>
      <c r="E3987" s="78" t="s">
        <v>12003</v>
      </c>
    </row>
    <row r="3988" spans="1:5" ht="22.5" x14ac:dyDescent="0.2">
      <c r="A3988" s="59">
        <v>69.08</v>
      </c>
      <c r="B3988" s="73" t="s">
        <v>12004</v>
      </c>
      <c r="C3988" s="56"/>
      <c r="D3988" s="56"/>
      <c r="E3988" s="56"/>
    </row>
    <row r="3989" spans="1:5" ht="33.75" x14ac:dyDescent="0.2">
      <c r="A3989" s="74" t="s">
        <v>12005</v>
      </c>
      <c r="B3989" s="74" t="s">
        <v>12006</v>
      </c>
      <c r="C3989" s="76" t="s">
        <v>210</v>
      </c>
      <c r="D3989" s="78" t="s">
        <v>12007</v>
      </c>
      <c r="E3989" s="78" t="s">
        <v>12008</v>
      </c>
    </row>
    <row r="3990" spans="1:5" x14ac:dyDescent="0.2">
      <c r="A3990" s="59">
        <v>69.09</v>
      </c>
      <c r="B3990" s="73" t="s">
        <v>12009</v>
      </c>
      <c r="C3990" s="56"/>
      <c r="D3990" s="56"/>
      <c r="E3990" s="56"/>
    </row>
    <row r="3991" spans="1:5" ht="33.75" x14ac:dyDescent="0.2">
      <c r="A3991" s="74" t="s">
        <v>12010</v>
      </c>
      <c r="B3991" s="74" t="s">
        <v>12011</v>
      </c>
      <c r="C3991" s="76" t="s">
        <v>210</v>
      </c>
      <c r="D3991" s="78" t="s">
        <v>12012</v>
      </c>
      <c r="E3991" s="78" t="s">
        <v>12013</v>
      </c>
    </row>
    <row r="3992" spans="1:5" ht="22.5" x14ac:dyDescent="0.2">
      <c r="A3992" s="74" t="s">
        <v>12014</v>
      </c>
      <c r="B3992" s="74" t="s">
        <v>12015</v>
      </c>
      <c r="C3992" s="76" t="s">
        <v>210</v>
      </c>
      <c r="D3992" s="78" t="s">
        <v>12016</v>
      </c>
      <c r="E3992" s="78" t="s">
        <v>12017</v>
      </c>
    </row>
    <row r="3993" spans="1:5" ht="22.5" x14ac:dyDescent="0.2">
      <c r="A3993" s="74" t="s">
        <v>12018</v>
      </c>
      <c r="B3993" s="74" t="s">
        <v>12019</v>
      </c>
      <c r="C3993" s="76" t="s">
        <v>210</v>
      </c>
      <c r="D3993" s="78" t="s">
        <v>12020</v>
      </c>
      <c r="E3993" s="78" t="s">
        <v>12021</v>
      </c>
    </row>
    <row r="3994" spans="1:5" ht="33.75" x14ac:dyDescent="0.2">
      <c r="A3994" s="74" t="s">
        <v>12022</v>
      </c>
      <c r="B3994" s="74" t="s">
        <v>12023</v>
      </c>
      <c r="C3994" s="76" t="s">
        <v>210</v>
      </c>
      <c r="D3994" s="78" t="s">
        <v>12024</v>
      </c>
      <c r="E3994" s="78" t="s">
        <v>12025</v>
      </c>
    </row>
    <row r="3995" spans="1:5" ht="45" x14ac:dyDescent="0.2">
      <c r="A3995" s="74" t="s">
        <v>12026</v>
      </c>
      <c r="B3995" s="74" t="s">
        <v>12027</v>
      </c>
      <c r="C3995" s="76" t="s">
        <v>210</v>
      </c>
      <c r="D3995" s="78" t="s">
        <v>12028</v>
      </c>
      <c r="E3995" s="78" t="s">
        <v>12029</v>
      </c>
    </row>
    <row r="3996" spans="1:5" x14ac:dyDescent="0.2">
      <c r="A3996" s="59">
        <v>69.099999999999994</v>
      </c>
      <c r="B3996" s="73" t="s">
        <v>12030</v>
      </c>
      <c r="C3996" s="56"/>
      <c r="D3996" s="56"/>
      <c r="E3996" s="56"/>
    </row>
    <row r="3997" spans="1:5" ht="56.25" x14ac:dyDescent="0.2">
      <c r="A3997" s="74" t="s">
        <v>12031</v>
      </c>
      <c r="B3997" s="75" t="s">
        <v>12032</v>
      </c>
      <c r="C3997" s="76" t="s">
        <v>210</v>
      </c>
      <c r="D3997" s="78" t="s">
        <v>12033</v>
      </c>
      <c r="E3997" s="78" t="s">
        <v>12034</v>
      </c>
    </row>
    <row r="3998" spans="1:5" ht="45" x14ac:dyDescent="0.2">
      <c r="A3998" s="74" t="s">
        <v>12035</v>
      </c>
      <c r="B3998" s="74" t="s">
        <v>12036</v>
      </c>
      <c r="C3998" s="76" t="s">
        <v>247</v>
      </c>
      <c r="D3998" s="78" t="s">
        <v>12037</v>
      </c>
      <c r="E3998" s="78" t="s">
        <v>12038</v>
      </c>
    </row>
    <row r="3999" spans="1:5" ht="45" x14ac:dyDescent="0.2">
      <c r="A3999" s="59">
        <v>69.2</v>
      </c>
      <c r="B3999" s="73" t="s">
        <v>12039</v>
      </c>
      <c r="C3999" s="56"/>
      <c r="D3999" s="56"/>
      <c r="E3999" s="56"/>
    </row>
    <row r="4000" spans="1:5" ht="33.75" x14ac:dyDescent="0.2">
      <c r="A4000" s="74" t="s">
        <v>12040</v>
      </c>
      <c r="B4000" s="74" t="s">
        <v>12041</v>
      </c>
      <c r="C4000" s="76" t="s">
        <v>228</v>
      </c>
      <c r="D4000" s="78" t="s">
        <v>12042</v>
      </c>
      <c r="E4000" s="78" t="s">
        <v>298</v>
      </c>
    </row>
    <row r="4001" spans="1:5" ht="33.75" x14ac:dyDescent="0.2">
      <c r="A4001" s="74" t="s">
        <v>12043</v>
      </c>
      <c r="B4001" s="74" t="s">
        <v>12044</v>
      </c>
      <c r="C4001" s="76" t="s">
        <v>210</v>
      </c>
      <c r="D4001" s="78" t="s">
        <v>6100</v>
      </c>
      <c r="E4001" s="78" t="s">
        <v>4029</v>
      </c>
    </row>
    <row r="4002" spans="1:5" ht="45" x14ac:dyDescent="0.2">
      <c r="A4002" s="74" t="s">
        <v>12045</v>
      </c>
      <c r="B4002" s="74" t="s">
        <v>12046</v>
      </c>
      <c r="C4002" s="76" t="s">
        <v>210</v>
      </c>
      <c r="D4002" s="78" t="s">
        <v>12047</v>
      </c>
      <c r="E4002" s="78" t="s">
        <v>12048</v>
      </c>
    </row>
    <row r="4003" spans="1:5" ht="67.5" x14ac:dyDescent="0.2">
      <c r="A4003" s="74" t="s">
        <v>12049</v>
      </c>
      <c r="B4003" s="75" t="s">
        <v>12050</v>
      </c>
      <c r="C4003" s="76" t="s">
        <v>210</v>
      </c>
      <c r="D4003" s="78" t="s">
        <v>6205</v>
      </c>
      <c r="E4003" s="78" t="s">
        <v>12051</v>
      </c>
    </row>
    <row r="4004" spans="1:5" ht="33.75" x14ac:dyDescent="0.2">
      <c r="A4004" s="74" t="s">
        <v>12052</v>
      </c>
      <c r="B4004" s="74" t="s">
        <v>12053</v>
      </c>
      <c r="C4004" s="76" t="s">
        <v>210</v>
      </c>
      <c r="D4004" s="78" t="s">
        <v>12054</v>
      </c>
      <c r="E4004" s="78" t="s">
        <v>12056</v>
      </c>
    </row>
    <row r="4005" spans="1:5" ht="33.75" x14ac:dyDescent="0.2">
      <c r="A4005" s="74" t="s">
        <v>12057</v>
      </c>
      <c r="B4005" s="74" t="s">
        <v>12058</v>
      </c>
      <c r="C4005" s="76" t="s">
        <v>210</v>
      </c>
      <c r="D4005" s="78" t="s">
        <v>12059</v>
      </c>
      <c r="E4005" s="78" t="s">
        <v>12060</v>
      </c>
    </row>
    <row r="4006" spans="1:5" ht="33.75" x14ac:dyDescent="0.2">
      <c r="A4006" s="74" t="s">
        <v>12061</v>
      </c>
      <c r="B4006" s="74" t="s">
        <v>12062</v>
      </c>
      <c r="C4006" s="76" t="s">
        <v>210</v>
      </c>
      <c r="D4006" s="78" t="s">
        <v>411</v>
      </c>
      <c r="E4006" s="78" t="s">
        <v>3432</v>
      </c>
    </row>
    <row r="4007" spans="1:5" ht="45" x14ac:dyDescent="0.2">
      <c r="A4007" s="74" t="s">
        <v>12063</v>
      </c>
      <c r="B4007" s="74" t="s">
        <v>12064</v>
      </c>
      <c r="C4007" s="76" t="s">
        <v>210</v>
      </c>
      <c r="D4007" s="78" t="s">
        <v>3347</v>
      </c>
      <c r="E4007" s="78" t="s">
        <v>359</v>
      </c>
    </row>
    <row r="4008" spans="1:5" ht="33.75" x14ac:dyDescent="0.2">
      <c r="A4008" s="74" t="s">
        <v>12065</v>
      </c>
      <c r="B4008" s="74" t="s">
        <v>12066</v>
      </c>
      <c r="C4008" s="76" t="s">
        <v>210</v>
      </c>
      <c r="D4008" s="78" t="s">
        <v>12067</v>
      </c>
      <c r="E4008" s="78" t="s">
        <v>258</v>
      </c>
    </row>
    <row r="4009" spans="1:5" ht="45" x14ac:dyDescent="0.2">
      <c r="A4009" s="74" t="s">
        <v>12068</v>
      </c>
      <c r="B4009" s="74" t="s">
        <v>12069</v>
      </c>
      <c r="C4009" s="76" t="s">
        <v>210</v>
      </c>
      <c r="D4009" s="78" t="s">
        <v>12070</v>
      </c>
      <c r="E4009" s="78" t="s">
        <v>12071</v>
      </c>
    </row>
    <row r="4010" spans="1:5" ht="22.5" x14ac:dyDescent="0.2">
      <c r="A4010" s="74" t="s">
        <v>12072</v>
      </c>
      <c r="B4010" s="74" t="s">
        <v>12073</v>
      </c>
      <c r="C4010" s="76" t="s">
        <v>210</v>
      </c>
      <c r="D4010" s="78" t="s">
        <v>12074</v>
      </c>
      <c r="E4010" s="78" t="s">
        <v>12075</v>
      </c>
    </row>
    <row r="4011" spans="1:5" ht="22.5" x14ac:dyDescent="0.2">
      <c r="A4011" s="74" t="s">
        <v>12076</v>
      </c>
      <c r="B4011" s="74" t="s">
        <v>12077</v>
      </c>
      <c r="C4011" s="76" t="s">
        <v>210</v>
      </c>
      <c r="D4011" s="78" t="s">
        <v>12078</v>
      </c>
      <c r="E4011" s="78" t="s">
        <v>12079</v>
      </c>
    </row>
    <row r="4012" spans="1:5" ht="33.75" x14ac:dyDescent="0.2">
      <c r="A4012" s="74" t="s">
        <v>12080</v>
      </c>
      <c r="B4012" s="74" t="s">
        <v>12081</v>
      </c>
      <c r="C4012" s="76" t="s">
        <v>210</v>
      </c>
      <c r="D4012" s="78" t="s">
        <v>4134</v>
      </c>
      <c r="E4012" s="78" t="s">
        <v>12082</v>
      </c>
    </row>
    <row r="4013" spans="1:5" ht="33.75" x14ac:dyDescent="0.2">
      <c r="A4013" s="74" t="s">
        <v>12083</v>
      </c>
      <c r="B4013" s="74" t="s">
        <v>12084</v>
      </c>
      <c r="C4013" s="76" t="s">
        <v>210</v>
      </c>
      <c r="D4013" s="78" t="s">
        <v>12085</v>
      </c>
      <c r="E4013" s="78" t="s">
        <v>12086</v>
      </c>
    </row>
    <row r="4014" spans="1:5" ht="33.75" x14ac:dyDescent="0.2">
      <c r="A4014" s="74" t="s">
        <v>12087</v>
      </c>
      <c r="B4014" s="74" t="s">
        <v>12088</v>
      </c>
      <c r="C4014" s="76" t="s">
        <v>210</v>
      </c>
      <c r="D4014" s="78" t="s">
        <v>393</v>
      </c>
      <c r="E4014" s="78" t="s">
        <v>12089</v>
      </c>
    </row>
    <row r="4015" spans="1:5" ht="22.5" x14ac:dyDescent="0.2">
      <c r="A4015" s="74" t="s">
        <v>12090</v>
      </c>
      <c r="B4015" s="74" t="s">
        <v>12091</v>
      </c>
      <c r="C4015" s="76" t="s">
        <v>210</v>
      </c>
      <c r="D4015" s="78" t="s">
        <v>12092</v>
      </c>
      <c r="E4015" s="78" t="s">
        <v>5534</v>
      </c>
    </row>
    <row r="4016" spans="1:5" ht="22.5" x14ac:dyDescent="0.2">
      <c r="A4016" s="74" t="s">
        <v>12093</v>
      </c>
      <c r="B4016" s="74" t="s">
        <v>12094</v>
      </c>
      <c r="C4016" s="76" t="s">
        <v>210</v>
      </c>
      <c r="D4016" s="78" t="s">
        <v>1388</v>
      </c>
      <c r="E4016" s="78" t="s">
        <v>7269</v>
      </c>
    </row>
    <row r="4017" spans="1:5" ht="45" x14ac:dyDescent="0.2">
      <c r="A4017" s="74" t="s">
        <v>12095</v>
      </c>
      <c r="B4017" s="74" t="s">
        <v>12096</v>
      </c>
      <c r="C4017" s="76" t="s">
        <v>210</v>
      </c>
      <c r="D4017" s="78" t="s">
        <v>5607</v>
      </c>
      <c r="E4017" s="78" t="s">
        <v>12097</v>
      </c>
    </row>
    <row r="4018" spans="1:5" ht="33.75" x14ac:dyDescent="0.2">
      <c r="A4018" s="74" t="s">
        <v>12098</v>
      </c>
      <c r="B4018" s="74" t="s">
        <v>12099</v>
      </c>
      <c r="C4018" s="76" t="s">
        <v>210</v>
      </c>
      <c r="D4018" s="78" t="s">
        <v>12100</v>
      </c>
      <c r="E4018" s="78" t="s">
        <v>12101</v>
      </c>
    </row>
    <row r="4019" spans="1:5" ht="33.75" x14ac:dyDescent="0.2">
      <c r="A4019" s="74" t="s">
        <v>12102</v>
      </c>
      <c r="B4019" s="74" t="s">
        <v>12103</v>
      </c>
      <c r="C4019" s="76" t="s">
        <v>210</v>
      </c>
      <c r="D4019" s="78" t="s">
        <v>12104</v>
      </c>
      <c r="E4019" s="78" t="s">
        <v>253</v>
      </c>
    </row>
    <row r="4020" spans="1:5" ht="45" x14ac:dyDescent="0.2">
      <c r="A4020" s="74" t="s">
        <v>12105</v>
      </c>
      <c r="B4020" s="74" t="s">
        <v>12106</v>
      </c>
      <c r="C4020" s="76" t="s">
        <v>210</v>
      </c>
      <c r="D4020" s="78" t="s">
        <v>12107</v>
      </c>
      <c r="E4020" s="78" t="s">
        <v>12108</v>
      </c>
    </row>
    <row r="4021" spans="1:5" ht="56.25" x14ac:dyDescent="0.2">
      <c r="A4021" s="74" t="s">
        <v>12109</v>
      </c>
      <c r="B4021" s="74" t="s">
        <v>12110</v>
      </c>
      <c r="C4021" s="76" t="s">
        <v>210</v>
      </c>
      <c r="D4021" s="78" t="s">
        <v>363</v>
      </c>
      <c r="E4021" s="78" t="s">
        <v>12112</v>
      </c>
    </row>
    <row r="4022" spans="1:5" ht="33.75" x14ac:dyDescent="0.2">
      <c r="A4022" s="74" t="s">
        <v>12113</v>
      </c>
      <c r="B4022" s="74" t="s">
        <v>12114</v>
      </c>
      <c r="C4022" s="76" t="s">
        <v>210</v>
      </c>
      <c r="D4022" s="78" t="s">
        <v>2540</v>
      </c>
      <c r="E4022" s="78" t="s">
        <v>12115</v>
      </c>
    </row>
    <row r="4023" spans="1:5" ht="45" x14ac:dyDescent="0.2">
      <c r="A4023" s="74" t="s">
        <v>12116</v>
      </c>
      <c r="B4023" s="74" t="s">
        <v>12117</v>
      </c>
      <c r="C4023" s="76" t="s">
        <v>210</v>
      </c>
      <c r="D4023" s="78" t="s">
        <v>12118</v>
      </c>
      <c r="E4023" s="78" t="s">
        <v>12119</v>
      </c>
    </row>
    <row r="4024" spans="1:5" x14ac:dyDescent="0.2">
      <c r="A4024" s="58">
        <v>70</v>
      </c>
      <c r="B4024" s="73" t="s">
        <v>12120</v>
      </c>
      <c r="C4024" s="56"/>
      <c r="D4024" s="56"/>
      <c r="E4024" s="56"/>
    </row>
    <row r="4025" spans="1:5" x14ac:dyDescent="0.2">
      <c r="A4025" s="59">
        <v>70.010000000000005</v>
      </c>
      <c r="B4025" s="73" t="s">
        <v>12121</v>
      </c>
      <c r="C4025" s="56"/>
      <c r="D4025" s="56"/>
      <c r="E4025" s="56"/>
    </row>
    <row r="4026" spans="1:5" ht="33.75" x14ac:dyDescent="0.2">
      <c r="A4026" s="74" t="s">
        <v>12122</v>
      </c>
      <c r="B4026" s="74" t="s">
        <v>12123</v>
      </c>
      <c r="C4026" s="76" t="s">
        <v>211</v>
      </c>
      <c r="D4026" s="78" t="s">
        <v>12124</v>
      </c>
      <c r="E4026" s="78" t="s">
        <v>12126</v>
      </c>
    </row>
    <row r="4027" spans="1:5" ht="33.75" x14ac:dyDescent="0.2">
      <c r="A4027" s="74" t="s">
        <v>12127</v>
      </c>
      <c r="B4027" s="74" t="s">
        <v>12128</v>
      </c>
      <c r="C4027" s="76" t="s">
        <v>211</v>
      </c>
      <c r="D4027" s="78" t="s">
        <v>12129</v>
      </c>
      <c r="E4027" s="78" t="s">
        <v>7098</v>
      </c>
    </row>
    <row r="4028" spans="1:5" ht="33.75" x14ac:dyDescent="0.2">
      <c r="A4028" s="74" t="s">
        <v>12131</v>
      </c>
      <c r="B4028" s="74" t="s">
        <v>12132</v>
      </c>
      <c r="C4028" s="76" t="s">
        <v>211</v>
      </c>
      <c r="D4028" s="78" t="s">
        <v>12133</v>
      </c>
      <c r="E4028" s="78" t="s">
        <v>12134</v>
      </c>
    </row>
    <row r="4029" spans="1:5" ht="33.75" x14ac:dyDescent="0.2">
      <c r="A4029" s="74" t="s">
        <v>12135</v>
      </c>
      <c r="B4029" s="74" t="s">
        <v>12136</v>
      </c>
      <c r="C4029" s="76" t="s">
        <v>228</v>
      </c>
      <c r="D4029" s="78" t="s">
        <v>12137</v>
      </c>
      <c r="E4029" s="78" t="s">
        <v>12139</v>
      </c>
    </row>
    <row r="4030" spans="1:5" ht="45" x14ac:dyDescent="0.2">
      <c r="A4030" s="74" t="s">
        <v>12140</v>
      </c>
      <c r="B4030" s="74" t="s">
        <v>12141</v>
      </c>
      <c r="C4030" s="76" t="s">
        <v>247</v>
      </c>
      <c r="D4030" s="78" t="s">
        <v>12142</v>
      </c>
      <c r="E4030" s="78" t="s">
        <v>12142</v>
      </c>
    </row>
    <row r="4031" spans="1:5" ht="22.5" x14ac:dyDescent="0.2">
      <c r="A4031" s="59">
        <v>70.02</v>
      </c>
      <c r="B4031" s="73" t="s">
        <v>12143</v>
      </c>
      <c r="C4031" s="56"/>
      <c r="D4031" s="56"/>
      <c r="E4031" s="56"/>
    </row>
    <row r="4032" spans="1:5" ht="33.75" x14ac:dyDescent="0.2">
      <c r="A4032" s="74" t="s">
        <v>12144</v>
      </c>
      <c r="B4032" s="74" t="s">
        <v>12145</v>
      </c>
      <c r="C4032" s="76" t="s">
        <v>211</v>
      </c>
      <c r="D4032" s="78" t="s">
        <v>12146</v>
      </c>
      <c r="E4032" s="78" t="s">
        <v>12146</v>
      </c>
    </row>
    <row r="4033" spans="1:5" ht="33.75" x14ac:dyDescent="0.2">
      <c r="A4033" s="74" t="s">
        <v>12147</v>
      </c>
      <c r="B4033" s="74" t="s">
        <v>12148</v>
      </c>
      <c r="C4033" s="76" t="s">
        <v>211</v>
      </c>
      <c r="D4033" s="78" t="s">
        <v>12149</v>
      </c>
      <c r="E4033" s="78" t="s">
        <v>12149</v>
      </c>
    </row>
    <row r="4034" spans="1:5" ht="78.75" x14ac:dyDescent="0.2">
      <c r="A4034" s="74" t="s">
        <v>12150</v>
      </c>
      <c r="B4034" s="75" t="s">
        <v>12151</v>
      </c>
      <c r="C4034" s="76" t="s">
        <v>211</v>
      </c>
      <c r="D4034" s="78" t="s">
        <v>12152</v>
      </c>
      <c r="E4034" s="78" t="s">
        <v>12152</v>
      </c>
    </row>
    <row r="4035" spans="1:5" ht="90" x14ac:dyDescent="0.2">
      <c r="A4035" s="74" t="s">
        <v>12153</v>
      </c>
      <c r="B4035" s="75" t="s">
        <v>12154</v>
      </c>
      <c r="C4035" s="76" t="s">
        <v>211</v>
      </c>
      <c r="D4035" s="78" t="s">
        <v>6719</v>
      </c>
      <c r="E4035" s="78" t="s">
        <v>6719</v>
      </c>
    </row>
    <row r="4036" spans="1:5" ht="90" x14ac:dyDescent="0.2">
      <c r="A4036" s="74" t="s">
        <v>12155</v>
      </c>
      <c r="B4036" s="75" t="s">
        <v>12156</v>
      </c>
      <c r="C4036" s="76" t="s">
        <v>211</v>
      </c>
      <c r="D4036" s="78" t="s">
        <v>12157</v>
      </c>
      <c r="E4036" s="78" t="s">
        <v>12157</v>
      </c>
    </row>
    <row r="4037" spans="1:5" ht="90" x14ac:dyDescent="0.2">
      <c r="A4037" s="74" t="s">
        <v>12158</v>
      </c>
      <c r="B4037" s="75" t="s">
        <v>12159</v>
      </c>
      <c r="C4037" s="76" t="s">
        <v>211</v>
      </c>
      <c r="D4037" s="78" t="s">
        <v>12160</v>
      </c>
      <c r="E4037" s="78" t="s">
        <v>12160</v>
      </c>
    </row>
    <row r="4038" spans="1:5" ht="90" x14ac:dyDescent="0.2">
      <c r="A4038" s="74" t="s">
        <v>12161</v>
      </c>
      <c r="B4038" s="75" t="s">
        <v>12162</v>
      </c>
      <c r="C4038" s="76" t="s">
        <v>211</v>
      </c>
      <c r="D4038" s="78" t="s">
        <v>1496</v>
      </c>
      <c r="E4038" s="78" t="s">
        <v>1496</v>
      </c>
    </row>
    <row r="4039" spans="1:5" ht="45" x14ac:dyDescent="0.2">
      <c r="A4039" s="74" t="s">
        <v>12163</v>
      </c>
      <c r="B4039" s="74" t="s">
        <v>12164</v>
      </c>
      <c r="C4039" s="76" t="s">
        <v>211</v>
      </c>
      <c r="D4039" s="78" t="s">
        <v>12165</v>
      </c>
      <c r="E4039" s="78" t="s">
        <v>12165</v>
      </c>
    </row>
    <row r="4040" spans="1:5" ht="45" x14ac:dyDescent="0.2">
      <c r="A4040" s="74" t="s">
        <v>12166</v>
      </c>
      <c r="B4040" s="74" t="s">
        <v>12167</v>
      </c>
      <c r="C4040" s="76" t="s">
        <v>211</v>
      </c>
      <c r="D4040" s="78" t="s">
        <v>12168</v>
      </c>
      <c r="E4040" s="78" t="s">
        <v>12168</v>
      </c>
    </row>
    <row r="4041" spans="1:5" ht="67.5" x14ac:dyDescent="0.2">
      <c r="A4041" s="74" t="s">
        <v>12169</v>
      </c>
      <c r="B4041" s="75" t="s">
        <v>12170</v>
      </c>
      <c r="C4041" s="76" t="s">
        <v>211</v>
      </c>
      <c r="D4041" s="78" t="s">
        <v>12171</v>
      </c>
      <c r="E4041" s="78" t="s">
        <v>12171</v>
      </c>
    </row>
    <row r="4042" spans="1:5" x14ac:dyDescent="0.2">
      <c r="A4042" s="59">
        <v>70.03</v>
      </c>
      <c r="B4042" s="73" t="s">
        <v>12172</v>
      </c>
      <c r="C4042" s="56"/>
      <c r="D4042" s="56"/>
      <c r="E4042" s="56"/>
    </row>
    <row r="4043" spans="1:5" ht="78.75" x14ac:dyDescent="0.2">
      <c r="A4043" s="74" t="s">
        <v>12173</v>
      </c>
      <c r="B4043" s="75" t="s">
        <v>12174</v>
      </c>
      <c r="C4043" s="76" t="s">
        <v>211</v>
      </c>
      <c r="D4043" s="78" t="s">
        <v>12175</v>
      </c>
      <c r="E4043" s="78" t="s">
        <v>12177</v>
      </c>
    </row>
    <row r="4044" spans="1:5" ht="78.75" x14ac:dyDescent="0.2">
      <c r="A4044" s="74" t="s">
        <v>12178</v>
      </c>
      <c r="B4044" s="75" t="s">
        <v>12179</v>
      </c>
      <c r="C4044" s="76" t="s">
        <v>211</v>
      </c>
      <c r="D4044" s="78" t="s">
        <v>12180</v>
      </c>
      <c r="E4044" s="78" t="s">
        <v>12181</v>
      </c>
    </row>
    <row r="4045" spans="1:5" ht="90" x14ac:dyDescent="0.2">
      <c r="A4045" s="74" t="s">
        <v>12182</v>
      </c>
      <c r="B4045" s="75" t="s">
        <v>12183</v>
      </c>
      <c r="C4045" s="76" t="s">
        <v>211</v>
      </c>
      <c r="D4045" s="78" t="s">
        <v>12184</v>
      </c>
      <c r="E4045" s="78" t="s">
        <v>12185</v>
      </c>
    </row>
    <row r="4046" spans="1:5" ht="90" x14ac:dyDescent="0.2">
      <c r="A4046" s="74" t="s">
        <v>12186</v>
      </c>
      <c r="B4046" s="75" t="s">
        <v>12187</v>
      </c>
      <c r="C4046" s="83" t="s">
        <v>211</v>
      </c>
      <c r="D4046" s="78" t="s">
        <v>12188</v>
      </c>
      <c r="E4046" s="78" t="s">
        <v>12189</v>
      </c>
    </row>
    <row r="4047" spans="1:5" ht="101.25" x14ac:dyDescent="0.2">
      <c r="A4047" s="74" t="s">
        <v>12190</v>
      </c>
      <c r="B4047" s="75" t="s">
        <v>12191</v>
      </c>
      <c r="C4047" s="83" t="s">
        <v>211</v>
      </c>
      <c r="D4047" s="78" t="s">
        <v>12192</v>
      </c>
      <c r="E4047" s="78" t="s">
        <v>12193</v>
      </c>
    </row>
    <row r="4048" spans="1:5" ht="90" x14ac:dyDescent="0.2">
      <c r="A4048" s="74" t="s">
        <v>12194</v>
      </c>
      <c r="B4048" s="75" t="s">
        <v>12195</v>
      </c>
      <c r="C4048" s="83" t="s">
        <v>211</v>
      </c>
      <c r="D4048" s="78" t="s">
        <v>12196</v>
      </c>
      <c r="E4048" s="78" t="s">
        <v>12198</v>
      </c>
    </row>
    <row r="4049" spans="1:5" ht="90" x14ac:dyDescent="0.2">
      <c r="A4049" s="74" t="s">
        <v>12199</v>
      </c>
      <c r="B4049" s="75" t="s">
        <v>12200</v>
      </c>
      <c r="C4049" s="83" t="s">
        <v>211</v>
      </c>
      <c r="D4049" s="78" t="s">
        <v>12201</v>
      </c>
      <c r="E4049" s="78" t="s">
        <v>12202</v>
      </c>
    </row>
    <row r="4050" spans="1:5" ht="101.25" x14ac:dyDescent="0.2">
      <c r="A4050" s="74" t="s">
        <v>12203</v>
      </c>
      <c r="B4050" s="75" t="s">
        <v>12204</v>
      </c>
      <c r="C4050" s="83" t="s">
        <v>211</v>
      </c>
      <c r="D4050" s="78" t="s">
        <v>12205</v>
      </c>
      <c r="E4050" s="78" t="s">
        <v>12206</v>
      </c>
    </row>
    <row r="4051" spans="1:5" x14ac:dyDescent="0.2">
      <c r="A4051" s="59">
        <v>70.040000000000006</v>
      </c>
      <c r="B4051" s="73" t="s">
        <v>12207</v>
      </c>
      <c r="C4051" s="56"/>
      <c r="D4051" s="56"/>
      <c r="E4051" s="56"/>
    </row>
    <row r="4052" spans="1:5" ht="45" x14ac:dyDescent="0.2">
      <c r="A4052" s="74" t="s">
        <v>12208</v>
      </c>
      <c r="B4052" s="74" t="s">
        <v>12209</v>
      </c>
      <c r="C4052" s="83" t="s">
        <v>210</v>
      </c>
      <c r="D4052" s="78" t="s">
        <v>12210</v>
      </c>
      <c r="E4052" s="78" t="s">
        <v>12211</v>
      </c>
    </row>
    <row r="4053" spans="1:5" ht="33.75" x14ac:dyDescent="0.2">
      <c r="A4053" s="74" t="s">
        <v>12212</v>
      </c>
      <c r="B4053" s="74" t="s">
        <v>12213</v>
      </c>
      <c r="C4053" s="83" t="s">
        <v>210</v>
      </c>
      <c r="D4053" s="78" t="s">
        <v>12214</v>
      </c>
      <c r="E4053" s="78" t="s">
        <v>12215</v>
      </c>
    </row>
    <row r="4054" spans="1:5" ht="33.75" x14ac:dyDescent="0.2">
      <c r="A4054" s="74" t="s">
        <v>12216</v>
      </c>
      <c r="B4054" s="74" t="s">
        <v>12217</v>
      </c>
      <c r="C4054" s="83" t="s">
        <v>210</v>
      </c>
      <c r="D4054" s="78" t="s">
        <v>12218</v>
      </c>
      <c r="E4054" s="78" t="s">
        <v>12220</v>
      </c>
    </row>
    <row r="4055" spans="1:5" ht="45" x14ac:dyDescent="0.2">
      <c r="A4055" s="74" t="s">
        <v>12221</v>
      </c>
      <c r="B4055" s="74" t="s">
        <v>12222</v>
      </c>
      <c r="C4055" s="83" t="s">
        <v>210</v>
      </c>
      <c r="D4055" s="78" t="s">
        <v>12223</v>
      </c>
      <c r="E4055" s="78" t="s">
        <v>12224</v>
      </c>
    </row>
    <row r="4056" spans="1:5" ht="33.75" x14ac:dyDescent="0.2">
      <c r="A4056" s="74" t="s">
        <v>12225</v>
      </c>
      <c r="B4056" s="74" t="s">
        <v>12226</v>
      </c>
      <c r="C4056" s="83" t="s">
        <v>210</v>
      </c>
      <c r="D4056" s="78" t="s">
        <v>12227</v>
      </c>
      <c r="E4056" s="78" t="s">
        <v>12228</v>
      </c>
    </row>
    <row r="4057" spans="1:5" ht="45" x14ac:dyDescent="0.2">
      <c r="A4057" s="74" t="s">
        <v>12229</v>
      </c>
      <c r="B4057" s="74" t="s">
        <v>12230</v>
      </c>
      <c r="C4057" s="83" t="s">
        <v>210</v>
      </c>
      <c r="D4057" s="78" t="s">
        <v>12231</v>
      </c>
      <c r="E4057" s="78" t="s">
        <v>12232</v>
      </c>
    </row>
    <row r="4058" spans="1:5" ht="33.75" x14ac:dyDescent="0.2">
      <c r="A4058" s="74" t="s">
        <v>12233</v>
      </c>
      <c r="B4058" s="74" t="s">
        <v>12234</v>
      </c>
      <c r="C4058" s="83" t="s">
        <v>210</v>
      </c>
      <c r="D4058" s="78" t="s">
        <v>12235</v>
      </c>
      <c r="E4058" s="78" t="s">
        <v>12236</v>
      </c>
    </row>
    <row r="4059" spans="1:5" ht="33.75" x14ac:dyDescent="0.2">
      <c r="A4059" s="59">
        <v>70.05</v>
      </c>
      <c r="B4059" s="73" t="s">
        <v>12237</v>
      </c>
      <c r="C4059" s="56"/>
      <c r="D4059" s="56"/>
      <c r="E4059" s="56"/>
    </row>
    <row r="4060" spans="1:5" ht="33.75" x14ac:dyDescent="0.2">
      <c r="A4060" s="74" t="s">
        <v>12238</v>
      </c>
      <c r="B4060" s="74" t="s">
        <v>12239</v>
      </c>
      <c r="C4060" s="83" t="s">
        <v>210</v>
      </c>
      <c r="D4060" s="78" t="s">
        <v>9119</v>
      </c>
      <c r="E4060" s="78" t="s">
        <v>12241</v>
      </c>
    </row>
    <row r="4061" spans="1:5" ht="33.75" x14ac:dyDescent="0.2">
      <c r="A4061" s="74" t="s">
        <v>12242</v>
      </c>
      <c r="B4061" s="74" t="s">
        <v>12243</v>
      </c>
      <c r="C4061" s="83" t="s">
        <v>210</v>
      </c>
      <c r="D4061" s="78" t="s">
        <v>12244</v>
      </c>
      <c r="E4061" s="78" t="s">
        <v>12245</v>
      </c>
    </row>
    <row r="4062" spans="1:5" ht="45" x14ac:dyDescent="0.2">
      <c r="A4062" s="74" t="s">
        <v>12246</v>
      </c>
      <c r="B4062" s="74" t="s">
        <v>12247</v>
      </c>
      <c r="C4062" s="83" t="s">
        <v>210</v>
      </c>
      <c r="D4062" s="78" t="s">
        <v>12248</v>
      </c>
      <c r="E4062" s="78" t="s">
        <v>12249</v>
      </c>
    </row>
    <row r="4063" spans="1:5" ht="45" x14ac:dyDescent="0.2">
      <c r="A4063" s="74" t="s">
        <v>12250</v>
      </c>
      <c r="B4063" s="74" t="s">
        <v>12251</v>
      </c>
      <c r="C4063" s="83" t="s">
        <v>210</v>
      </c>
      <c r="D4063" s="78" t="s">
        <v>12252</v>
      </c>
      <c r="E4063" s="78" t="s">
        <v>12254</v>
      </c>
    </row>
    <row r="4064" spans="1:5" ht="56.25" x14ac:dyDescent="0.2">
      <c r="A4064" s="74" t="s">
        <v>12255</v>
      </c>
      <c r="B4064" s="75" t="s">
        <v>12256</v>
      </c>
      <c r="C4064" s="83" t="s">
        <v>210</v>
      </c>
      <c r="D4064" s="78" t="s">
        <v>12257</v>
      </c>
      <c r="E4064" s="78" t="s">
        <v>12259</v>
      </c>
    </row>
    <row r="4065" spans="1:5" x14ac:dyDescent="0.2">
      <c r="A4065" s="59">
        <v>70.06</v>
      </c>
      <c r="B4065" s="73" t="s">
        <v>12260</v>
      </c>
      <c r="C4065" s="56"/>
      <c r="D4065" s="56"/>
      <c r="E4065" s="56"/>
    </row>
    <row r="4066" spans="1:5" ht="22.5" x14ac:dyDescent="0.2">
      <c r="A4066" s="74" t="s">
        <v>12261</v>
      </c>
      <c r="B4066" s="74" t="s">
        <v>12262</v>
      </c>
      <c r="C4066" s="83" t="s">
        <v>210</v>
      </c>
      <c r="D4066" s="78" t="s">
        <v>12263</v>
      </c>
      <c r="E4066" s="78" t="s">
        <v>12264</v>
      </c>
    </row>
    <row r="4067" spans="1:5" ht="22.5" x14ac:dyDescent="0.2">
      <c r="A4067" s="74" t="s">
        <v>12265</v>
      </c>
      <c r="B4067" s="74" t="s">
        <v>12266</v>
      </c>
      <c r="C4067" s="83" t="s">
        <v>210</v>
      </c>
      <c r="D4067" s="78" t="s">
        <v>12267</v>
      </c>
      <c r="E4067" s="78" t="s">
        <v>12269</v>
      </c>
    </row>
    <row r="4068" spans="1:5" ht="33.75" x14ac:dyDescent="0.2">
      <c r="A4068" s="74" t="s">
        <v>12270</v>
      </c>
      <c r="B4068" s="74" t="s">
        <v>12271</v>
      </c>
      <c r="C4068" s="83" t="s">
        <v>210</v>
      </c>
      <c r="D4068" s="78" t="s">
        <v>373</v>
      </c>
      <c r="E4068" s="78" t="s">
        <v>1698</v>
      </c>
    </row>
    <row r="4069" spans="1:5" ht="33.75" x14ac:dyDescent="0.2">
      <c r="A4069" s="74" t="s">
        <v>12272</v>
      </c>
      <c r="B4069" s="74" t="s">
        <v>12273</v>
      </c>
      <c r="C4069" s="83" t="s">
        <v>210</v>
      </c>
      <c r="D4069" s="78" t="s">
        <v>12274</v>
      </c>
      <c r="E4069" s="78" t="s">
        <v>239</v>
      </c>
    </row>
    <row r="4070" spans="1:5" ht="33.75" x14ac:dyDescent="0.2">
      <c r="A4070" s="74" t="s">
        <v>12275</v>
      </c>
      <c r="B4070" s="74" t="s">
        <v>12276</v>
      </c>
      <c r="C4070" s="83" t="s">
        <v>210</v>
      </c>
      <c r="D4070" s="78" t="s">
        <v>12277</v>
      </c>
      <c r="E4070" s="78" t="s">
        <v>12278</v>
      </c>
    </row>
    <row r="4071" spans="1:5" ht="33.75" x14ac:dyDescent="0.2">
      <c r="A4071" s="74" t="s">
        <v>12279</v>
      </c>
      <c r="B4071" s="74" t="s">
        <v>12280</v>
      </c>
      <c r="C4071" s="83" t="s">
        <v>210</v>
      </c>
      <c r="D4071" s="78" t="s">
        <v>12281</v>
      </c>
      <c r="E4071" s="78" t="s">
        <v>12282</v>
      </c>
    </row>
    <row r="4072" spans="1:5" ht="33.75" x14ac:dyDescent="0.2">
      <c r="A4072" s="74" t="s">
        <v>12283</v>
      </c>
      <c r="B4072" s="74" t="s">
        <v>12284</v>
      </c>
      <c r="C4072" s="83" t="s">
        <v>210</v>
      </c>
      <c r="D4072" s="78" t="s">
        <v>12285</v>
      </c>
      <c r="E4072" s="78" t="s">
        <v>12287</v>
      </c>
    </row>
    <row r="4073" spans="1:5" ht="33.75" x14ac:dyDescent="0.2">
      <c r="A4073" s="74" t="s">
        <v>12288</v>
      </c>
      <c r="B4073" s="74" t="s">
        <v>12289</v>
      </c>
      <c r="C4073" s="83" t="s">
        <v>210</v>
      </c>
      <c r="D4073" s="78" t="s">
        <v>12290</v>
      </c>
      <c r="E4073" s="78" t="s">
        <v>1197</v>
      </c>
    </row>
    <row r="4074" spans="1:5" ht="33.75" x14ac:dyDescent="0.2">
      <c r="A4074" s="58">
        <v>97</v>
      </c>
      <c r="B4074" s="73" t="s">
        <v>12291</v>
      </c>
      <c r="C4074" s="56"/>
      <c r="D4074" s="56"/>
      <c r="E4074" s="56"/>
    </row>
    <row r="4075" spans="1:5" ht="33.75" x14ac:dyDescent="0.2">
      <c r="A4075" s="59">
        <v>97.02</v>
      </c>
      <c r="B4075" s="73" t="s">
        <v>12292</v>
      </c>
      <c r="C4075" s="56"/>
      <c r="D4075" s="56"/>
      <c r="E4075" s="56"/>
    </row>
    <row r="4076" spans="1:5" ht="45" x14ac:dyDescent="0.2">
      <c r="A4076" s="74" t="s">
        <v>12293</v>
      </c>
      <c r="B4076" s="74" t="s">
        <v>12294</v>
      </c>
      <c r="C4076" s="83" t="s">
        <v>211</v>
      </c>
      <c r="D4076" s="78" t="s">
        <v>12295</v>
      </c>
      <c r="E4076" s="78" t="s">
        <v>12296</v>
      </c>
    </row>
    <row r="4077" spans="1:5" ht="45" x14ac:dyDescent="0.2">
      <c r="A4077" s="74" t="s">
        <v>12297</v>
      </c>
      <c r="B4077" s="74" t="s">
        <v>12298</v>
      </c>
      <c r="C4077" s="83" t="s">
        <v>211</v>
      </c>
      <c r="D4077" s="78" t="s">
        <v>12299</v>
      </c>
      <c r="E4077" s="78" t="s">
        <v>12300</v>
      </c>
    </row>
    <row r="4078" spans="1:5" ht="45" x14ac:dyDescent="0.2">
      <c r="A4078" s="74" t="s">
        <v>12301</v>
      </c>
      <c r="B4078" s="74" t="s">
        <v>12302</v>
      </c>
      <c r="C4078" s="83" t="s">
        <v>211</v>
      </c>
      <c r="D4078" s="78" t="s">
        <v>12303</v>
      </c>
      <c r="E4078" s="78" t="s">
        <v>12304</v>
      </c>
    </row>
    <row r="4079" spans="1:5" ht="101.25" x14ac:dyDescent="0.2">
      <c r="A4079" s="79" t="s">
        <v>12305</v>
      </c>
      <c r="B4079" s="74" t="s">
        <v>12306</v>
      </c>
      <c r="C4079" s="84" t="s">
        <v>210</v>
      </c>
      <c r="D4079" s="81" t="s">
        <v>362</v>
      </c>
      <c r="E4079" s="81" t="s">
        <v>5714</v>
      </c>
    </row>
    <row r="4080" spans="1:5" ht="90" x14ac:dyDescent="0.2">
      <c r="A4080" s="79" t="s">
        <v>12307</v>
      </c>
      <c r="B4080" s="74" t="s">
        <v>12308</v>
      </c>
      <c r="C4080" s="84" t="s">
        <v>210</v>
      </c>
      <c r="D4080" s="81" t="s">
        <v>12309</v>
      </c>
      <c r="E4080" s="81" t="s">
        <v>12310</v>
      </c>
    </row>
    <row r="4081" spans="1:5" ht="90" x14ac:dyDescent="0.2">
      <c r="A4081" s="74" t="s">
        <v>12311</v>
      </c>
      <c r="B4081" s="75" t="s">
        <v>12312</v>
      </c>
      <c r="C4081" s="83" t="s">
        <v>210</v>
      </c>
      <c r="D4081" s="78" t="s">
        <v>12313</v>
      </c>
      <c r="E4081" s="78" t="s">
        <v>7256</v>
      </c>
    </row>
    <row r="4082" spans="1:5" ht="67.5" x14ac:dyDescent="0.2">
      <c r="A4082" s="74" t="s">
        <v>12314</v>
      </c>
      <c r="B4082" s="75" t="s">
        <v>12315</v>
      </c>
      <c r="C4082" s="83" t="s">
        <v>210</v>
      </c>
      <c r="D4082" s="78" t="s">
        <v>295</v>
      </c>
      <c r="E4082" s="78" t="s">
        <v>940</v>
      </c>
    </row>
    <row r="4083" spans="1:5" ht="33.75" x14ac:dyDescent="0.2">
      <c r="A4083" s="74" t="s">
        <v>12316</v>
      </c>
      <c r="B4083" s="74" t="s">
        <v>12317</v>
      </c>
      <c r="C4083" s="83" t="s">
        <v>210</v>
      </c>
      <c r="D4083" s="78" t="s">
        <v>5558</v>
      </c>
      <c r="E4083" s="78" t="s">
        <v>12318</v>
      </c>
    </row>
    <row r="4084" spans="1:5" ht="56.25" x14ac:dyDescent="0.2">
      <c r="A4084" s="74" t="s">
        <v>12319</v>
      </c>
      <c r="B4084" s="74" t="s">
        <v>12320</v>
      </c>
      <c r="C4084" s="83" t="s">
        <v>210</v>
      </c>
      <c r="D4084" s="78" t="s">
        <v>12321</v>
      </c>
      <c r="E4084" s="78" t="s">
        <v>12322</v>
      </c>
    </row>
    <row r="4085" spans="1:5" ht="33.75" x14ac:dyDescent="0.2">
      <c r="A4085" s="74" t="s">
        <v>12323</v>
      </c>
      <c r="B4085" s="74" t="s">
        <v>12324</v>
      </c>
      <c r="C4085" s="83" t="s">
        <v>210</v>
      </c>
      <c r="D4085" s="78" t="s">
        <v>12325</v>
      </c>
      <c r="E4085" s="78" t="s">
        <v>4158</v>
      </c>
    </row>
    <row r="4086" spans="1:5" ht="22.5" x14ac:dyDescent="0.2">
      <c r="A4086" s="59">
        <v>97.03</v>
      </c>
      <c r="B4086" s="73" t="s">
        <v>12326</v>
      </c>
      <c r="C4086" s="56"/>
      <c r="D4086" s="56"/>
      <c r="E4086" s="56"/>
    </row>
    <row r="4087" spans="1:5" ht="33.75" x14ac:dyDescent="0.2">
      <c r="A4087" s="74" t="s">
        <v>12327</v>
      </c>
      <c r="B4087" s="74" t="s">
        <v>12328</v>
      </c>
      <c r="C4087" s="83" t="s">
        <v>210</v>
      </c>
      <c r="D4087" s="78" t="s">
        <v>5955</v>
      </c>
      <c r="E4087" s="78" t="s">
        <v>12329</v>
      </c>
    </row>
    <row r="4088" spans="1:5" ht="22.5" x14ac:dyDescent="0.2">
      <c r="A4088" s="59">
        <v>97.05</v>
      </c>
      <c r="B4088" s="73" t="s">
        <v>12330</v>
      </c>
      <c r="C4088" s="56"/>
      <c r="D4088" s="56"/>
      <c r="E4088" s="56"/>
    </row>
    <row r="4089" spans="1:5" ht="78.75" x14ac:dyDescent="0.2">
      <c r="A4089" s="79" t="s">
        <v>12331</v>
      </c>
      <c r="B4089" s="74" t="s">
        <v>12332</v>
      </c>
      <c r="C4089" s="84" t="s">
        <v>210</v>
      </c>
      <c r="D4089" s="81" t="s">
        <v>8625</v>
      </c>
      <c r="E4089" s="81" t="s">
        <v>12333</v>
      </c>
    </row>
    <row r="4090" spans="1:5" ht="90" x14ac:dyDescent="0.2">
      <c r="A4090" s="74" t="s">
        <v>12334</v>
      </c>
      <c r="B4090" s="75" t="s">
        <v>12335</v>
      </c>
      <c r="C4090" s="83" t="s">
        <v>210</v>
      </c>
      <c r="D4090" s="78" t="s">
        <v>12336</v>
      </c>
      <c r="E4090" s="78" t="s">
        <v>12337</v>
      </c>
    </row>
    <row r="4091" spans="1:5" ht="45" x14ac:dyDescent="0.2">
      <c r="A4091" s="74" t="s">
        <v>12338</v>
      </c>
      <c r="B4091" s="74" t="s">
        <v>12339</v>
      </c>
      <c r="C4091" s="83" t="s">
        <v>211</v>
      </c>
      <c r="D4091" s="78" t="s">
        <v>12340</v>
      </c>
      <c r="E4091" s="78" t="s">
        <v>12340</v>
      </c>
    </row>
    <row r="4092" spans="1:5" ht="33.75" x14ac:dyDescent="0.2">
      <c r="A4092" s="74" t="s">
        <v>12341</v>
      </c>
      <c r="B4092" s="74" t="s">
        <v>12342</v>
      </c>
      <c r="C4092" s="83" t="s">
        <v>307</v>
      </c>
      <c r="D4092" s="78" t="s">
        <v>12343</v>
      </c>
      <c r="E4092" s="78" t="s">
        <v>12343</v>
      </c>
    </row>
    <row r="4093" spans="1:5" ht="22.5" x14ac:dyDescent="0.2">
      <c r="A4093" s="58">
        <v>98</v>
      </c>
      <c r="B4093" s="73" t="s">
        <v>12344</v>
      </c>
      <c r="C4093" s="56"/>
      <c r="D4093" s="56"/>
      <c r="E4093" s="56"/>
    </row>
    <row r="4094" spans="1:5" x14ac:dyDescent="0.2">
      <c r="A4094" s="59">
        <v>98.02</v>
      </c>
      <c r="B4094" s="73" t="s">
        <v>12345</v>
      </c>
      <c r="C4094" s="56"/>
      <c r="D4094" s="56"/>
      <c r="E4094" s="56"/>
    </row>
    <row r="4095" spans="1:5" ht="45" x14ac:dyDescent="0.2">
      <c r="A4095" s="74" t="s">
        <v>12346</v>
      </c>
      <c r="B4095" s="74" t="s">
        <v>12347</v>
      </c>
      <c r="C4095" s="83" t="s">
        <v>210</v>
      </c>
      <c r="D4095" s="78" t="s">
        <v>12348</v>
      </c>
      <c r="E4095" s="78" t="s">
        <v>12348</v>
      </c>
    </row>
  </sheetData>
  <mergeCells count="28">
    <mergeCell ref="A28:B28"/>
    <mergeCell ref="A29:B29"/>
    <mergeCell ref="A24:A27"/>
    <mergeCell ref="C24:C27"/>
    <mergeCell ref="B24:B27"/>
    <mergeCell ref="A37:J37"/>
    <mergeCell ref="A34:D34"/>
    <mergeCell ref="E34:F34"/>
    <mergeCell ref="A30:B30"/>
    <mergeCell ref="A31:B31"/>
    <mergeCell ref="A35:J35"/>
    <mergeCell ref="A36:J36"/>
    <mergeCell ref="A1:J1"/>
    <mergeCell ref="A14:F14"/>
    <mergeCell ref="A16:A19"/>
    <mergeCell ref="B16:B19"/>
    <mergeCell ref="C16:C19"/>
    <mergeCell ref="A13:J13"/>
    <mergeCell ref="A12:J12"/>
    <mergeCell ref="A11:J11"/>
    <mergeCell ref="A6:J6"/>
    <mergeCell ref="A7:J7"/>
    <mergeCell ref="A9:J9"/>
    <mergeCell ref="E16:E27"/>
    <mergeCell ref="J16:J27"/>
    <mergeCell ref="A20:A23"/>
    <mergeCell ref="B20:B23"/>
    <mergeCell ref="C20:C23"/>
  </mergeCells>
  <phoneticPr fontId="4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7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1" tint="0.249977111117893"/>
    <pageSetUpPr fitToPage="1"/>
  </sheetPr>
  <dimension ref="B1:AI32"/>
  <sheetViews>
    <sheetView workbookViewId="0">
      <selection activeCell="AB45" sqref="AB45"/>
    </sheetView>
  </sheetViews>
  <sheetFormatPr defaultRowHeight="12.75" x14ac:dyDescent="0.2"/>
  <cols>
    <col min="2" max="2" width="5" bestFit="1" customWidth="1"/>
    <col min="3" max="3" width="42.85546875" customWidth="1"/>
    <col min="4" max="33" width="3.42578125" customWidth="1"/>
    <col min="35" max="35" width="26.85546875" customWidth="1"/>
  </cols>
  <sheetData>
    <row r="1" spans="2:35" ht="13.5" thickBot="1" x14ac:dyDescent="0.25"/>
    <row r="2" spans="2:35" ht="29.25" customHeight="1" thickBot="1" x14ac:dyDescent="0.25">
      <c r="B2" s="545" t="s">
        <v>20648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O2" s="546"/>
      <c r="P2" s="546"/>
      <c r="Q2" s="546"/>
      <c r="R2" s="546"/>
      <c r="S2" s="546"/>
      <c r="T2" s="546"/>
      <c r="U2" s="546"/>
      <c r="V2" s="546"/>
      <c r="W2" s="546"/>
      <c r="X2" s="546"/>
      <c r="Y2" s="546"/>
      <c r="Z2" s="546"/>
      <c r="AA2" s="546"/>
      <c r="AB2" s="546"/>
      <c r="AC2" s="546"/>
      <c r="AD2" s="546"/>
      <c r="AE2" s="546"/>
      <c r="AF2" s="546"/>
      <c r="AG2" s="547"/>
    </row>
    <row r="3" spans="2:35" ht="26.25" customHeight="1" x14ac:dyDescent="0.2">
      <c r="B3" s="625" t="s">
        <v>20654</v>
      </c>
      <c r="C3" s="626"/>
      <c r="D3" s="626"/>
      <c r="E3" s="626"/>
      <c r="F3" s="626"/>
      <c r="G3" s="626"/>
      <c r="H3" s="626"/>
      <c r="I3" s="626"/>
      <c r="J3" s="626"/>
      <c r="K3" s="626"/>
      <c r="L3" s="626"/>
      <c r="M3" s="626"/>
      <c r="N3" s="626"/>
      <c r="O3" s="626"/>
      <c r="P3" s="626"/>
      <c r="Q3" s="626"/>
      <c r="R3" s="626"/>
      <c r="S3" s="626"/>
      <c r="T3" s="626"/>
      <c r="U3" s="626"/>
      <c r="V3" s="626"/>
      <c r="W3" s="626"/>
      <c r="X3" s="626"/>
      <c r="Y3" s="626"/>
      <c r="Z3" s="626"/>
      <c r="AA3" s="626"/>
      <c r="AB3" s="626"/>
      <c r="AC3" s="626"/>
      <c r="AD3" s="626"/>
      <c r="AE3" s="626"/>
      <c r="AF3" s="626"/>
      <c r="AG3" s="627"/>
    </row>
    <row r="4" spans="2:35" x14ac:dyDescent="0.2">
      <c r="B4" s="565" t="s">
        <v>50</v>
      </c>
      <c r="C4" s="572" t="s">
        <v>20649</v>
      </c>
      <c r="D4" s="554" t="s">
        <v>20640</v>
      </c>
      <c r="E4" s="554"/>
      <c r="F4" s="554"/>
      <c r="G4" s="554"/>
      <c r="H4" s="554"/>
      <c r="I4" s="554"/>
      <c r="J4" s="554" t="s">
        <v>20641</v>
      </c>
      <c r="K4" s="554"/>
      <c r="L4" s="554"/>
      <c r="M4" s="554"/>
      <c r="N4" s="554"/>
      <c r="O4" s="554"/>
      <c r="P4" s="554" t="s">
        <v>20642</v>
      </c>
      <c r="Q4" s="554"/>
      <c r="R4" s="554"/>
      <c r="S4" s="554"/>
      <c r="T4" s="554"/>
      <c r="U4" s="554"/>
      <c r="V4" s="554" t="s">
        <v>20643</v>
      </c>
      <c r="W4" s="554"/>
      <c r="X4" s="554"/>
      <c r="Y4" s="554"/>
      <c r="Z4" s="554"/>
      <c r="AA4" s="554"/>
      <c r="AB4" s="554" t="s">
        <v>20644</v>
      </c>
      <c r="AC4" s="554"/>
      <c r="AD4" s="554"/>
      <c r="AE4" s="554"/>
      <c r="AF4" s="554"/>
      <c r="AG4" s="555"/>
    </row>
    <row r="5" spans="2:35" x14ac:dyDescent="0.2">
      <c r="B5" s="566"/>
      <c r="C5" s="573"/>
      <c r="D5" s="253">
        <v>5</v>
      </c>
      <c r="E5" s="253">
        <v>10</v>
      </c>
      <c r="F5" s="253">
        <v>15</v>
      </c>
      <c r="G5" s="253">
        <v>20</v>
      </c>
      <c r="H5" s="253">
        <v>25</v>
      </c>
      <c r="I5" s="253">
        <v>30</v>
      </c>
      <c r="J5" s="253">
        <v>5</v>
      </c>
      <c r="K5" s="253">
        <v>10</v>
      </c>
      <c r="L5" s="253">
        <v>15</v>
      </c>
      <c r="M5" s="253">
        <v>20</v>
      </c>
      <c r="N5" s="253">
        <v>25</v>
      </c>
      <c r="O5" s="253">
        <v>30</v>
      </c>
      <c r="P5" s="253">
        <v>5</v>
      </c>
      <c r="Q5" s="253">
        <v>10</v>
      </c>
      <c r="R5" s="253">
        <v>15</v>
      </c>
      <c r="S5" s="253">
        <v>20</v>
      </c>
      <c r="T5" s="253">
        <v>25</v>
      </c>
      <c r="U5" s="253">
        <v>30</v>
      </c>
      <c r="V5" s="253">
        <v>5</v>
      </c>
      <c r="W5" s="253">
        <v>10</v>
      </c>
      <c r="X5" s="253">
        <v>15</v>
      </c>
      <c r="Y5" s="253">
        <v>20</v>
      </c>
      <c r="Z5" s="253">
        <v>25</v>
      </c>
      <c r="AA5" s="253">
        <v>30</v>
      </c>
      <c r="AB5" s="253">
        <v>5</v>
      </c>
      <c r="AC5" s="253">
        <v>10</v>
      </c>
      <c r="AD5" s="253">
        <v>15</v>
      </c>
      <c r="AE5" s="253">
        <v>20</v>
      </c>
      <c r="AF5" s="253">
        <v>25</v>
      </c>
      <c r="AG5" s="254">
        <v>30</v>
      </c>
    </row>
    <row r="6" spans="2:35" x14ac:dyDescent="0.2">
      <c r="B6" s="247" t="s">
        <v>9</v>
      </c>
      <c r="C6" s="242" t="s">
        <v>20639</v>
      </c>
      <c r="D6" s="245"/>
      <c r="E6" s="245"/>
      <c r="F6" s="245"/>
      <c r="G6" s="245"/>
      <c r="H6" s="245"/>
      <c r="I6" s="245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8"/>
    </row>
    <row r="7" spans="2:35" x14ac:dyDescent="0.2">
      <c r="B7" s="247" t="s">
        <v>21</v>
      </c>
      <c r="C7" s="242" t="s">
        <v>20650</v>
      </c>
      <c r="D7" s="242"/>
      <c r="E7" s="242"/>
      <c r="F7" s="242"/>
      <c r="G7" s="242"/>
      <c r="H7" s="242"/>
      <c r="I7" s="242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8"/>
    </row>
    <row r="8" spans="2:35" ht="13.5" thickBot="1" x14ac:dyDescent="0.25">
      <c r="B8" s="249" t="s">
        <v>22</v>
      </c>
      <c r="C8" s="250" t="s">
        <v>20651</v>
      </c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2"/>
    </row>
    <row r="9" spans="2:35" ht="25.5" customHeight="1" thickBot="1" x14ac:dyDescent="0.25">
      <c r="B9" s="589" t="s">
        <v>20652</v>
      </c>
      <c r="C9" s="590"/>
      <c r="D9" s="591">
        <v>1</v>
      </c>
      <c r="E9" s="592"/>
      <c r="F9" s="592"/>
      <c r="G9" s="592"/>
      <c r="H9" s="592"/>
      <c r="I9" s="593"/>
      <c r="J9" s="591">
        <v>0.5</v>
      </c>
      <c r="K9" s="592"/>
      <c r="L9" s="592"/>
      <c r="M9" s="592"/>
      <c r="N9" s="592"/>
      <c r="O9" s="593"/>
      <c r="P9" s="628">
        <v>0.5</v>
      </c>
      <c r="Q9" s="628"/>
      <c r="R9" s="628"/>
      <c r="S9" s="628"/>
      <c r="T9" s="628"/>
      <c r="U9" s="629"/>
      <c r="V9" s="630">
        <v>0.5</v>
      </c>
      <c r="W9" s="628"/>
      <c r="X9" s="628"/>
      <c r="Y9" s="628"/>
      <c r="Z9" s="628"/>
      <c r="AA9" s="628"/>
      <c r="AB9" s="591">
        <v>0.5</v>
      </c>
      <c r="AC9" s="592"/>
      <c r="AD9" s="592"/>
      <c r="AE9" s="592"/>
      <c r="AF9" s="592"/>
      <c r="AG9" s="593"/>
      <c r="AI9" s="241" t="e">
        <f>D10+J10+P10+V10+AB10</f>
        <v>#REF!</v>
      </c>
    </row>
    <row r="10" spans="2:35" ht="13.5" thickBot="1" x14ac:dyDescent="0.25">
      <c r="B10" s="552" t="s">
        <v>20669</v>
      </c>
      <c r="C10" s="564"/>
      <c r="D10" s="549">
        <f>D21</f>
        <v>11412.939999999999</v>
      </c>
      <c r="E10" s="550"/>
      <c r="F10" s="550"/>
      <c r="G10" s="550"/>
      <c r="H10" s="550"/>
      <c r="I10" s="551"/>
      <c r="J10" s="549">
        <f>J21</f>
        <v>0</v>
      </c>
      <c r="K10" s="550"/>
      <c r="L10" s="550"/>
      <c r="M10" s="550"/>
      <c r="N10" s="550"/>
      <c r="O10" s="551"/>
      <c r="P10" s="549">
        <f>P21</f>
        <v>0</v>
      </c>
      <c r="Q10" s="550"/>
      <c r="R10" s="550"/>
      <c r="S10" s="550"/>
      <c r="T10" s="550"/>
      <c r="U10" s="551"/>
      <c r="V10" s="549" t="e">
        <f>V21</f>
        <v>#REF!</v>
      </c>
      <c r="W10" s="550"/>
      <c r="X10" s="550"/>
      <c r="Y10" s="550"/>
      <c r="Z10" s="550"/>
      <c r="AA10" s="551"/>
      <c r="AB10" s="623" t="e">
        <f>AB21</f>
        <v>#REF!</v>
      </c>
      <c r="AC10" s="623"/>
      <c r="AD10" s="623"/>
      <c r="AE10" s="623"/>
      <c r="AF10" s="623"/>
      <c r="AG10" s="624"/>
      <c r="AI10">
        <f>D10/D21</f>
        <v>1</v>
      </c>
    </row>
    <row r="11" spans="2:35" ht="24" customHeight="1" thickBot="1" x14ac:dyDescent="0.25">
      <c r="B11" s="552" t="s">
        <v>20653</v>
      </c>
      <c r="C11" s="553"/>
      <c r="D11" s="549" t="e">
        <f>D10+J10+P10+V10+AB10</f>
        <v>#REF!</v>
      </c>
      <c r="E11" s="550"/>
      <c r="F11" s="550"/>
      <c r="G11" s="550"/>
      <c r="H11" s="550"/>
      <c r="I11" s="551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</row>
    <row r="12" spans="2:35" x14ac:dyDescent="0.2"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</row>
    <row r="13" spans="2:35" x14ac:dyDescent="0.2"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4" t="s">
        <v>20728</v>
      </c>
    </row>
    <row r="14" spans="2:35" ht="66" customHeight="1" x14ac:dyDescent="0.2"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</row>
    <row r="15" spans="2:35" ht="15.75" x14ac:dyDescent="0.25">
      <c r="B15" s="243"/>
      <c r="C15" s="243"/>
      <c r="D15" s="243"/>
      <c r="E15" s="243"/>
      <c r="F15" s="243"/>
      <c r="G15" s="243"/>
      <c r="H15" s="556" t="s">
        <v>20229</v>
      </c>
      <c r="I15" s="556"/>
      <c r="J15" s="556"/>
      <c r="K15" s="556"/>
      <c r="L15" s="556"/>
      <c r="M15" s="556"/>
      <c r="N15" s="556"/>
      <c r="O15" s="556"/>
      <c r="P15" s="556"/>
      <c r="Q15" s="556"/>
      <c r="R15" s="556"/>
      <c r="S15" s="556"/>
      <c r="T15" s="556"/>
      <c r="U15" s="556"/>
      <c r="V15" s="556"/>
      <c r="W15" s="556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</row>
    <row r="16" spans="2:35" ht="15" x14ac:dyDescent="0.25">
      <c r="B16" s="243"/>
      <c r="C16" s="243"/>
      <c r="D16" s="243"/>
      <c r="E16" s="243"/>
      <c r="F16" s="243"/>
      <c r="G16" s="243"/>
      <c r="H16" s="557" t="s">
        <v>43</v>
      </c>
      <c r="I16" s="557"/>
      <c r="J16" s="557"/>
      <c r="K16" s="557"/>
      <c r="L16" s="557"/>
      <c r="M16" s="557"/>
      <c r="N16" s="557"/>
      <c r="O16" s="557"/>
      <c r="P16" s="557"/>
      <c r="Q16" s="557"/>
      <c r="R16" s="557"/>
      <c r="S16" s="557"/>
      <c r="T16" s="557"/>
      <c r="U16" s="557"/>
      <c r="V16" s="557"/>
      <c r="W16" s="557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</row>
    <row r="17" spans="2:35" x14ac:dyDescent="0.2">
      <c r="B17" s="243"/>
      <c r="C17" s="243"/>
      <c r="D17" s="243"/>
      <c r="E17" s="243"/>
      <c r="F17" s="243"/>
      <c r="G17" s="243"/>
      <c r="H17" s="548" t="s">
        <v>119</v>
      </c>
      <c r="I17" s="548"/>
      <c r="J17" s="548"/>
      <c r="K17" s="548"/>
      <c r="L17" s="548"/>
      <c r="M17" s="548"/>
      <c r="N17" s="548"/>
      <c r="O17" s="548"/>
      <c r="P17" s="548"/>
      <c r="Q17" s="548"/>
      <c r="R17" s="548"/>
      <c r="S17" s="548"/>
      <c r="T17" s="548"/>
      <c r="U17" s="548"/>
      <c r="V17" s="548"/>
      <c r="W17" s="548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</row>
    <row r="18" spans="2:35" x14ac:dyDescent="0.2">
      <c r="B18" s="243"/>
      <c r="C18" s="243"/>
      <c r="D18" s="243"/>
      <c r="E18" s="243"/>
      <c r="F18" s="243"/>
      <c r="G18" s="243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</row>
    <row r="20" spans="2:35" x14ac:dyDescent="0.2">
      <c r="B20" s="255"/>
      <c r="C20" s="255"/>
      <c r="D20" s="255"/>
      <c r="E20" s="255"/>
      <c r="F20" s="255"/>
      <c r="G20" s="255"/>
      <c r="H20" s="255"/>
      <c r="I20" s="255"/>
      <c r="J20" s="621">
        <f>J21+P21</f>
        <v>0</v>
      </c>
      <c r="K20" s="622"/>
      <c r="L20" s="622"/>
      <c r="M20" s="622"/>
      <c r="N20" s="622"/>
      <c r="O20" s="622"/>
      <c r="P20" s="622"/>
      <c r="Q20" s="622"/>
      <c r="R20" s="622"/>
      <c r="S20" s="622"/>
      <c r="T20" s="622"/>
      <c r="U20" s="622"/>
      <c r="V20" s="621" t="e">
        <f>V21+AB21</f>
        <v>#REF!</v>
      </c>
      <c r="W20" s="622"/>
      <c r="X20" s="622"/>
      <c r="Y20" s="622"/>
      <c r="Z20" s="622"/>
      <c r="AA20" s="622"/>
      <c r="AB20" s="622"/>
      <c r="AC20" s="622"/>
      <c r="AD20" s="622"/>
      <c r="AE20" s="622"/>
      <c r="AF20" s="622"/>
      <c r="AG20" s="622"/>
    </row>
    <row r="21" spans="2:35" x14ac:dyDescent="0.2">
      <c r="B21" s="255"/>
      <c r="C21" s="255"/>
      <c r="D21" s="567">
        <f>D22</f>
        <v>11412.939999999999</v>
      </c>
      <c r="E21" s="568"/>
      <c r="F21" s="568"/>
      <c r="G21" s="568"/>
      <c r="H21" s="568"/>
      <c r="I21" s="569"/>
      <c r="J21" s="567">
        <f>0.5*J22</f>
        <v>0</v>
      </c>
      <c r="K21" s="568"/>
      <c r="L21" s="568"/>
      <c r="M21" s="568"/>
      <c r="N21" s="568"/>
      <c r="O21" s="569"/>
      <c r="P21" s="567">
        <f>0.5*P22</f>
        <v>0</v>
      </c>
      <c r="Q21" s="568"/>
      <c r="R21" s="568"/>
      <c r="S21" s="568"/>
      <c r="T21" s="568"/>
      <c r="U21" s="569"/>
      <c r="V21" s="567" t="e">
        <f t="shared" ref="V21" si="0">0.5*V22</f>
        <v>#REF!</v>
      </c>
      <c r="W21" s="568"/>
      <c r="X21" s="568"/>
      <c r="Y21" s="568"/>
      <c r="Z21" s="568"/>
      <c r="AA21" s="569"/>
      <c r="AB21" s="567" t="e">
        <f t="shared" ref="AB21" si="1">0.5*AB22</f>
        <v>#REF!</v>
      </c>
      <c r="AC21" s="568"/>
      <c r="AD21" s="568"/>
      <c r="AE21" s="568"/>
      <c r="AF21" s="568"/>
      <c r="AG21" s="569"/>
      <c r="AI21" s="241" t="e">
        <f>D21+J21+P21+V21+AB21</f>
        <v>#REF!</v>
      </c>
    </row>
    <row r="22" spans="2:35" x14ac:dyDescent="0.2">
      <c r="B22" s="570" t="s">
        <v>8</v>
      </c>
      <c r="C22" s="571"/>
      <c r="D22" s="567">
        <f>'PLANILHA SELMA'!J17+supera!I15</f>
        <v>11412.939999999999</v>
      </c>
      <c r="E22" s="568"/>
      <c r="F22" s="568"/>
      <c r="G22" s="568"/>
      <c r="H22" s="568"/>
      <c r="I22" s="569"/>
      <c r="J22" s="567">
        <f>'PLANILHA SELMA'!J25</f>
        <v>0</v>
      </c>
      <c r="K22" s="568"/>
      <c r="L22" s="568"/>
      <c r="M22" s="568"/>
      <c r="N22" s="568"/>
      <c r="O22" s="569"/>
      <c r="P22" s="567">
        <f>J22</f>
        <v>0</v>
      </c>
      <c r="Q22" s="568"/>
      <c r="R22" s="568"/>
      <c r="S22" s="568"/>
      <c r="T22" s="568"/>
      <c r="U22" s="569"/>
      <c r="V22" s="567" t="e">
        <f>supera!I20</f>
        <v>#REF!</v>
      </c>
      <c r="W22" s="568"/>
      <c r="X22" s="568"/>
      <c r="Y22" s="568"/>
      <c r="Z22" s="568"/>
      <c r="AA22" s="569"/>
      <c r="AB22" s="567" t="e">
        <f>V22</f>
        <v>#REF!</v>
      </c>
      <c r="AC22" s="568"/>
      <c r="AD22" s="568"/>
      <c r="AE22" s="568"/>
      <c r="AF22" s="568"/>
      <c r="AG22" s="569"/>
    </row>
    <row r="27" spans="2:35" x14ac:dyDescent="0.2">
      <c r="D27" s="620" t="e">
        <f>D10+#REF!</f>
        <v>#REF!</v>
      </c>
      <c r="E27" s="402"/>
      <c r="F27" s="402"/>
      <c r="G27" s="402"/>
      <c r="H27" s="402"/>
      <c r="I27" s="402"/>
      <c r="J27" s="620" t="e">
        <f>J10+#REF!</f>
        <v>#REF!</v>
      </c>
      <c r="K27" s="402"/>
      <c r="L27" s="402"/>
      <c r="M27" s="402"/>
      <c r="N27" s="402"/>
      <c r="O27" s="402"/>
      <c r="P27" s="620" t="e">
        <f>P10+#REF!</f>
        <v>#REF!</v>
      </c>
      <c r="Q27" s="402"/>
      <c r="R27" s="402"/>
      <c r="S27" s="402"/>
      <c r="T27" s="402"/>
      <c r="U27" s="402"/>
      <c r="V27" s="620" t="e">
        <f>V10+#REF!</f>
        <v>#REF!</v>
      </c>
      <c r="W27" s="402"/>
      <c r="X27" s="402"/>
      <c r="Y27" s="402"/>
      <c r="Z27" s="402"/>
      <c r="AA27" s="402"/>
      <c r="AB27" s="620" t="e">
        <f>AB10+#REF!</f>
        <v>#REF!</v>
      </c>
      <c r="AC27" s="402"/>
      <c r="AD27" s="402"/>
      <c r="AE27" s="402"/>
      <c r="AF27" s="402"/>
      <c r="AG27" s="402"/>
      <c r="AI27" s="256">
        <v>12564.73</v>
      </c>
    </row>
    <row r="28" spans="2:35" x14ac:dyDescent="0.2">
      <c r="AI28" s="256">
        <v>106956.1</v>
      </c>
    </row>
    <row r="29" spans="2:35" x14ac:dyDescent="0.2">
      <c r="AI29" s="256">
        <v>106956.1</v>
      </c>
    </row>
    <row r="30" spans="2:35" x14ac:dyDescent="0.2">
      <c r="AI30" s="256">
        <v>100062.89</v>
      </c>
    </row>
    <row r="31" spans="2:35" x14ac:dyDescent="0.2">
      <c r="AI31" s="256">
        <v>100062.89</v>
      </c>
    </row>
    <row r="32" spans="2:35" x14ac:dyDescent="0.2">
      <c r="AI32" s="256">
        <f>SUM(AI27:AI31)</f>
        <v>426602.71</v>
      </c>
    </row>
  </sheetData>
  <mergeCells count="44">
    <mergeCell ref="AB9:AG9"/>
    <mergeCell ref="B2:AG2"/>
    <mergeCell ref="B3:AG3"/>
    <mergeCell ref="B4:B5"/>
    <mergeCell ref="C4:C5"/>
    <mergeCell ref="D4:I4"/>
    <mergeCell ref="J4:O4"/>
    <mergeCell ref="P4:U4"/>
    <mergeCell ref="V4:AA4"/>
    <mergeCell ref="AB4:AG4"/>
    <mergeCell ref="B9:C9"/>
    <mergeCell ref="D9:I9"/>
    <mergeCell ref="J9:O9"/>
    <mergeCell ref="P9:U9"/>
    <mergeCell ref="V9:AA9"/>
    <mergeCell ref="J20:U20"/>
    <mergeCell ref="V20:AG20"/>
    <mergeCell ref="B10:C10"/>
    <mergeCell ref="D10:I10"/>
    <mergeCell ref="J10:O10"/>
    <mergeCell ref="P10:U10"/>
    <mergeCell ref="V10:AA10"/>
    <mergeCell ref="AB10:AG10"/>
    <mergeCell ref="B11:C11"/>
    <mergeCell ref="D11:I11"/>
    <mergeCell ref="H15:W15"/>
    <mergeCell ref="H16:W16"/>
    <mergeCell ref="H17:W17"/>
    <mergeCell ref="B22:C22"/>
    <mergeCell ref="D22:I22"/>
    <mergeCell ref="J22:O22"/>
    <mergeCell ref="P22:U22"/>
    <mergeCell ref="V22:AA22"/>
    <mergeCell ref="D21:I21"/>
    <mergeCell ref="J21:O21"/>
    <mergeCell ref="P21:U21"/>
    <mergeCell ref="V21:AA21"/>
    <mergeCell ref="AB21:AG21"/>
    <mergeCell ref="AB22:AG22"/>
    <mergeCell ref="D27:I27"/>
    <mergeCell ref="J27:O27"/>
    <mergeCell ref="P27:U27"/>
    <mergeCell ref="V27:AA27"/>
    <mergeCell ref="AB27:AG27"/>
  </mergeCells>
  <pageMargins left="0.511811024" right="0.511811024" top="0.78740157499999996" bottom="0.78740157499999996" header="0.31496062000000002" footer="0.31496062000000002"/>
  <pageSetup paperSize="9" scale="92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1" tint="0.249977111117893"/>
  </sheetPr>
  <dimension ref="B2:H15"/>
  <sheetViews>
    <sheetView workbookViewId="0">
      <selection activeCell="G39" sqref="G39"/>
    </sheetView>
  </sheetViews>
  <sheetFormatPr defaultRowHeight="12.75" x14ac:dyDescent="0.2"/>
  <cols>
    <col min="2" max="2" width="5.42578125" bestFit="1" customWidth="1"/>
    <col min="4" max="4" width="49.85546875" bestFit="1" customWidth="1"/>
    <col min="5" max="8" width="11.42578125" customWidth="1"/>
  </cols>
  <sheetData>
    <row r="2" spans="2:8" ht="15.75" x14ac:dyDescent="0.25">
      <c r="B2" s="631" t="s">
        <v>20627</v>
      </c>
      <c r="C2" s="631"/>
      <c r="D2" s="631"/>
      <c r="E2" s="631"/>
      <c r="F2" s="631"/>
      <c r="G2" s="631"/>
      <c r="H2" s="631"/>
    </row>
    <row r="3" spans="2:8" x14ac:dyDescent="0.2">
      <c r="B3" s="632" t="s">
        <v>20628</v>
      </c>
      <c r="C3" s="238" t="s">
        <v>20629</v>
      </c>
      <c r="D3" s="632" t="s">
        <v>20631</v>
      </c>
      <c r="E3" s="633" t="s">
        <v>20632</v>
      </c>
      <c r="F3" s="633"/>
      <c r="G3" s="633" t="s">
        <v>20635</v>
      </c>
      <c r="H3" s="633"/>
    </row>
    <row r="4" spans="2:8" x14ac:dyDescent="0.2">
      <c r="B4" s="632"/>
      <c r="C4" s="238" t="s">
        <v>20630</v>
      </c>
      <c r="D4" s="632"/>
      <c r="E4" s="238" t="s">
        <v>20633</v>
      </c>
      <c r="F4" s="238" t="s">
        <v>20634</v>
      </c>
      <c r="G4" s="238" t="s">
        <v>20636</v>
      </c>
      <c r="H4" s="238" t="s">
        <v>20637</v>
      </c>
    </row>
    <row r="5" spans="2:8" x14ac:dyDescent="0.2">
      <c r="B5" s="236">
        <v>1</v>
      </c>
      <c r="C5" s="236" t="s">
        <v>20638</v>
      </c>
      <c r="D5" s="240" t="s">
        <v>20639</v>
      </c>
      <c r="E5" s="236" t="s">
        <v>20558</v>
      </c>
      <c r="F5" s="239">
        <v>3</v>
      </c>
      <c r="G5" s="236" t="s">
        <v>20641</v>
      </c>
      <c r="H5" s="236" t="s">
        <v>20641</v>
      </c>
    </row>
    <row r="6" spans="2:8" x14ac:dyDescent="0.2">
      <c r="B6" s="237">
        <v>2</v>
      </c>
      <c r="C6" s="236" t="s">
        <v>20645</v>
      </c>
      <c r="D6" s="240" t="s">
        <v>20646</v>
      </c>
      <c r="E6" s="236" t="s">
        <v>20608</v>
      </c>
      <c r="F6" s="239">
        <v>1</v>
      </c>
      <c r="G6" s="236" t="s">
        <v>20642</v>
      </c>
      <c r="H6" s="236" t="s">
        <v>20643</v>
      </c>
    </row>
    <row r="11" spans="2:8" ht="15.75" x14ac:dyDescent="0.25">
      <c r="B11" s="631" t="s">
        <v>20627</v>
      </c>
      <c r="C11" s="631"/>
      <c r="D11" s="631"/>
      <c r="E11" s="631"/>
      <c r="F11" s="631"/>
      <c r="G11" s="631"/>
      <c r="H11" s="631"/>
    </row>
    <row r="12" spans="2:8" x14ac:dyDescent="0.2">
      <c r="B12" s="632" t="s">
        <v>20628</v>
      </c>
      <c r="C12" s="238" t="s">
        <v>20629</v>
      </c>
      <c r="D12" s="632" t="s">
        <v>20631</v>
      </c>
      <c r="E12" s="633" t="s">
        <v>20632</v>
      </c>
      <c r="F12" s="633"/>
      <c r="G12" s="633" t="s">
        <v>20635</v>
      </c>
      <c r="H12" s="633"/>
    </row>
    <row r="13" spans="2:8" x14ac:dyDescent="0.2">
      <c r="B13" s="632"/>
      <c r="C13" s="238" t="s">
        <v>20630</v>
      </c>
      <c r="D13" s="632"/>
      <c r="E13" s="238" t="s">
        <v>20633</v>
      </c>
      <c r="F13" s="238" t="s">
        <v>20634</v>
      </c>
      <c r="G13" s="238" t="s">
        <v>20636</v>
      </c>
      <c r="H13" s="238" t="s">
        <v>20637</v>
      </c>
    </row>
    <row r="14" spans="2:8" x14ac:dyDescent="0.2">
      <c r="B14" s="236">
        <v>1</v>
      </c>
      <c r="C14" s="236" t="s">
        <v>20638</v>
      </c>
      <c r="D14" s="240" t="s">
        <v>20639</v>
      </c>
      <c r="E14" s="236" t="s">
        <v>20558</v>
      </c>
      <c r="F14" s="239">
        <v>3</v>
      </c>
      <c r="G14" s="236" t="s">
        <v>20641</v>
      </c>
      <c r="H14" s="236" t="s">
        <v>20641</v>
      </c>
    </row>
    <row r="15" spans="2:8" x14ac:dyDescent="0.2">
      <c r="B15" s="237">
        <v>2</v>
      </c>
      <c r="C15" s="236" t="s">
        <v>20645</v>
      </c>
      <c r="D15" s="240" t="s">
        <v>20647</v>
      </c>
      <c r="E15" s="236" t="s">
        <v>20608</v>
      </c>
      <c r="F15" s="239">
        <v>1</v>
      </c>
      <c r="G15" s="236" t="s">
        <v>20642</v>
      </c>
      <c r="H15" s="236" t="s">
        <v>20643</v>
      </c>
    </row>
  </sheetData>
  <mergeCells count="10">
    <mergeCell ref="G3:H3"/>
    <mergeCell ref="E3:F3"/>
    <mergeCell ref="B3:B4"/>
    <mergeCell ref="D3:D4"/>
    <mergeCell ref="B2:H2"/>
    <mergeCell ref="B11:H11"/>
    <mergeCell ref="B12:B13"/>
    <mergeCell ref="D12:D13"/>
    <mergeCell ref="E12:F12"/>
    <mergeCell ref="G12:H1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B2:AV68"/>
  <sheetViews>
    <sheetView topLeftCell="D1" workbookViewId="0">
      <selection activeCell="N12" sqref="N12"/>
    </sheetView>
  </sheetViews>
  <sheetFormatPr defaultColWidth="9.140625" defaultRowHeight="15" x14ac:dyDescent="0.25"/>
  <cols>
    <col min="1" max="1" width="2.7109375" style="55" customWidth="1"/>
    <col min="2" max="2" width="19.140625" style="55" bestFit="1" customWidth="1"/>
    <col min="3" max="3" width="10.28515625" style="55" bestFit="1" customWidth="1"/>
    <col min="4" max="4" width="9.85546875" style="55" customWidth="1"/>
    <col min="5" max="5" width="9" style="55" bestFit="1" customWidth="1"/>
    <col min="6" max="6" width="8.7109375" style="55" bestFit="1" customWidth="1"/>
    <col min="7" max="7" width="9.85546875" style="55" bestFit="1" customWidth="1"/>
    <col min="8" max="8" width="9.85546875" style="55" customWidth="1"/>
    <col min="9" max="9" width="3.140625" style="55" customWidth="1"/>
    <col min="10" max="10" width="15.42578125" style="55" customWidth="1"/>
    <col min="11" max="11" width="9.7109375" style="55" bestFit="1" customWidth="1"/>
    <col min="12" max="12" width="7.42578125" style="55" bestFit="1" customWidth="1"/>
    <col min="13" max="13" width="6.42578125" style="55" bestFit="1" customWidth="1"/>
    <col min="14" max="14" width="6.5703125" style="55" bestFit="1" customWidth="1"/>
    <col min="15" max="15" width="9" style="55" bestFit="1" customWidth="1"/>
    <col min="16" max="16" width="8.7109375" style="55" bestFit="1" customWidth="1"/>
    <col min="17" max="17" width="9.85546875" style="55" bestFit="1" customWidth="1"/>
    <col min="18" max="18" width="3.140625" style="55" customWidth="1"/>
    <col min="19" max="19" width="15.85546875" style="55" bestFit="1" customWidth="1"/>
    <col min="20" max="20" width="17" style="55" customWidth="1"/>
    <col min="21" max="21" width="13.28515625" style="55" customWidth="1"/>
    <col min="22" max="22" width="9.140625" style="55"/>
    <col min="23" max="23" width="4.28515625" style="55" customWidth="1"/>
    <col min="24" max="24" width="19.28515625" style="55" bestFit="1" customWidth="1"/>
    <col min="25" max="26" width="10.140625" style="55" customWidth="1"/>
    <col min="27" max="27" width="7.140625" style="55" customWidth="1"/>
    <col min="28" max="28" width="6.5703125" style="55" bestFit="1" customWidth="1"/>
    <col min="29" max="29" width="6.42578125" style="55" bestFit="1" customWidth="1"/>
    <col min="30" max="30" width="6.5703125" style="55" bestFit="1" customWidth="1"/>
    <col min="31" max="31" width="5.7109375" style="55" customWidth="1"/>
    <col min="32" max="32" width="24.28515625" style="55" bestFit="1" customWidth="1"/>
    <col min="33" max="33" width="11.28515625" style="55" customWidth="1"/>
    <col min="34" max="34" width="13.140625" style="55" customWidth="1"/>
    <col min="35" max="35" width="14.28515625" style="55" customWidth="1"/>
    <col min="36" max="36" width="7.140625" style="55" customWidth="1"/>
    <col min="37" max="37" width="5" style="55" customWidth="1"/>
    <col min="38" max="38" width="9.140625" style="55"/>
    <col min="39" max="39" width="25.140625" style="55" bestFit="1" customWidth="1"/>
    <col min="40" max="40" width="9.140625" style="55"/>
    <col min="41" max="41" width="12.5703125" style="55" customWidth="1"/>
    <col min="42" max="42" width="9.140625" style="55"/>
    <col min="43" max="43" width="4.5703125" style="55" customWidth="1"/>
    <col min="44" max="44" width="7.28515625" style="55" bestFit="1" customWidth="1"/>
    <col min="45" max="45" width="25.140625" style="55" bestFit="1" customWidth="1"/>
    <col min="46" max="46" width="12" style="55" bestFit="1" customWidth="1"/>
    <col min="47" max="47" width="14.7109375" style="55" customWidth="1"/>
    <col min="48" max="48" width="7.85546875" style="55" customWidth="1"/>
    <col min="49" max="16384" width="9.140625" style="55"/>
  </cols>
  <sheetData>
    <row r="2" spans="2:48" x14ac:dyDescent="0.25">
      <c r="B2" s="640" t="s">
        <v>20575</v>
      </c>
      <c r="C2" s="640"/>
      <c r="D2" s="640"/>
      <c r="E2" s="640"/>
      <c r="F2" s="640"/>
      <c r="G2" s="640"/>
      <c r="H2" s="365"/>
      <c r="J2" s="635" t="s">
        <v>20946</v>
      </c>
      <c r="K2" s="635"/>
      <c r="L2" s="635"/>
      <c r="M2" s="635"/>
      <c r="N2" s="635"/>
      <c r="O2" s="635"/>
      <c r="P2" s="635"/>
      <c r="Q2" s="635"/>
      <c r="S2" s="643" t="s">
        <v>20574</v>
      </c>
      <c r="T2" s="644"/>
      <c r="U2" s="644"/>
      <c r="V2" s="645"/>
      <c r="X2" s="635" t="s">
        <v>20624</v>
      </c>
      <c r="Y2" s="635"/>
      <c r="Z2" s="635"/>
      <c r="AA2" s="635"/>
      <c r="AB2" s="635"/>
      <c r="AC2" s="635"/>
      <c r="AD2" s="635"/>
      <c r="AF2" s="635" t="s">
        <v>20686</v>
      </c>
      <c r="AG2" s="635"/>
      <c r="AH2" s="635"/>
      <c r="AI2" s="635"/>
      <c r="AJ2" s="635"/>
      <c r="AL2" s="646" t="s">
        <v>20841</v>
      </c>
      <c r="AM2" s="646"/>
      <c r="AN2" s="646"/>
      <c r="AO2" s="646"/>
      <c r="AP2" s="646"/>
      <c r="AQ2" s="349"/>
      <c r="AR2" s="647" t="s">
        <v>20842</v>
      </c>
      <c r="AS2" s="648"/>
      <c r="AT2" s="648"/>
      <c r="AU2" s="648"/>
      <c r="AV2" s="649"/>
    </row>
    <row r="3" spans="2:48" ht="45" x14ac:dyDescent="0.25">
      <c r="B3" s="267" t="s">
        <v>110</v>
      </c>
      <c r="C3" s="268" t="s">
        <v>20560</v>
      </c>
      <c r="D3" s="268" t="s">
        <v>20557</v>
      </c>
      <c r="E3" s="268" t="s">
        <v>20561</v>
      </c>
      <c r="F3" s="268" t="s">
        <v>20562</v>
      </c>
      <c r="G3" s="268" t="s">
        <v>20563</v>
      </c>
      <c r="H3" s="366"/>
      <c r="J3" s="211" t="s">
        <v>20226</v>
      </c>
      <c r="K3" s="212" t="s">
        <v>20580</v>
      </c>
      <c r="L3" s="212" t="s">
        <v>90</v>
      </c>
      <c r="M3" s="212" t="s">
        <v>88</v>
      </c>
      <c r="N3" s="212" t="s">
        <v>20696</v>
      </c>
      <c r="O3" s="212" t="s">
        <v>20561</v>
      </c>
      <c r="P3" s="212" t="s">
        <v>20562</v>
      </c>
      <c r="Q3" s="212" t="s">
        <v>20563</v>
      </c>
      <c r="S3" s="211" t="s">
        <v>20226</v>
      </c>
      <c r="T3" s="212" t="s">
        <v>20557</v>
      </c>
      <c r="U3" s="212" t="s">
        <v>100</v>
      </c>
      <c r="V3" s="212" t="s">
        <v>20569</v>
      </c>
      <c r="X3" s="211" t="s">
        <v>20226</v>
      </c>
      <c r="Y3" s="218" t="s">
        <v>20577</v>
      </c>
      <c r="Z3" s="218" t="s">
        <v>20578</v>
      </c>
      <c r="AA3" s="218" t="s">
        <v>88</v>
      </c>
      <c r="AB3" s="212" t="s">
        <v>89</v>
      </c>
      <c r="AC3" s="212" t="s">
        <v>88</v>
      </c>
      <c r="AD3" s="212" t="s">
        <v>20571</v>
      </c>
      <c r="AF3" s="211" t="s">
        <v>110</v>
      </c>
      <c r="AG3" s="212" t="s">
        <v>20689</v>
      </c>
      <c r="AH3" s="212" t="s">
        <v>20691</v>
      </c>
      <c r="AI3" s="212" t="s">
        <v>100</v>
      </c>
      <c r="AJ3" s="212" t="s">
        <v>89</v>
      </c>
      <c r="AL3" s="350" t="s">
        <v>20843</v>
      </c>
      <c r="AM3" s="350" t="s">
        <v>20844</v>
      </c>
      <c r="AN3" s="351" t="s">
        <v>20845</v>
      </c>
      <c r="AO3" s="351" t="s">
        <v>20846</v>
      </c>
      <c r="AP3" s="351" t="s">
        <v>89</v>
      </c>
      <c r="AQ3" s="349"/>
      <c r="AR3" s="350" t="s">
        <v>20843</v>
      </c>
      <c r="AS3" s="350" t="s">
        <v>20844</v>
      </c>
      <c r="AT3" s="351" t="s">
        <v>20847</v>
      </c>
      <c r="AU3" s="351" t="s">
        <v>20848</v>
      </c>
      <c r="AV3" s="351" t="s">
        <v>20849</v>
      </c>
    </row>
    <row r="4" spans="2:48" x14ac:dyDescent="0.25">
      <c r="B4" s="269" t="s">
        <v>20559</v>
      </c>
      <c r="C4" s="270">
        <v>2.4</v>
      </c>
      <c r="D4" s="270">
        <v>0.42</v>
      </c>
      <c r="E4" s="271">
        <f>ROUND(C4*D4,2)</f>
        <v>1.01</v>
      </c>
      <c r="F4" s="271">
        <v>85</v>
      </c>
      <c r="G4" s="271">
        <f>ROUND(E4*F4,2)</f>
        <v>85.85</v>
      </c>
      <c r="H4" s="367"/>
      <c r="J4" s="214" t="s">
        <v>20872</v>
      </c>
      <c r="K4" s="210">
        <v>5.8</v>
      </c>
      <c r="L4" s="210">
        <v>0.3</v>
      </c>
      <c r="M4" s="210">
        <v>0.6</v>
      </c>
      <c r="N4" s="209">
        <f>ROUND((2*K4*M4+2*L4*M4),2)</f>
        <v>7.32</v>
      </c>
      <c r="O4" s="209">
        <f>ROUND(K4*L4*M4,2)</f>
        <v>1.04</v>
      </c>
      <c r="P4" s="209">
        <v>80</v>
      </c>
      <c r="Q4" s="209">
        <f>ROUND(O4*P4,2)</f>
        <v>83.2</v>
      </c>
      <c r="S4" s="214" t="s">
        <v>20570</v>
      </c>
      <c r="T4" s="210">
        <v>32.32</v>
      </c>
      <c r="U4" s="210">
        <v>8</v>
      </c>
      <c r="V4" s="209">
        <f>ROUND(T4*U4,2)</f>
        <v>258.56</v>
      </c>
      <c r="X4" s="258" t="s">
        <v>20675</v>
      </c>
      <c r="Y4" s="209">
        <v>5.0199999999999996</v>
      </c>
      <c r="Z4" s="209">
        <v>5.88</v>
      </c>
      <c r="AA4" s="209">
        <v>20</v>
      </c>
      <c r="AB4" s="209">
        <f>ROUND((Y4+Z4)*AA4/2,2)</f>
        <v>109</v>
      </c>
      <c r="AC4" s="210">
        <v>0.3</v>
      </c>
      <c r="AD4" s="209">
        <f>ROUND(AB4*AC4,2)</f>
        <v>32.700000000000003</v>
      </c>
      <c r="AF4" s="214" t="s">
        <v>20882</v>
      </c>
      <c r="AG4" s="209">
        <v>10</v>
      </c>
      <c r="AH4" s="210">
        <v>0.6</v>
      </c>
      <c r="AI4" s="210">
        <v>0.9</v>
      </c>
      <c r="AJ4" s="209">
        <f>ROUND(AG4*AH4*AI4,2)</f>
        <v>5.4</v>
      </c>
      <c r="AL4" s="352" t="s">
        <v>20852</v>
      </c>
      <c r="AM4" s="353" t="s">
        <v>20854</v>
      </c>
      <c r="AN4" s="354" t="s">
        <v>20851</v>
      </c>
      <c r="AO4" s="354" t="s">
        <v>20853</v>
      </c>
      <c r="AP4" s="355">
        <v>0.25</v>
      </c>
      <c r="AR4" s="352" t="s">
        <v>20852</v>
      </c>
      <c r="AS4" s="353" t="s">
        <v>20854</v>
      </c>
      <c r="AT4" s="355">
        <v>3</v>
      </c>
      <c r="AU4" s="353">
        <v>4.3499999999999996</v>
      </c>
      <c r="AV4" s="353">
        <f>ROUND(AT4*AU4,2)</f>
        <v>13.05</v>
      </c>
    </row>
    <row r="5" spans="2:48" x14ac:dyDescent="0.25">
      <c r="B5" s="269" t="s">
        <v>20564</v>
      </c>
      <c r="C5" s="270">
        <v>2.4</v>
      </c>
      <c r="D5" s="270">
        <v>0.42</v>
      </c>
      <c r="E5" s="271">
        <f t="shared" ref="E5:E9" si="0">ROUND(C5*D5,2)</f>
        <v>1.01</v>
      </c>
      <c r="F5" s="271">
        <v>85</v>
      </c>
      <c r="G5" s="271">
        <f t="shared" ref="G5:G9" si="1">ROUND(E5*F5,2)</f>
        <v>85.85</v>
      </c>
      <c r="H5" s="367"/>
      <c r="J5" s="214" t="s">
        <v>20873</v>
      </c>
      <c r="K5" s="210">
        <v>5.8</v>
      </c>
      <c r="L5" s="210">
        <v>0.3</v>
      </c>
      <c r="M5" s="210">
        <v>0.6</v>
      </c>
      <c r="N5" s="209">
        <f>ROUND((2*K5*M5+2*L5*M5),2)</f>
        <v>7.32</v>
      </c>
      <c r="O5" s="209">
        <f>ROUND(K5*L5*M5,2)</f>
        <v>1.04</v>
      </c>
      <c r="P5" s="209">
        <v>80</v>
      </c>
      <c r="Q5" s="209">
        <f>ROUND(O5*P5,2)</f>
        <v>83.2</v>
      </c>
      <c r="X5" s="230" t="s">
        <v>20613</v>
      </c>
      <c r="Y5" s="209" t="s">
        <v>109</v>
      </c>
      <c r="Z5" s="209" t="s">
        <v>109</v>
      </c>
      <c r="AA5" s="209">
        <v>20</v>
      </c>
      <c r="AB5" s="210">
        <v>201.7</v>
      </c>
      <c r="AC5" s="210">
        <v>0.3</v>
      </c>
      <c r="AD5" s="209">
        <f>ROUND(AB5*AC5,2)</f>
        <v>60.51</v>
      </c>
      <c r="AF5" s="214" t="s">
        <v>20700</v>
      </c>
      <c r="AG5" s="209">
        <v>8</v>
      </c>
      <c r="AH5" s="210">
        <v>0.45</v>
      </c>
      <c r="AI5" s="210">
        <v>1.26</v>
      </c>
      <c r="AJ5" s="209">
        <f>ROUND(AG5*0.275,2)</f>
        <v>2.2000000000000002</v>
      </c>
      <c r="AL5" s="352" t="s">
        <v>20850</v>
      </c>
      <c r="AM5" s="353" t="s">
        <v>20854</v>
      </c>
      <c r="AN5" s="354" t="s">
        <v>20851</v>
      </c>
      <c r="AO5" s="354" t="s">
        <v>20853</v>
      </c>
      <c r="AP5" s="355">
        <v>0.25</v>
      </c>
      <c r="AR5" s="352" t="s">
        <v>20850</v>
      </c>
      <c r="AS5" s="353" t="s">
        <v>20854</v>
      </c>
      <c r="AT5" s="355">
        <v>3</v>
      </c>
      <c r="AU5" s="353">
        <v>4.3499999999999996</v>
      </c>
      <c r="AV5" s="353">
        <f>ROUND(AT5*AU5,2)</f>
        <v>13.05</v>
      </c>
    </row>
    <row r="6" spans="2:48" x14ac:dyDescent="0.25">
      <c r="B6" s="269" t="s">
        <v>20565</v>
      </c>
      <c r="C6" s="270">
        <v>2.4</v>
      </c>
      <c r="D6" s="270">
        <v>0.42</v>
      </c>
      <c r="E6" s="271">
        <f t="shared" si="0"/>
        <v>1.01</v>
      </c>
      <c r="F6" s="271">
        <v>85</v>
      </c>
      <c r="G6" s="271">
        <f t="shared" si="1"/>
        <v>85.85</v>
      </c>
      <c r="H6" s="367"/>
      <c r="J6" s="641" t="s">
        <v>8</v>
      </c>
      <c r="K6" s="641"/>
      <c r="L6" s="641"/>
      <c r="M6" s="641"/>
      <c r="N6" s="274">
        <f>SUM(N4:N5)</f>
        <v>14.64</v>
      </c>
      <c r="O6" s="274">
        <f>SUM(O4:O5)</f>
        <v>2.08</v>
      </c>
      <c r="P6" s="149"/>
      <c r="Q6" s="274">
        <f>SUM(Q4:Q5)</f>
        <v>166.4</v>
      </c>
      <c r="X6" s="258" t="s">
        <v>20676</v>
      </c>
      <c r="Y6" s="209" t="s">
        <v>109</v>
      </c>
      <c r="Z6" s="209" t="s">
        <v>109</v>
      </c>
      <c r="AA6" s="209">
        <v>20</v>
      </c>
      <c r="AB6" s="209">
        <v>126.76</v>
      </c>
      <c r="AC6" s="210">
        <v>0.3</v>
      </c>
      <c r="AD6" s="209">
        <f>ROUND(AB6*AC6,2)</f>
        <v>38.03</v>
      </c>
      <c r="AF6" s="214" t="s">
        <v>20690</v>
      </c>
      <c r="AG6" s="209">
        <v>4</v>
      </c>
      <c r="AH6" s="210">
        <v>2.4</v>
      </c>
      <c r="AI6" s="210">
        <v>1.5</v>
      </c>
      <c r="AJ6" s="209">
        <f>ROUND(AG6*AH6*AI6,2)</f>
        <v>14.4</v>
      </c>
      <c r="AL6" s="352" t="s">
        <v>20867</v>
      </c>
      <c r="AM6" s="353" t="s">
        <v>20864</v>
      </c>
      <c r="AN6" s="354" t="s">
        <v>20865</v>
      </c>
      <c r="AO6" s="358" t="s">
        <v>20866</v>
      </c>
      <c r="AP6" s="355">
        <v>0.2</v>
      </c>
      <c r="AR6" s="352" t="s">
        <v>20867</v>
      </c>
      <c r="AS6" s="353" t="s">
        <v>20864</v>
      </c>
      <c r="AT6" s="355">
        <v>3</v>
      </c>
      <c r="AU6" s="353">
        <v>4.3499999999999996</v>
      </c>
      <c r="AV6" s="353">
        <f t="shared" ref="AV6:AV8" si="2">ROUND(AT6*AU6,2)</f>
        <v>13.05</v>
      </c>
    </row>
    <row r="7" spans="2:48" x14ac:dyDescent="0.25">
      <c r="B7" s="269" t="s">
        <v>20566</v>
      </c>
      <c r="C7" s="270">
        <v>2.4</v>
      </c>
      <c r="D7" s="270">
        <v>0.42</v>
      </c>
      <c r="E7" s="271">
        <f t="shared" si="0"/>
        <v>1.01</v>
      </c>
      <c r="F7" s="271">
        <v>85</v>
      </c>
      <c r="G7" s="271">
        <f t="shared" si="1"/>
        <v>85.85</v>
      </c>
      <c r="H7" s="367"/>
      <c r="X7" s="258" t="s">
        <v>20677</v>
      </c>
      <c r="Y7" s="209">
        <v>5.88</v>
      </c>
      <c r="Z7" s="209">
        <v>5.77</v>
      </c>
      <c r="AA7" s="209">
        <v>20</v>
      </c>
      <c r="AB7" s="209">
        <f>ROUND((Y7+Z7)*AA7/2,2)</f>
        <v>116.5</v>
      </c>
      <c r="AC7" s="210">
        <v>0.3</v>
      </c>
      <c r="AD7" s="209">
        <f>ROUND(AB7*AC7,2)</f>
        <v>34.950000000000003</v>
      </c>
      <c r="AF7" s="214" t="s">
        <v>20692</v>
      </c>
      <c r="AG7" s="209">
        <v>2</v>
      </c>
      <c r="AH7" s="210">
        <v>0.8</v>
      </c>
      <c r="AI7" s="210">
        <v>5.8</v>
      </c>
      <c r="AJ7" s="209">
        <f>ROUND(AG7*AH7*AI7,2)</f>
        <v>9.2799999999999994</v>
      </c>
      <c r="AL7" s="352" t="s">
        <v>20868</v>
      </c>
      <c r="AM7" s="353" t="s">
        <v>20864</v>
      </c>
      <c r="AN7" s="354" t="s">
        <v>20865</v>
      </c>
      <c r="AO7" s="358" t="s">
        <v>20866</v>
      </c>
      <c r="AP7" s="355">
        <v>0.2</v>
      </c>
      <c r="AR7" s="352" t="s">
        <v>20868</v>
      </c>
      <c r="AS7" s="353" t="s">
        <v>20864</v>
      </c>
      <c r="AT7" s="355">
        <v>3</v>
      </c>
      <c r="AU7" s="353">
        <v>4.3499999999999996</v>
      </c>
      <c r="AV7" s="353">
        <f t="shared" si="2"/>
        <v>13.05</v>
      </c>
    </row>
    <row r="8" spans="2:48" x14ac:dyDescent="0.25">
      <c r="B8" s="269" t="s">
        <v>20573</v>
      </c>
      <c r="C8" s="270">
        <v>0.2</v>
      </c>
      <c r="D8" s="270">
        <v>7.95</v>
      </c>
      <c r="E8" s="271">
        <f t="shared" si="0"/>
        <v>1.59</v>
      </c>
      <c r="F8" s="271">
        <v>80</v>
      </c>
      <c r="G8" s="271">
        <f t="shared" si="1"/>
        <v>127.2</v>
      </c>
      <c r="H8" s="367"/>
      <c r="O8" s="55">
        <f>1.04/(0.2*0.6)</f>
        <v>8.6666666666666679</v>
      </c>
      <c r="X8" s="258" t="s">
        <v>20678</v>
      </c>
      <c r="Y8" s="209">
        <v>5.55</v>
      </c>
      <c r="Z8" s="209">
        <v>5.03</v>
      </c>
      <c r="AA8" s="209">
        <v>10</v>
      </c>
      <c r="AB8" s="209">
        <f>ROUND((Y8+Z8)*AA8/2,2)</f>
        <v>52.9</v>
      </c>
      <c r="AC8" s="210">
        <v>0.3</v>
      </c>
      <c r="AD8" s="209">
        <f>ROUND(AB8*AC8,2)</f>
        <v>15.87</v>
      </c>
      <c r="AF8" s="637" t="s">
        <v>8</v>
      </c>
      <c r="AG8" s="638"/>
      <c r="AH8" s="638"/>
      <c r="AI8" s="639"/>
      <c r="AJ8" s="232">
        <f>SUM(AJ4:AJ7)</f>
        <v>31.28</v>
      </c>
      <c r="AL8" s="352" t="s">
        <v>20869</v>
      </c>
      <c r="AM8" s="353" t="s">
        <v>20864</v>
      </c>
      <c r="AN8" s="354" t="s">
        <v>20865</v>
      </c>
      <c r="AO8" s="358" t="s">
        <v>20866</v>
      </c>
      <c r="AP8" s="355">
        <v>0.2</v>
      </c>
      <c r="AR8" s="352" t="s">
        <v>20869</v>
      </c>
      <c r="AS8" s="353" t="s">
        <v>20864</v>
      </c>
      <c r="AT8" s="355">
        <v>3</v>
      </c>
      <c r="AU8" s="353">
        <v>4.3499999999999996</v>
      </c>
      <c r="AV8" s="353">
        <f t="shared" si="2"/>
        <v>13.05</v>
      </c>
    </row>
    <row r="9" spans="2:48" x14ac:dyDescent="0.25">
      <c r="B9" s="269" t="s">
        <v>20568</v>
      </c>
      <c r="C9" s="270">
        <v>0.2</v>
      </c>
      <c r="D9" s="270">
        <v>7.95</v>
      </c>
      <c r="E9" s="271">
        <f t="shared" si="0"/>
        <v>1.59</v>
      </c>
      <c r="F9" s="271">
        <v>80</v>
      </c>
      <c r="G9" s="271">
        <f t="shared" si="1"/>
        <v>127.2</v>
      </c>
      <c r="H9" s="367"/>
      <c r="M9" s="55">
        <f>12.2*0.6</f>
        <v>7.3199999999999994</v>
      </c>
      <c r="X9" s="637" t="s">
        <v>8</v>
      </c>
      <c r="Y9" s="638"/>
      <c r="Z9" s="638"/>
      <c r="AA9" s="639"/>
      <c r="AB9" s="232">
        <f>SUM(AB4:AB8)</f>
        <v>606.86</v>
      </c>
      <c r="AC9" s="231"/>
      <c r="AD9" s="232">
        <f>SUM(AD4:AD8)</f>
        <v>182.06</v>
      </c>
      <c r="AL9" s="637" t="s">
        <v>8</v>
      </c>
      <c r="AM9" s="638"/>
      <c r="AN9" s="638"/>
      <c r="AO9" s="639"/>
      <c r="AP9" s="213">
        <f>SUM(AP4:AP8)</f>
        <v>1.0999999999999999</v>
      </c>
      <c r="AR9" s="637" t="s">
        <v>8</v>
      </c>
      <c r="AS9" s="638"/>
      <c r="AT9" s="638"/>
      <c r="AU9" s="639"/>
      <c r="AV9" s="213">
        <f>SUM(AV4:AV8)</f>
        <v>65.25</v>
      </c>
    </row>
    <row r="10" spans="2:48" x14ac:dyDescent="0.25">
      <c r="B10" s="634" t="s">
        <v>8</v>
      </c>
      <c r="C10" s="634"/>
      <c r="D10" s="634"/>
      <c r="E10" s="272">
        <f>SUM(E4:E9)</f>
        <v>7.22</v>
      </c>
      <c r="F10" s="273"/>
      <c r="G10" s="272">
        <f>SUM(G4:G9)</f>
        <v>597.79999999999995</v>
      </c>
      <c r="H10" s="368"/>
      <c r="M10" s="55" t="s">
        <v>20879</v>
      </c>
      <c r="X10" s="636" t="s">
        <v>20859</v>
      </c>
      <c r="Y10" s="636"/>
      <c r="Z10" s="636"/>
      <c r="AA10" s="636"/>
      <c r="AB10" s="636"/>
      <c r="AC10" s="636"/>
      <c r="AD10" s="265">
        <f>ROUND(2.2/1.7,2)</f>
        <v>1.29</v>
      </c>
    </row>
    <row r="11" spans="2:48" x14ac:dyDescent="0.25">
      <c r="X11" s="636" t="s">
        <v>20858</v>
      </c>
      <c r="Y11" s="636"/>
      <c r="Z11" s="636"/>
      <c r="AA11" s="636"/>
      <c r="AB11" s="636"/>
      <c r="AC11" s="636"/>
      <c r="AD11" s="232">
        <f>ROUND(AD9*AD10,2)</f>
        <v>234.86</v>
      </c>
    </row>
    <row r="12" spans="2:48" x14ac:dyDescent="0.25">
      <c r="B12" s="636" t="s">
        <v>20934</v>
      </c>
      <c r="C12" s="636"/>
      <c r="D12" s="636"/>
      <c r="E12" s="636"/>
      <c r="F12" s="636"/>
      <c r="S12" s="635" t="s">
        <v>20576</v>
      </c>
      <c r="T12" s="635"/>
      <c r="U12" s="635"/>
      <c r="V12" s="635"/>
    </row>
    <row r="13" spans="2:48" ht="30" x14ac:dyDescent="0.25">
      <c r="B13" s="211" t="s">
        <v>110</v>
      </c>
      <c r="C13" s="212" t="s">
        <v>20580</v>
      </c>
      <c r="D13" s="212" t="s">
        <v>90</v>
      </c>
      <c r="E13" s="212" t="s">
        <v>88</v>
      </c>
      <c r="F13" s="212" t="s">
        <v>20581</v>
      </c>
      <c r="S13" s="211" t="s">
        <v>20226</v>
      </c>
      <c r="T13" s="212" t="s">
        <v>20557</v>
      </c>
      <c r="U13" s="212" t="s">
        <v>100</v>
      </c>
      <c r="V13" s="212" t="s">
        <v>20569</v>
      </c>
    </row>
    <row r="14" spans="2:48" x14ac:dyDescent="0.25">
      <c r="B14" s="214" t="s">
        <v>20555</v>
      </c>
      <c r="C14" s="210">
        <v>11</v>
      </c>
      <c r="D14" s="210">
        <v>6.9</v>
      </c>
      <c r="E14" s="209">
        <v>0.7</v>
      </c>
      <c r="F14" s="209">
        <f>ROUND(C14*D14*E14,2)</f>
        <v>53.13</v>
      </c>
      <c r="S14" s="214" t="s">
        <v>20570</v>
      </c>
      <c r="T14" s="210">
        <v>15.5</v>
      </c>
      <c r="U14" s="210">
        <v>8</v>
      </c>
      <c r="V14" s="209">
        <f>ROUND(T14*U14,2)</f>
        <v>124</v>
      </c>
    </row>
    <row r="16" spans="2:48" x14ac:dyDescent="0.25">
      <c r="B16" s="637" t="s">
        <v>20834</v>
      </c>
      <c r="C16" s="638"/>
      <c r="D16" s="638"/>
      <c r="E16" s="638"/>
      <c r="F16" s="639"/>
    </row>
    <row r="17" spans="2:11" ht="30" x14ac:dyDescent="0.25">
      <c r="B17" s="211" t="s">
        <v>110</v>
      </c>
      <c r="C17" s="212" t="s">
        <v>20580</v>
      </c>
      <c r="D17" s="212" t="s">
        <v>90</v>
      </c>
      <c r="E17" s="212" t="s">
        <v>88</v>
      </c>
      <c r="F17" s="212" t="s">
        <v>20581</v>
      </c>
      <c r="K17" s="55">
        <f>15+8+3</f>
        <v>26</v>
      </c>
    </row>
    <row r="18" spans="2:11" x14ac:dyDescent="0.25">
      <c r="B18" s="214" t="s">
        <v>20626</v>
      </c>
      <c r="C18" s="210">
        <v>6</v>
      </c>
      <c r="D18" s="210">
        <v>6.9</v>
      </c>
      <c r="E18" s="209">
        <v>0.5</v>
      </c>
      <c r="F18" s="209">
        <f>ROUND(C18*D18*E18,2)</f>
        <v>20.7</v>
      </c>
    </row>
    <row r="20" spans="2:11" ht="20.65" customHeight="1" x14ac:dyDescent="0.25"/>
    <row r="21" spans="2:11" x14ac:dyDescent="0.25">
      <c r="B21" s="636" t="s">
        <v>20684</v>
      </c>
      <c r="C21" s="636"/>
      <c r="D21" s="636"/>
      <c r="E21" s="636"/>
      <c r="F21"/>
      <c r="G21"/>
      <c r="H21"/>
    </row>
    <row r="22" spans="2:11" ht="45" x14ac:dyDescent="0.25">
      <c r="B22" s="211" t="s">
        <v>110</v>
      </c>
      <c r="C22" s="212" t="s">
        <v>20580</v>
      </c>
      <c r="D22" s="212" t="s">
        <v>20557</v>
      </c>
      <c r="E22" s="212" t="s">
        <v>20681</v>
      </c>
      <c r="F22"/>
      <c r="G22"/>
      <c r="H22"/>
    </row>
    <row r="23" spans="2:11" x14ac:dyDescent="0.25">
      <c r="B23" s="214" t="s">
        <v>20680</v>
      </c>
      <c r="C23" s="210">
        <v>9</v>
      </c>
      <c r="D23" s="266">
        <v>0.27500000000000002</v>
      </c>
      <c r="E23" s="209">
        <f t="shared" ref="E23" si="3">ROUND(C23*D23,2)</f>
        <v>2.48</v>
      </c>
      <c r="F23"/>
      <c r="G23"/>
      <c r="H23"/>
    </row>
    <row r="24" spans="2:11" x14ac:dyDescent="0.25">
      <c r="B24" s="214" t="s">
        <v>20682</v>
      </c>
      <c r="C24" s="210">
        <v>9</v>
      </c>
      <c r="D24" s="266">
        <v>0.27500000000000002</v>
      </c>
      <c r="E24" s="209">
        <f t="shared" ref="E24" si="4">ROUND(C24*D24,2)</f>
        <v>2.48</v>
      </c>
    </row>
    <row r="25" spans="2:11" x14ac:dyDescent="0.25">
      <c r="B25" s="214" t="s">
        <v>20683</v>
      </c>
      <c r="C25" s="210">
        <f>16</f>
        <v>16</v>
      </c>
      <c r="D25" s="266">
        <f>8.41-6.17</f>
        <v>2.2400000000000002</v>
      </c>
      <c r="E25" s="209">
        <f t="shared" ref="E25" si="5">ROUND(C25*D25,2)</f>
        <v>35.840000000000003</v>
      </c>
    </row>
    <row r="26" spans="2:11" ht="45" x14ac:dyDescent="0.25">
      <c r="B26" s="211" t="s">
        <v>110</v>
      </c>
      <c r="C26" s="212" t="s">
        <v>20560</v>
      </c>
      <c r="D26" s="212" t="s">
        <v>20557</v>
      </c>
      <c r="E26" s="212" t="s">
        <v>20681</v>
      </c>
    </row>
    <row r="27" spans="2:11" x14ac:dyDescent="0.25">
      <c r="B27" s="214" t="s">
        <v>20559</v>
      </c>
      <c r="C27" s="210">
        <v>2.4</v>
      </c>
      <c r="D27" s="210">
        <v>0.42</v>
      </c>
      <c r="E27" s="209">
        <f>ROUND(C27*D27,2)</f>
        <v>1.01</v>
      </c>
    </row>
    <row r="28" spans="2:11" x14ac:dyDescent="0.25">
      <c r="B28" s="214" t="s">
        <v>20564</v>
      </c>
      <c r="C28" s="210">
        <v>2.4</v>
      </c>
      <c r="D28" s="210">
        <v>0.42</v>
      </c>
      <c r="E28" s="209">
        <f t="shared" ref="E28:E32" si="6">ROUND(C28*D28,2)</f>
        <v>1.01</v>
      </c>
    </row>
    <row r="29" spans="2:11" x14ac:dyDescent="0.25">
      <c r="B29" s="214" t="s">
        <v>20565</v>
      </c>
      <c r="C29" s="210">
        <v>2.4</v>
      </c>
      <c r="D29" s="210">
        <v>0.42</v>
      </c>
      <c r="E29" s="209">
        <f t="shared" si="6"/>
        <v>1.01</v>
      </c>
    </row>
    <row r="30" spans="2:11" x14ac:dyDescent="0.25">
      <c r="B30" s="214" t="s">
        <v>20566</v>
      </c>
      <c r="C30" s="210">
        <v>2.4</v>
      </c>
      <c r="D30" s="210">
        <v>0.42</v>
      </c>
      <c r="E30" s="209">
        <f t="shared" si="6"/>
        <v>1.01</v>
      </c>
    </row>
    <row r="31" spans="2:11" x14ac:dyDescent="0.25">
      <c r="B31" s="214" t="s">
        <v>20573</v>
      </c>
      <c r="C31" s="210">
        <v>0.2</v>
      </c>
      <c r="D31" s="210">
        <v>7.95</v>
      </c>
      <c r="E31" s="209">
        <f t="shared" si="6"/>
        <v>1.59</v>
      </c>
    </row>
    <row r="32" spans="2:11" x14ac:dyDescent="0.25">
      <c r="B32" s="214" t="s">
        <v>20568</v>
      </c>
      <c r="C32" s="210">
        <v>0.2</v>
      </c>
      <c r="D32" s="210">
        <v>7.95</v>
      </c>
      <c r="E32" s="209">
        <f t="shared" si="6"/>
        <v>1.59</v>
      </c>
    </row>
    <row r="33" spans="2:17" x14ac:dyDescent="0.25">
      <c r="B33" s="636" t="s">
        <v>8</v>
      </c>
      <c r="C33" s="636"/>
      <c r="D33" s="636"/>
      <c r="E33" s="213">
        <f>SUM(E23:E25,E27:E32)</f>
        <v>48.02</v>
      </c>
    </row>
    <row r="36" spans="2:17" x14ac:dyDescent="0.25">
      <c r="B36" s="636" t="s">
        <v>20935</v>
      </c>
      <c r="C36" s="636"/>
      <c r="D36" s="636"/>
      <c r="E36" s="636"/>
    </row>
    <row r="37" spans="2:17" ht="45" x14ac:dyDescent="0.25">
      <c r="B37" s="211" t="s">
        <v>110</v>
      </c>
      <c r="C37" s="212" t="s">
        <v>20580</v>
      </c>
      <c r="D37" s="212" t="s">
        <v>20557</v>
      </c>
      <c r="E37" s="212" t="s">
        <v>20681</v>
      </c>
    </row>
    <row r="38" spans="2:17" x14ac:dyDescent="0.25">
      <c r="B38" s="214" t="s">
        <v>20683</v>
      </c>
      <c r="C38" s="210">
        <f>16</f>
        <v>16</v>
      </c>
      <c r="D38" s="266">
        <f>8.41-6.17</f>
        <v>2.2400000000000002</v>
      </c>
      <c r="E38" s="209">
        <f t="shared" ref="E38" si="7">ROUND(C38*D38,2)</f>
        <v>35.840000000000003</v>
      </c>
      <c r="G38" s="55">
        <v>5712</v>
      </c>
      <c r="J38" s="55">
        <v>5845</v>
      </c>
      <c r="L38" s="55">
        <f>(G38+J38)/2</f>
        <v>5778.5</v>
      </c>
    </row>
    <row r="40" spans="2:17" x14ac:dyDescent="0.25">
      <c r="B40" s="636" t="s">
        <v>20883</v>
      </c>
      <c r="C40" s="636"/>
      <c r="D40" s="636"/>
      <c r="E40" s="636"/>
      <c r="F40" s="636"/>
      <c r="G40" s="636"/>
      <c r="H40" s="636"/>
      <c r="J40"/>
      <c r="K40"/>
      <c r="L40"/>
      <c r="M40"/>
      <c r="N40"/>
      <c r="O40"/>
      <c r="P40"/>
      <c r="Q40"/>
    </row>
    <row r="41" spans="2:17" ht="45" x14ac:dyDescent="0.25">
      <c r="B41" s="257" t="s">
        <v>110</v>
      </c>
      <c r="C41" s="369" t="s">
        <v>20580</v>
      </c>
      <c r="D41" s="369" t="s">
        <v>20557</v>
      </c>
      <c r="E41" s="369" t="s">
        <v>20696</v>
      </c>
      <c r="F41" s="369" t="s">
        <v>20681</v>
      </c>
      <c r="G41" s="369" t="s">
        <v>20562</v>
      </c>
      <c r="H41" s="369" t="s">
        <v>20563</v>
      </c>
      <c r="J41"/>
      <c r="K41"/>
      <c r="L41"/>
      <c r="M41"/>
      <c r="N41"/>
      <c r="O41"/>
      <c r="P41"/>
      <c r="Q41"/>
    </row>
    <row r="42" spans="2:17" x14ac:dyDescent="0.25">
      <c r="B42" s="214" t="s">
        <v>20559</v>
      </c>
      <c r="C42" s="210">
        <v>2.4</v>
      </c>
      <c r="D42" s="210">
        <v>0.42</v>
      </c>
      <c r="E42" s="209">
        <f>ROUND(4.05*C42,2)</f>
        <v>9.7200000000000006</v>
      </c>
      <c r="F42" s="209">
        <f t="shared" ref="F42:F47" si="8">ROUND(C42*D42,2)</f>
        <v>1.01</v>
      </c>
      <c r="G42" s="209">
        <v>80</v>
      </c>
      <c r="H42" s="209">
        <f>ROUND(F42*G42,2)</f>
        <v>80.8</v>
      </c>
      <c r="J42"/>
      <c r="K42"/>
      <c r="L42"/>
      <c r="M42"/>
      <c r="N42"/>
      <c r="O42"/>
      <c r="P42"/>
      <c r="Q42"/>
    </row>
    <row r="43" spans="2:17" x14ac:dyDescent="0.25">
      <c r="B43" s="214" t="s">
        <v>20564</v>
      </c>
      <c r="C43" s="210">
        <v>2.4</v>
      </c>
      <c r="D43" s="210">
        <v>0.42</v>
      </c>
      <c r="E43" s="209">
        <f t="shared" ref="E43:E45" si="9">ROUND(4.05*C43,2)</f>
        <v>9.7200000000000006</v>
      </c>
      <c r="F43" s="209">
        <f t="shared" si="8"/>
        <v>1.01</v>
      </c>
      <c r="G43" s="209">
        <v>80</v>
      </c>
      <c r="H43" s="209">
        <f t="shared" ref="H43:H47" si="10">ROUND(F43*G43,2)</f>
        <v>80.8</v>
      </c>
      <c r="J43"/>
      <c r="K43"/>
      <c r="L43"/>
      <c r="M43"/>
      <c r="N43"/>
      <c r="O43"/>
      <c r="P43"/>
      <c r="Q43"/>
    </row>
    <row r="44" spans="2:17" x14ac:dyDescent="0.25">
      <c r="B44" s="214" t="s">
        <v>20565</v>
      </c>
      <c r="C44" s="210">
        <v>2.4</v>
      </c>
      <c r="D44" s="210">
        <v>0.42</v>
      </c>
      <c r="E44" s="209">
        <f t="shared" si="9"/>
        <v>9.7200000000000006</v>
      </c>
      <c r="F44" s="209">
        <f t="shared" si="8"/>
        <v>1.01</v>
      </c>
      <c r="G44" s="209">
        <v>80</v>
      </c>
      <c r="H44" s="209">
        <f t="shared" si="10"/>
        <v>80.8</v>
      </c>
      <c r="J44"/>
      <c r="K44"/>
      <c r="L44"/>
      <c r="M44"/>
      <c r="N44"/>
      <c r="O44"/>
      <c r="P44"/>
      <c r="Q44"/>
    </row>
    <row r="45" spans="2:17" x14ac:dyDescent="0.25">
      <c r="B45" s="214" t="s">
        <v>20566</v>
      </c>
      <c r="C45" s="210">
        <v>2.4</v>
      </c>
      <c r="D45" s="210">
        <v>0.42</v>
      </c>
      <c r="E45" s="209">
        <f t="shared" si="9"/>
        <v>9.7200000000000006</v>
      </c>
      <c r="F45" s="209">
        <f t="shared" si="8"/>
        <v>1.01</v>
      </c>
      <c r="G45" s="209">
        <v>80</v>
      </c>
      <c r="H45" s="209">
        <f t="shared" si="10"/>
        <v>80.8</v>
      </c>
      <c r="J45"/>
      <c r="K45"/>
      <c r="L45"/>
      <c r="M45"/>
      <c r="N45"/>
      <c r="O45"/>
      <c r="P45"/>
      <c r="Q45"/>
    </row>
    <row r="46" spans="2:17" x14ac:dyDescent="0.25">
      <c r="B46" s="214" t="s">
        <v>20573</v>
      </c>
      <c r="C46" s="210">
        <v>0.2</v>
      </c>
      <c r="D46" s="210">
        <v>7.95</v>
      </c>
      <c r="E46" s="209">
        <f>ROUND((16.92-6.9)*0.2,2)</f>
        <v>2</v>
      </c>
      <c r="F46" s="209">
        <f t="shared" si="8"/>
        <v>1.59</v>
      </c>
      <c r="G46" s="209">
        <v>80</v>
      </c>
      <c r="H46" s="209">
        <f t="shared" si="10"/>
        <v>127.2</v>
      </c>
      <c r="J46"/>
      <c r="K46"/>
      <c r="L46"/>
      <c r="M46"/>
      <c r="N46"/>
      <c r="O46"/>
      <c r="P46"/>
      <c r="Q46"/>
    </row>
    <row r="47" spans="2:17" x14ac:dyDescent="0.25">
      <c r="B47" s="214" t="s">
        <v>20568</v>
      </c>
      <c r="C47" s="210">
        <v>0.2</v>
      </c>
      <c r="D47" s="210">
        <v>7.95</v>
      </c>
      <c r="E47" s="209">
        <f>ROUND((16.92-6.9)*0.2,2)</f>
        <v>2</v>
      </c>
      <c r="F47" s="209">
        <f t="shared" si="8"/>
        <v>1.59</v>
      </c>
      <c r="G47" s="209">
        <v>80</v>
      </c>
      <c r="H47" s="209">
        <f t="shared" si="10"/>
        <v>127.2</v>
      </c>
      <c r="J47">
        <f>16.92-6.9</f>
        <v>10.020000000000001</v>
      </c>
      <c r="K47"/>
      <c r="L47"/>
      <c r="M47"/>
      <c r="N47"/>
      <c r="O47"/>
      <c r="P47"/>
      <c r="Q47"/>
    </row>
    <row r="48" spans="2:17" x14ac:dyDescent="0.25">
      <c r="B48" s="636" t="s">
        <v>8</v>
      </c>
      <c r="C48" s="636"/>
      <c r="D48" s="636"/>
      <c r="E48" s="213">
        <f>SUM(E42:E47)</f>
        <v>42.88</v>
      </c>
      <c r="F48" s="213">
        <f>SUM(F42:F47)</f>
        <v>7.22</v>
      </c>
      <c r="G48" s="213"/>
      <c r="H48" s="213">
        <f>SUM(H42:H47)</f>
        <v>577.6</v>
      </c>
      <c r="J48"/>
      <c r="K48"/>
      <c r="L48"/>
      <c r="M48"/>
      <c r="N48"/>
      <c r="O48"/>
      <c r="P48"/>
      <c r="Q48"/>
    </row>
    <row r="50" spans="2:11" x14ac:dyDescent="0.25">
      <c r="B50" s="634" t="s">
        <v>20724</v>
      </c>
      <c r="C50" s="634"/>
      <c r="D50" s="634"/>
      <c r="E50" s="634"/>
      <c r="H50" s="371">
        <f>E42+E43+E44+E45</f>
        <v>38.880000000000003</v>
      </c>
    </row>
    <row r="51" spans="2:11" ht="45" x14ac:dyDescent="0.25">
      <c r="B51" s="267" t="s">
        <v>110</v>
      </c>
      <c r="C51" s="268" t="s">
        <v>20580</v>
      </c>
      <c r="D51" s="268" t="s">
        <v>20557</v>
      </c>
      <c r="E51" s="268" t="s">
        <v>20681</v>
      </c>
      <c r="J51" s="371">
        <f>F46+F47</f>
        <v>3.18</v>
      </c>
    </row>
    <row r="52" spans="2:11" x14ac:dyDescent="0.25">
      <c r="B52" s="269" t="s">
        <v>20680</v>
      </c>
      <c r="C52" s="270">
        <v>9</v>
      </c>
      <c r="D52" s="299">
        <v>0.27500000000000002</v>
      </c>
      <c r="E52" s="271">
        <f t="shared" ref="E52:E53" si="11">ROUND(C52*D52,2)</f>
        <v>2.48</v>
      </c>
    </row>
    <row r="53" spans="2:11" x14ac:dyDescent="0.25">
      <c r="B53" s="269" t="s">
        <v>20682</v>
      </c>
      <c r="C53" s="270">
        <v>9</v>
      </c>
      <c r="D53" s="299">
        <v>0.27500000000000002</v>
      </c>
      <c r="E53" s="271">
        <f t="shared" si="11"/>
        <v>2.48</v>
      </c>
    </row>
    <row r="54" spans="2:11" x14ac:dyDescent="0.25">
      <c r="B54" s="634" t="s">
        <v>8</v>
      </c>
      <c r="C54" s="634"/>
      <c r="D54" s="634"/>
      <c r="E54" s="272">
        <f>SUM(E52:E53)</f>
        <v>4.96</v>
      </c>
    </row>
    <row r="62" spans="2:11" ht="33.75" customHeight="1" x14ac:dyDescent="0.25">
      <c r="J62" s="642" t="s">
        <v>20724</v>
      </c>
      <c r="K62" s="642"/>
    </row>
    <row r="63" spans="2:11" ht="34.5" customHeight="1" x14ac:dyDescent="0.25">
      <c r="J63" s="212" t="s">
        <v>110</v>
      </c>
      <c r="K63" s="212" t="s">
        <v>20580</v>
      </c>
    </row>
    <row r="64" spans="2:11" x14ac:dyDescent="0.25">
      <c r="J64" s="214" t="s">
        <v>20680</v>
      </c>
      <c r="K64" s="393">
        <v>5</v>
      </c>
    </row>
    <row r="65" spans="10:11" x14ac:dyDescent="0.25">
      <c r="J65" s="214" t="s">
        <v>20682</v>
      </c>
      <c r="K65" s="393">
        <v>5</v>
      </c>
    </row>
    <row r="66" spans="10:11" x14ac:dyDescent="0.25">
      <c r="J66" s="214" t="s">
        <v>20932</v>
      </c>
      <c r="K66" s="393">
        <v>5</v>
      </c>
    </row>
    <row r="67" spans="10:11" x14ac:dyDescent="0.25">
      <c r="J67" s="214" t="s">
        <v>20933</v>
      </c>
      <c r="K67" s="393">
        <v>5</v>
      </c>
    </row>
    <row r="68" spans="10:11" x14ac:dyDescent="0.25">
      <c r="J68" s="257" t="s">
        <v>8</v>
      </c>
      <c r="K68" s="394">
        <f>SUM(K64:K67)</f>
        <v>20</v>
      </c>
    </row>
  </sheetData>
  <mergeCells count="26">
    <mergeCell ref="J6:M6"/>
    <mergeCell ref="J62:K62"/>
    <mergeCell ref="S2:V2"/>
    <mergeCell ref="AL2:AP2"/>
    <mergeCell ref="AR2:AV2"/>
    <mergeCell ref="AL9:AO9"/>
    <mergeCell ref="AR9:AU9"/>
    <mergeCell ref="X10:AC10"/>
    <mergeCell ref="AF2:AJ2"/>
    <mergeCell ref="AF8:AI8"/>
    <mergeCell ref="B50:E50"/>
    <mergeCell ref="B54:D54"/>
    <mergeCell ref="X2:AD2"/>
    <mergeCell ref="B12:F12"/>
    <mergeCell ref="X9:AA9"/>
    <mergeCell ref="B33:D33"/>
    <mergeCell ref="B21:E21"/>
    <mergeCell ref="B10:D10"/>
    <mergeCell ref="B2:G2"/>
    <mergeCell ref="S12:V12"/>
    <mergeCell ref="B36:E36"/>
    <mergeCell ref="B48:D48"/>
    <mergeCell ref="B16:F16"/>
    <mergeCell ref="X11:AC11"/>
    <mergeCell ref="B40:H40"/>
    <mergeCell ref="J2:Q2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B3:BA56"/>
  <sheetViews>
    <sheetView workbookViewId="0">
      <selection activeCell="AT16" sqref="AT16"/>
    </sheetView>
  </sheetViews>
  <sheetFormatPr defaultColWidth="9.140625" defaultRowHeight="15" x14ac:dyDescent="0.25"/>
  <cols>
    <col min="1" max="1" width="3.5703125" style="55" customWidth="1"/>
    <col min="2" max="2" width="19.140625" style="55" bestFit="1" customWidth="1"/>
    <col min="3" max="3" width="9.42578125" style="55" customWidth="1"/>
    <col min="4" max="4" width="11.85546875" style="55" customWidth="1"/>
    <col min="5" max="5" width="8.5703125" style="55" customWidth="1"/>
    <col min="6" max="7" width="9.140625" style="55"/>
    <col min="8" max="8" width="12.5703125" style="55" customWidth="1"/>
    <col min="9" max="9" width="3.7109375" style="55" customWidth="1"/>
    <col min="10" max="10" width="9.42578125" style="55" customWidth="1"/>
    <col min="11" max="11" width="10.42578125" style="55" customWidth="1"/>
    <col min="12" max="12" width="7.42578125" style="55" bestFit="1" customWidth="1"/>
    <col min="13" max="13" width="7.42578125" style="55" customWidth="1"/>
    <col min="14" max="14" width="7.5703125" style="55" customWidth="1"/>
    <col min="15" max="15" width="9" style="55" bestFit="1" customWidth="1"/>
    <col min="16" max="16" width="8.7109375" style="55" bestFit="1" customWidth="1"/>
    <col min="17" max="17" width="9" style="55" customWidth="1"/>
    <col min="18" max="18" width="4" style="55" customWidth="1"/>
    <col min="19" max="19" width="14" style="55" bestFit="1" customWidth="1"/>
    <col min="20" max="20" width="10.85546875" style="55" customWidth="1"/>
    <col min="21" max="21" width="8.140625" style="55" customWidth="1"/>
    <col min="22" max="22" width="7.5703125" style="55" customWidth="1"/>
    <col min="23" max="23" width="6.28515625" style="55" customWidth="1"/>
    <col min="24" max="24" width="15.85546875" style="55" bestFit="1" customWidth="1"/>
    <col min="25" max="25" width="16.7109375" style="55" customWidth="1"/>
    <col min="26" max="26" width="13.42578125" style="55" customWidth="1"/>
    <col min="27" max="28" width="9.140625" style="55"/>
    <col min="29" max="29" width="15.7109375" style="55" customWidth="1"/>
    <col min="30" max="30" width="10.28515625" style="55" customWidth="1"/>
    <col min="31" max="31" width="10.5703125" style="55" customWidth="1"/>
    <col min="32" max="32" width="9" style="55" customWidth="1"/>
    <col min="33" max="33" width="6.42578125" style="55" bestFit="1" customWidth="1"/>
    <col min="34" max="34" width="7.5703125" style="55" customWidth="1"/>
    <col min="35" max="35" width="8.28515625" style="55" customWidth="1"/>
    <col min="36" max="36" width="4.42578125" style="55" customWidth="1"/>
    <col min="37" max="37" width="15.5703125" style="55" bestFit="1" customWidth="1"/>
    <col min="38" max="38" width="12.7109375" style="55" customWidth="1"/>
    <col min="39" max="39" width="11.28515625" style="55" bestFit="1" customWidth="1"/>
    <col min="40" max="40" width="14" style="55" customWidth="1"/>
    <col min="41" max="41" width="10.140625" style="55" customWidth="1"/>
    <col min="42" max="43" width="9.140625" style="55"/>
    <col min="44" max="44" width="23.5703125" style="55" bestFit="1" customWidth="1"/>
    <col min="45" max="45" width="9.140625" style="55"/>
    <col min="46" max="46" width="12.140625" style="55" customWidth="1"/>
    <col min="47" max="47" width="9.140625" style="55"/>
    <col min="48" max="48" width="2.7109375" style="55" customWidth="1"/>
    <col min="49" max="49" width="9.140625" style="55"/>
    <col min="50" max="50" width="23.5703125" style="55" bestFit="1" customWidth="1"/>
    <col min="51" max="51" width="12.28515625" style="55" customWidth="1"/>
    <col min="52" max="52" width="13.5703125" style="55" customWidth="1"/>
    <col min="53" max="16384" width="9.140625" style="55"/>
  </cols>
  <sheetData>
    <row r="3" spans="2:53" x14ac:dyDescent="0.25">
      <c r="B3" s="640" t="s">
        <v>20619</v>
      </c>
      <c r="C3" s="640"/>
      <c r="D3" s="640"/>
      <c r="E3" s="640"/>
      <c r="F3" s="640"/>
      <c r="G3" s="640"/>
      <c r="J3" s="635" t="s">
        <v>20695</v>
      </c>
      <c r="K3" s="635"/>
      <c r="L3" s="635"/>
      <c r="M3" s="635"/>
      <c r="N3" s="635"/>
      <c r="O3" s="635"/>
      <c r="P3" s="635"/>
      <c r="Q3" s="635"/>
      <c r="S3" s="635" t="s">
        <v>20620</v>
      </c>
      <c r="T3" s="635"/>
      <c r="U3" s="635"/>
      <c r="V3" s="635"/>
      <c r="X3" s="643" t="s">
        <v>20617</v>
      </c>
      <c r="Y3" s="644"/>
      <c r="Z3" s="644"/>
      <c r="AA3" s="645"/>
      <c r="AC3" s="635" t="s">
        <v>20621</v>
      </c>
      <c r="AD3" s="635"/>
      <c r="AE3" s="635"/>
      <c r="AF3" s="635"/>
      <c r="AG3" s="635"/>
      <c r="AH3" s="635"/>
      <c r="AI3" s="635"/>
      <c r="AK3" s="635" t="s">
        <v>20686</v>
      </c>
      <c r="AL3" s="635"/>
      <c r="AM3" s="635"/>
      <c r="AN3" s="635"/>
      <c r="AO3" s="635"/>
      <c r="AQ3" s="646" t="s">
        <v>20841</v>
      </c>
      <c r="AR3" s="646"/>
      <c r="AS3" s="646"/>
      <c r="AT3" s="646"/>
      <c r="AU3" s="646"/>
      <c r="AV3" s="349"/>
      <c r="AW3" s="647" t="s">
        <v>20842</v>
      </c>
      <c r="AX3" s="648"/>
      <c r="AY3" s="648"/>
      <c r="AZ3" s="648"/>
      <c r="BA3" s="649"/>
    </row>
    <row r="4" spans="2:53" ht="32.1" customHeight="1" x14ac:dyDescent="0.25">
      <c r="B4" s="267" t="s">
        <v>110</v>
      </c>
      <c r="C4" s="268" t="s">
        <v>20560</v>
      </c>
      <c r="D4" s="268" t="s">
        <v>20557</v>
      </c>
      <c r="E4" s="268" t="s">
        <v>20561</v>
      </c>
      <c r="F4" s="268" t="s">
        <v>20562</v>
      </c>
      <c r="G4" s="268" t="s">
        <v>20563</v>
      </c>
      <c r="J4" s="211" t="s">
        <v>20226</v>
      </c>
      <c r="K4" s="212" t="s">
        <v>20580</v>
      </c>
      <c r="L4" s="212" t="s">
        <v>90</v>
      </c>
      <c r="M4" s="212" t="s">
        <v>88</v>
      </c>
      <c r="N4" s="212" t="s">
        <v>20696</v>
      </c>
      <c r="O4" s="212" t="s">
        <v>20561</v>
      </c>
      <c r="P4" s="212" t="s">
        <v>20562</v>
      </c>
      <c r="Q4" s="212" t="s">
        <v>20563</v>
      </c>
      <c r="S4" s="211" t="s">
        <v>20226</v>
      </c>
      <c r="T4" s="212" t="s">
        <v>20556</v>
      </c>
      <c r="U4" s="212" t="s">
        <v>88</v>
      </c>
      <c r="V4" s="212" t="s">
        <v>89</v>
      </c>
      <c r="X4" s="211" t="s">
        <v>20226</v>
      </c>
      <c r="Y4" s="212" t="s">
        <v>20557</v>
      </c>
      <c r="Z4" s="212" t="s">
        <v>100</v>
      </c>
      <c r="AA4" s="212" t="s">
        <v>20569</v>
      </c>
      <c r="AC4" s="211" t="s">
        <v>20226</v>
      </c>
      <c r="AD4" s="218" t="s">
        <v>20577</v>
      </c>
      <c r="AE4" s="218" t="s">
        <v>20578</v>
      </c>
      <c r="AF4" s="218" t="s">
        <v>88</v>
      </c>
      <c r="AG4" s="212" t="s">
        <v>20623</v>
      </c>
      <c r="AH4" s="212" t="s">
        <v>88</v>
      </c>
      <c r="AI4" s="212" t="s">
        <v>20622</v>
      </c>
      <c r="AK4" s="211" t="s">
        <v>110</v>
      </c>
      <c r="AL4" s="212" t="s">
        <v>20689</v>
      </c>
      <c r="AM4" s="212" t="s">
        <v>20691</v>
      </c>
      <c r="AN4" s="212" t="s">
        <v>100</v>
      </c>
      <c r="AO4" s="212" t="s">
        <v>89</v>
      </c>
      <c r="AQ4" s="350" t="s">
        <v>20843</v>
      </c>
      <c r="AR4" s="350" t="s">
        <v>20844</v>
      </c>
      <c r="AS4" s="351" t="s">
        <v>20845</v>
      </c>
      <c r="AT4" s="351" t="s">
        <v>20846</v>
      </c>
      <c r="AU4" s="351" t="s">
        <v>89</v>
      </c>
      <c r="AV4" s="349"/>
      <c r="AW4" s="350" t="s">
        <v>20843</v>
      </c>
      <c r="AX4" s="350" t="s">
        <v>20844</v>
      </c>
      <c r="AY4" s="351" t="s">
        <v>20847</v>
      </c>
      <c r="AZ4" s="351" t="s">
        <v>20848</v>
      </c>
      <c r="BA4" s="351" t="s">
        <v>20849</v>
      </c>
    </row>
    <row r="5" spans="2:53" x14ac:dyDescent="0.25">
      <c r="B5" s="269" t="s">
        <v>20559</v>
      </c>
      <c r="C5" s="270">
        <v>2.4</v>
      </c>
      <c r="D5" s="270">
        <v>0.42</v>
      </c>
      <c r="E5" s="271">
        <f>ROUND(C5*D5,2)</f>
        <v>1.01</v>
      </c>
      <c r="F5" s="271">
        <v>85</v>
      </c>
      <c r="G5" s="271">
        <f>ROUND(E5*F5,2)</f>
        <v>85.85</v>
      </c>
      <c r="J5" s="214" t="s">
        <v>20693</v>
      </c>
      <c r="K5" s="210">
        <v>5.8</v>
      </c>
      <c r="L5" s="210">
        <v>0.2</v>
      </c>
      <c r="M5" s="210">
        <v>0.6</v>
      </c>
      <c r="N5" s="209">
        <f>ROUND((2*K5+2*L5)*M5,2)</f>
        <v>7.2</v>
      </c>
      <c r="O5" s="209">
        <f>ROUND(K5*L5*M5,2)</f>
        <v>0.7</v>
      </c>
      <c r="P5" s="209">
        <v>80</v>
      </c>
      <c r="Q5" s="209">
        <f>ROUND(O5*P5,2)</f>
        <v>56</v>
      </c>
      <c r="S5" s="214" t="s">
        <v>20567</v>
      </c>
      <c r="T5" s="210">
        <v>14.52</v>
      </c>
      <c r="U5" s="210">
        <v>0.2</v>
      </c>
      <c r="V5" s="209">
        <f>ROUND(T5*U5,2)</f>
        <v>2.9</v>
      </c>
      <c r="X5" s="214" t="s">
        <v>20570</v>
      </c>
      <c r="Y5" s="210">
        <v>32.32</v>
      </c>
      <c r="Z5" s="210">
        <v>8</v>
      </c>
      <c r="AA5" s="209">
        <f>ROUND(Y5*Z5,2)</f>
        <v>258.56</v>
      </c>
      <c r="AC5" s="258" t="s">
        <v>20675</v>
      </c>
      <c r="AD5" s="209">
        <v>6</v>
      </c>
      <c r="AE5" s="209">
        <v>6</v>
      </c>
      <c r="AF5" s="209">
        <v>20</v>
      </c>
      <c r="AG5" s="209">
        <f>ROUND((AD5+AE5)*AF5/2,2)</f>
        <v>120</v>
      </c>
      <c r="AH5" s="210">
        <v>0.3</v>
      </c>
      <c r="AI5" s="209">
        <f>ROUND(AG5*AH5,2)</f>
        <v>36</v>
      </c>
      <c r="AK5" s="214" t="s">
        <v>20687</v>
      </c>
      <c r="AL5" s="209">
        <v>12</v>
      </c>
      <c r="AM5" s="210">
        <v>2.41</v>
      </c>
      <c r="AN5" s="210">
        <v>1.5</v>
      </c>
      <c r="AO5" s="209">
        <f>ROUND(AL5*AM5*AN5,2)</f>
        <v>43.38</v>
      </c>
      <c r="AQ5" s="352" t="s">
        <v>20852</v>
      </c>
      <c r="AR5" s="353" t="s">
        <v>20854</v>
      </c>
      <c r="AS5" s="354" t="s">
        <v>20851</v>
      </c>
      <c r="AT5" s="354" t="s">
        <v>20853</v>
      </c>
      <c r="AU5" s="355">
        <v>0.25</v>
      </c>
      <c r="AW5" s="352" t="s">
        <v>20852</v>
      </c>
      <c r="AX5" s="353" t="s">
        <v>20854</v>
      </c>
      <c r="AY5" s="355">
        <v>3</v>
      </c>
      <c r="AZ5" s="353">
        <v>4.3499999999999996</v>
      </c>
      <c r="BA5" s="353">
        <f>ROUND(AY5*AZ5,2)</f>
        <v>13.05</v>
      </c>
    </row>
    <row r="6" spans="2:53" x14ac:dyDescent="0.25">
      <c r="B6" s="269" t="s">
        <v>20564</v>
      </c>
      <c r="C6" s="270">
        <v>2.4</v>
      </c>
      <c r="D6" s="270">
        <v>0.42</v>
      </c>
      <c r="E6" s="271">
        <f t="shared" ref="E6:E10" si="0">ROUND(C6*D6,2)</f>
        <v>1.01</v>
      </c>
      <c r="F6" s="271">
        <v>85</v>
      </c>
      <c r="G6" s="271">
        <f t="shared" ref="G6:G10" si="1">ROUND(E6*F6,2)</f>
        <v>85.85</v>
      </c>
      <c r="J6" s="214" t="s">
        <v>20694</v>
      </c>
      <c r="K6" s="210">
        <v>5.8</v>
      </c>
      <c r="L6" s="210">
        <v>0.2</v>
      </c>
      <c r="M6" s="210">
        <v>0.6</v>
      </c>
      <c r="N6" s="209">
        <f>ROUND(K6*M6,2)</f>
        <v>3.48</v>
      </c>
      <c r="O6" s="209">
        <f>ROUND(K6*L6*M6,2)</f>
        <v>0.7</v>
      </c>
      <c r="P6" s="209">
        <v>80</v>
      </c>
      <c r="Q6" s="209">
        <f>ROUND(O6*P6,2)</f>
        <v>56</v>
      </c>
      <c r="S6" s="214" t="s">
        <v>20568</v>
      </c>
      <c r="T6" s="210">
        <v>14.52</v>
      </c>
      <c r="U6" s="210">
        <v>0.2</v>
      </c>
      <c r="V6" s="209">
        <f>ROUND(T6*U6,2)</f>
        <v>2.9</v>
      </c>
      <c r="AC6" s="230" t="s">
        <v>20613</v>
      </c>
      <c r="AD6" s="259" t="s">
        <v>109</v>
      </c>
      <c r="AE6" s="259" t="s">
        <v>109</v>
      </c>
      <c r="AF6" s="259" t="s">
        <v>109</v>
      </c>
      <c r="AG6" s="210">
        <v>137.80000000000001</v>
      </c>
      <c r="AH6" s="210">
        <v>0.3</v>
      </c>
      <c r="AI6" s="209">
        <f>ROUND(AG6*AH6,2)</f>
        <v>41.34</v>
      </c>
      <c r="AK6" s="214" t="s">
        <v>20688</v>
      </c>
      <c r="AL6" s="209">
        <f>2*2*6</f>
        <v>24</v>
      </c>
      <c r="AM6" s="210" t="s">
        <v>109</v>
      </c>
      <c r="AN6" s="210" t="s">
        <v>109</v>
      </c>
      <c r="AO6" s="209">
        <f>ROUND(AL6*0.275,2)</f>
        <v>6.6</v>
      </c>
      <c r="AQ6" s="352" t="s">
        <v>20850</v>
      </c>
      <c r="AR6" s="353" t="s">
        <v>20854</v>
      </c>
      <c r="AS6" s="354" t="s">
        <v>20851</v>
      </c>
      <c r="AT6" s="354" t="s">
        <v>20853</v>
      </c>
      <c r="AU6" s="355">
        <v>0.25</v>
      </c>
      <c r="AW6" s="352" t="s">
        <v>20850</v>
      </c>
      <c r="AX6" s="353" t="s">
        <v>20854</v>
      </c>
      <c r="AY6" s="355">
        <v>3</v>
      </c>
      <c r="AZ6" s="353">
        <v>4.3499999999999996</v>
      </c>
      <c r="BA6" s="353">
        <f>ROUND(AY6*AZ6,2)</f>
        <v>13.05</v>
      </c>
    </row>
    <row r="7" spans="2:53" x14ac:dyDescent="0.25">
      <c r="B7" s="269" t="s">
        <v>20565</v>
      </c>
      <c r="C7" s="270">
        <v>2.4</v>
      </c>
      <c r="D7" s="270">
        <v>0.42</v>
      </c>
      <c r="E7" s="271">
        <f t="shared" si="0"/>
        <v>1.01</v>
      </c>
      <c r="F7" s="271">
        <v>85</v>
      </c>
      <c r="G7" s="271">
        <f t="shared" si="1"/>
        <v>85.85</v>
      </c>
      <c r="J7" s="641" t="s">
        <v>8</v>
      </c>
      <c r="K7" s="641"/>
      <c r="L7" s="641"/>
      <c r="M7" s="641"/>
      <c r="N7" s="274">
        <f>SUM(N5:N6)</f>
        <v>10.68</v>
      </c>
      <c r="O7" s="274">
        <f>SUM(O5:O6)</f>
        <v>1.4</v>
      </c>
      <c r="P7" s="149"/>
      <c r="Q7" s="274">
        <f>SUM(Q5:Q6)</f>
        <v>112</v>
      </c>
      <c r="S7" s="636" t="s">
        <v>8</v>
      </c>
      <c r="T7" s="636"/>
      <c r="U7" s="636"/>
      <c r="V7" s="213">
        <f>SUM(V5:V6)</f>
        <v>5.8</v>
      </c>
      <c r="AC7" s="258" t="s">
        <v>20676</v>
      </c>
      <c r="AD7" s="209">
        <v>6.01</v>
      </c>
      <c r="AE7" s="209">
        <v>6</v>
      </c>
      <c r="AF7" s="209">
        <v>20</v>
      </c>
      <c r="AG7" s="209">
        <f>ROUND((AD7+AE7)*AF7/2,2)</f>
        <v>120.1</v>
      </c>
      <c r="AH7" s="210">
        <v>0.3</v>
      </c>
      <c r="AI7" s="209">
        <f>ROUND(AG7*AH7,2)</f>
        <v>36.03</v>
      </c>
      <c r="AK7" s="214" t="s">
        <v>20690</v>
      </c>
      <c r="AL7" s="209">
        <v>4</v>
      </c>
      <c r="AM7" s="210">
        <v>2.4</v>
      </c>
      <c r="AN7" s="210">
        <v>1.5</v>
      </c>
      <c r="AO7" s="209">
        <f>ROUND(AL7*AM7*AN7,2)</f>
        <v>14.4</v>
      </c>
      <c r="AQ7" s="352" t="s">
        <v>20867</v>
      </c>
      <c r="AR7" s="353" t="s">
        <v>20864</v>
      </c>
      <c r="AS7" s="354" t="s">
        <v>20865</v>
      </c>
      <c r="AT7" s="358" t="s">
        <v>20866</v>
      </c>
      <c r="AU7" s="355">
        <v>0.2</v>
      </c>
      <c r="AW7" s="352" t="s">
        <v>20867</v>
      </c>
      <c r="AX7" s="353" t="s">
        <v>20864</v>
      </c>
      <c r="AY7" s="355">
        <v>3</v>
      </c>
      <c r="AZ7" s="353">
        <v>4.3499999999999996</v>
      </c>
      <c r="BA7" s="353">
        <f t="shared" ref="BA7:BA9" si="2">ROUND(AY7*AZ7,2)</f>
        <v>13.05</v>
      </c>
    </row>
    <row r="8" spans="2:53" x14ac:dyDescent="0.25">
      <c r="B8" s="269" t="s">
        <v>20566</v>
      </c>
      <c r="C8" s="270">
        <v>2.4</v>
      </c>
      <c r="D8" s="270">
        <v>0.42</v>
      </c>
      <c r="E8" s="271">
        <f t="shared" si="0"/>
        <v>1.01</v>
      </c>
      <c r="F8" s="271">
        <v>85</v>
      </c>
      <c r="G8" s="271">
        <f t="shared" si="1"/>
        <v>85.85</v>
      </c>
      <c r="J8"/>
      <c r="K8"/>
      <c r="L8"/>
      <c r="M8"/>
      <c r="N8"/>
      <c r="O8"/>
      <c r="P8"/>
      <c r="Q8"/>
      <c r="AC8" s="258" t="s">
        <v>20679</v>
      </c>
      <c r="AD8" s="209">
        <v>6.01</v>
      </c>
      <c r="AE8" s="209">
        <v>5.99</v>
      </c>
      <c r="AF8" s="209">
        <v>20</v>
      </c>
      <c r="AG8" s="209">
        <f>ROUND((AD8+AE8)*AF8/2,2)</f>
        <v>120</v>
      </c>
      <c r="AH8" s="210">
        <v>0.3</v>
      </c>
      <c r="AI8" s="209">
        <f>ROUND(AG8*AH8,2)</f>
        <v>36</v>
      </c>
      <c r="AK8" s="214" t="s">
        <v>20692</v>
      </c>
      <c r="AL8" s="209">
        <v>2</v>
      </c>
      <c r="AM8" s="210">
        <v>0.8</v>
      </c>
      <c r="AN8" s="210">
        <v>5.8</v>
      </c>
      <c r="AO8" s="209">
        <f>ROUND(AL8*AM8*AN8,2)</f>
        <v>9.2799999999999994</v>
      </c>
      <c r="AQ8" s="352" t="s">
        <v>20868</v>
      </c>
      <c r="AR8" s="353" t="s">
        <v>20864</v>
      </c>
      <c r="AS8" s="354" t="s">
        <v>20865</v>
      </c>
      <c r="AT8" s="358" t="s">
        <v>20866</v>
      </c>
      <c r="AU8" s="355">
        <v>0.2</v>
      </c>
      <c r="AW8" s="352" t="s">
        <v>20868</v>
      </c>
      <c r="AX8" s="353" t="s">
        <v>20864</v>
      </c>
      <c r="AY8" s="355">
        <v>3</v>
      </c>
      <c r="AZ8" s="353">
        <v>4.3499999999999996</v>
      </c>
      <c r="BA8" s="353">
        <f t="shared" si="2"/>
        <v>13.05</v>
      </c>
    </row>
    <row r="9" spans="2:53" x14ac:dyDescent="0.25">
      <c r="B9" s="269" t="s">
        <v>20567</v>
      </c>
      <c r="C9" s="270">
        <v>0.2</v>
      </c>
      <c r="D9" s="270">
        <v>7.95</v>
      </c>
      <c r="E9" s="271">
        <f t="shared" si="0"/>
        <v>1.59</v>
      </c>
      <c r="F9" s="271">
        <v>80</v>
      </c>
      <c r="G9" s="271">
        <f t="shared" si="1"/>
        <v>127.2</v>
      </c>
      <c r="J9" s="635" t="s">
        <v>20697</v>
      </c>
      <c r="K9" s="635"/>
      <c r="L9"/>
      <c r="M9"/>
      <c r="N9"/>
      <c r="O9"/>
      <c r="P9"/>
      <c r="Q9"/>
      <c r="AC9" s="637" t="s">
        <v>20857</v>
      </c>
      <c r="AD9" s="638"/>
      <c r="AE9" s="638"/>
      <c r="AF9" s="639"/>
      <c r="AG9" s="232">
        <f>SUM(AG5:AG8)</f>
        <v>497.9</v>
      </c>
      <c r="AH9" s="231"/>
      <c r="AI9" s="232">
        <f>SUM(AI5:AI8)</f>
        <v>149.37</v>
      </c>
      <c r="AK9" s="637" t="s">
        <v>8</v>
      </c>
      <c r="AL9" s="638"/>
      <c r="AM9" s="638"/>
      <c r="AN9" s="639"/>
      <c r="AO9" s="232">
        <f>SUM(AO5:AO8)</f>
        <v>73.660000000000011</v>
      </c>
      <c r="AQ9" s="352" t="s">
        <v>20869</v>
      </c>
      <c r="AR9" s="353" t="s">
        <v>20864</v>
      </c>
      <c r="AS9" s="354" t="s">
        <v>20865</v>
      </c>
      <c r="AT9" s="358" t="s">
        <v>20866</v>
      </c>
      <c r="AU9" s="355">
        <v>0.2</v>
      </c>
      <c r="AW9" s="352" t="s">
        <v>20869</v>
      </c>
      <c r="AX9" s="353" t="s">
        <v>20864</v>
      </c>
      <c r="AY9" s="355">
        <v>3</v>
      </c>
      <c r="AZ9" s="353">
        <v>4.3499999999999996</v>
      </c>
      <c r="BA9" s="353">
        <f t="shared" si="2"/>
        <v>13.05</v>
      </c>
    </row>
    <row r="10" spans="2:53" x14ac:dyDescent="0.25">
      <c r="B10" s="269" t="s">
        <v>20568</v>
      </c>
      <c r="C10" s="270">
        <v>0.2</v>
      </c>
      <c r="D10" s="270">
        <v>7.95</v>
      </c>
      <c r="E10" s="271">
        <f t="shared" si="0"/>
        <v>1.59</v>
      </c>
      <c r="F10" s="271">
        <v>80</v>
      </c>
      <c r="G10" s="271">
        <f t="shared" si="1"/>
        <v>127.2</v>
      </c>
      <c r="J10" s="214" t="s">
        <v>20693</v>
      </c>
      <c r="K10" s="259">
        <f t="shared" ref="K10" si="3">2*(K6/0.2+1)</f>
        <v>59.999999999999993</v>
      </c>
      <c r="AC10" s="636" t="s">
        <v>20859</v>
      </c>
      <c r="AD10" s="636"/>
      <c r="AE10" s="636"/>
      <c r="AF10" s="636"/>
      <c r="AG10" s="636"/>
      <c r="AH10" s="636"/>
      <c r="AI10" s="265">
        <f>ROUND(2.2/1.7,2)</f>
        <v>1.29</v>
      </c>
      <c r="AK10"/>
      <c r="AL10"/>
      <c r="AM10"/>
      <c r="AN10"/>
      <c r="AO10"/>
      <c r="AQ10" s="637" t="s">
        <v>8</v>
      </c>
      <c r="AR10" s="638"/>
      <c r="AS10" s="638"/>
      <c r="AT10" s="639"/>
      <c r="AU10" s="213">
        <f>SUM(AU5:AU9)</f>
        <v>1.0999999999999999</v>
      </c>
      <c r="AW10" s="637" t="s">
        <v>8</v>
      </c>
      <c r="AX10" s="638"/>
      <c r="AY10" s="638"/>
      <c r="AZ10" s="639"/>
      <c r="BA10" s="213">
        <f>SUM(BA5:BA9)</f>
        <v>65.25</v>
      </c>
    </row>
    <row r="11" spans="2:53" x14ac:dyDescent="0.25">
      <c r="B11" s="636" t="s">
        <v>8</v>
      </c>
      <c r="C11" s="636"/>
      <c r="D11" s="636"/>
      <c r="E11" s="213">
        <f>SUM(E5:E10)</f>
        <v>7.22</v>
      </c>
      <c r="F11" s="217"/>
      <c r="G11" s="213">
        <f>SUM(G5:G10)</f>
        <v>597.79999999999995</v>
      </c>
      <c r="J11" s="214" t="s">
        <v>20694</v>
      </c>
      <c r="K11" s="259">
        <f>2*(K6/0.2+1)</f>
        <v>59.999999999999993</v>
      </c>
      <c r="AC11" s="636" t="s">
        <v>20858</v>
      </c>
      <c r="AD11" s="636"/>
      <c r="AE11" s="636"/>
      <c r="AF11" s="636"/>
      <c r="AG11" s="636"/>
      <c r="AH11" s="636"/>
      <c r="AI11" s="232">
        <f>ROUND(AI9*AI10,2)</f>
        <v>192.69</v>
      </c>
    </row>
    <row r="12" spans="2:53" x14ac:dyDescent="0.25">
      <c r="J12" s="265" t="s">
        <v>8</v>
      </c>
      <c r="K12" s="257">
        <f>SUM(K10:K11)</f>
        <v>119.99999999999999</v>
      </c>
    </row>
    <row r="13" spans="2:53" x14ac:dyDescent="0.25">
      <c r="B13" s="637" t="s">
        <v>20930</v>
      </c>
      <c r="C13" s="638"/>
      <c r="D13" s="638"/>
      <c r="E13" s="638"/>
      <c r="F13" s="639"/>
      <c r="X13" s="635" t="s">
        <v>20618</v>
      </c>
      <c r="Y13" s="635"/>
      <c r="Z13" s="635"/>
      <c r="AA13" s="635"/>
    </row>
    <row r="14" spans="2:53" ht="30" x14ac:dyDescent="0.25">
      <c r="B14" s="211" t="s">
        <v>110</v>
      </c>
      <c r="C14" s="212" t="s">
        <v>20580</v>
      </c>
      <c r="D14" s="212" t="s">
        <v>90</v>
      </c>
      <c r="E14" s="212" t="s">
        <v>88</v>
      </c>
      <c r="F14" s="212" t="s">
        <v>20581</v>
      </c>
      <c r="X14" s="211" t="s">
        <v>20226</v>
      </c>
      <c r="Y14" s="212" t="s">
        <v>20557</v>
      </c>
      <c r="Z14" s="212" t="s">
        <v>100</v>
      </c>
      <c r="AA14" s="212" t="s">
        <v>20569</v>
      </c>
      <c r="AL14" s="55">
        <f>1.7</f>
        <v>1.7</v>
      </c>
    </row>
    <row r="15" spans="2:53" x14ac:dyDescent="0.25">
      <c r="B15" s="214" t="s">
        <v>20555</v>
      </c>
      <c r="C15" s="210">
        <v>11</v>
      </c>
      <c r="D15" s="210">
        <v>6.9</v>
      </c>
      <c r="E15" s="209">
        <v>0.7</v>
      </c>
      <c r="F15" s="209">
        <f>ROUND(C15*D15*E15,2)</f>
        <v>53.13</v>
      </c>
      <c r="X15" s="214" t="s">
        <v>20570</v>
      </c>
      <c r="Y15" s="210">
        <v>15.5</v>
      </c>
      <c r="Z15" s="210">
        <v>8</v>
      </c>
      <c r="AA15" s="209">
        <f>ROUND(Y15*Z15,2)</f>
        <v>124</v>
      </c>
      <c r="AL15" s="55">
        <v>2.2000000000000002</v>
      </c>
    </row>
    <row r="16" spans="2:53" x14ac:dyDescent="0.25">
      <c r="AL16" s="55">
        <f>AL15/AL14</f>
        <v>1.2941176470588236</v>
      </c>
    </row>
    <row r="17" spans="2:6" x14ac:dyDescent="0.25">
      <c r="B17" s="637" t="s">
        <v>20625</v>
      </c>
      <c r="C17" s="638"/>
      <c r="D17" s="638"/>
      <c r="E17" s="638"/>
      <c r="F17" s="639"/>
    </row>
    <row r="18" spans="2:6" ht="30" x14ac:dyDescent="0.25">
      <c r="B18" s="211" t="s">
        <v>110</v>
      </c>
      <c r="C18" s="212" t="s">
        <v>20580</v>
      </c>
      <c r="D18" s="212" t="s">
        <v>90</v>
      </c>
      <c r="E18" s="212" t="s">
        <v>88</v>
      </c>
      <c r="F18" s="212" t="s">
        <v>20581</v>
      </c>
    </row>
    <row r="19" spans="2:6" x14ac:dyDescent="0.25">
      <c r="B19" s="214" t="s">
        <v>20626</v>
      </c>
      <c r="C19" s="210">
        <v>6</v>
      </c>
      <c r="D19" s="210">
        <v>6.9</v>
      </c>
      <c r="E19" s="209">
        <v>0.5</v>
      </c>
      <c r="F19" s="209">
        <f>ROUND(C19*D19*E19,2)</f>
        <v>20.7</v>
      </c>
    </row>
    <row r="21" spans="2:6" ht="33" customHeight="1" x14ac:dyDescent="0.25">
      <c r="B21" s="650" t="s">
        <v>20724</v>
      </c>
      <c r="C21" s="651"/>
      <c r="D21"/>
      <c r="E21"/>
    </row>
    <row r="22" spans="2:6" ht="30" x14ac:dyDescent="0.25">
      <c r="B22" s="211" t="s">
        <v>110</v>
      </c>
      <c r="C22" s="212" t="s">
        <v>20580</v>
      </c>
      <c r="D22"/>
      <c r="E22"/>
    </row>
    <row r="23" spans="2:6" x14ac:dyDescent="0.25">
      <c r="B23" s="214" t="s">
        <v>20680</v>
      </c>
      <c r="C23" s="210">
        <v>9</v>
      </c>
      <c r="D23"/>
      <c r="E23"/>
    </row>
    <row r="24" spans="2:6" x14ac:dyDescent="0.25">
      <c r="B24" s="214" t="s">
        <v>20682</v>
      </c>
      <c r="C24" s="210">
        <v>9</v>
      </c>
      <c r="D24"/>
      <c r="E24"/>
    </row>
    <row r="25" spans="2:6" x14ac:dyDescent="0.25">
      <c r="B25" s="231" t="s">
        <v>8</v>
      </c>
      <c r="C25" s="213">
        <f>SUM(C23:C24)</f>
        <v>18</v>
      </c>
      <c r="D25"/>
      <c r="E25"/>
    </row>
    <row r="27" spans="2:6" x14ac:dyDescent="0.25">
      <c r="B27" s="636" t="s">
        <v>20935</v>
      </c>
      <c r="C27" s="636"/>
      <c r="D27" s="636"/>
      <c r="E27" s="636"/>
    </row>
    <row r="28" spans="2:6" ht="45" x14ac:dyDescent="0.25">
      <c r="B28" s="211" t="s">
        <v>110</v>
      </c>
      <c r="C28" s="212" t="s">
        <v>20580</v>
      </c>
      <c r="D28" s="212" t="s">
        <v>20557</v>
      </c>
      <c r="E28" s="212" t="s">
        <v>20681</v>
      </c>
    </row>
    <row r="29" spans="2:6" x14ac:dyDescent="0.25">
      <c r="B29" s="214" t="s">
        <v>20683</v>
      </c>
      <c r="C29" s="210">
        <f>16</f>
        <v>16</v>
      </c>
      <c r="D29" s="266">
        <f>8.41-6.17</f>
        <v>2.2400000000000002</v>
      </c>
      <c r="E29" s="209">
        <f t="shared" ref="E29" si="4">ROUND(C29*D29,2)</f>
        <v>35.840000000000003</v>
      </c>
    </row>
    <row r="31" spans="2:6" x14ac:dyDescent="0.25">
      <c r="B31" s="636" t="s">
        <v>20936</v>
      </c>
      <c r="C31" s="636"/>
      <c r="D31" s="636"/>
      <c r="E31" s="636"/>
    </row>
    <row r="32" spans="2:6" ht="45" x14ac:dyDescent="0.25">
      <c r="B32" s="211" t="s">
        <v>110</v>
      </c>
      <c r="C32" s="212" t="s">
        <v>20580</v>
      </c>
      <c r="D32" s="212" t="s">
        <v>20557</v>
      </c>
      <c r="E32" s="212" t="s">
        <v>20681</v>
      </c>
    </row>
    <row r="33" spans="2:9" x14ac:dyDescent="0.25">
      <c r="B33" s="214" t="s">
        <v>20559</v>
      </c>
      <c r="C33" s="210">
        <v>2.4</v>
      </c>
      <c r="D33" s="210">
        <v>0.42</v>
      </c>
      <c r="E33" s="209">
        <f>ROUND(C33*D33,2)</f>
        <v>1.01</v>
      </c>
    </row>
    <row r="34" spans="2:9" x14ac:dyDescent="0.25">
      <c r="B34" s="214" t="s">
        <v>20564</v>
      </c>
      <c r="C34" s="210">
        <v>2.4</v>
      </c>
      <c r="D34" s="210">
        <v>0.42</v>
      </c>
      <c r="E34" s="209">
        <f t="shared" ref="E34:E38" si="5">ROUND(C34*D34,2)</f>
        <v>1.01</v>
      </c>
    </row>
    <row r="35" spans="2:9" x14ac:dyDescent="0.25">
      <c r="B35" s="214" t="s">
        <v>20565</v>
      </c>
      <c r="C35" s="210">
        <v>2.4</v>
      </c>
      <c r="D35" s="210">
        <v>0.42</v>
      </c>
      <c r="E35" s="209">
        <f t="shared" si="5"/>
        <v>1.01</v>
      </c>
    </row>
    <row r="36" spans="2:9" x14ac:dyDescent="0.25">
      <c r="B36" s="214" t="s">
        <v>20566</v>
      </c>
      <c r="C36" s="210">
        <v>2.4</v>
      </c>
      <c r="D36" s="210">
        <v>0.42</v>
      </c>
      <c r="E36" s="209">
        <f t="shared" si="5"/>
        <v>1.01</v>
      </c>
    </row>
    <row r="37" spans="2:9" x14ac:dyDescent="0.25">
      <c r="B37" s="214" t="s">
        <v>20573</v>
      </c>
      <c r="C37" s="210">
        <v>0.2</v>
      </c>
      <c r="D37" s="210">
        <v>7.95</v>
      </c>
      <c r="E37" s="209">
        <f t="shared" si="5"/>
        <v>1.59</v>
      </c>
    </row>
    <row r="38" spans="2:9" x14ac:dyDescent="0.25">
      <c r="B38" s="214" t="s">
        <v>20568</v>
      </c>
      <c r="C38" s="210">
        <v>0.2</v>
      </c>
      <c r="D38" s="210">
        <v>7.95</v>
      </c>
      <c r="E38" s="209">
        <f t="shared" si="5"/>
        <v>1.59</v>
      </c>
    </row>
    <row r="39" spans="2:9" x14ac:dyDescent="0.25">
      <c r="B39" s="636" t="s">
        <v>8</v>
      </c>
      <c r="C39" s="636"/>
      <c r="D39" s="636"/>
      <c r="E39" s="213">
        <f>SUM(E33:E38)</f>
        <v>7.22</v>
      </c>
    </row>
    <row r="41" spans="2:9" x14ac:dyDescent="0.25">
      <c r="B41" s="634" t="s">
        <v>20724</v>
      </c>
      <c r="C41" s="634"/>
      <c r="D41" s="634"/>
      <c r="E41" s="634"/>
    </row>
    <row r="42" spans="2:9" ht="45" x14ac:dyDescent="0.25">
      <c r="B42" s="267" t="s">
        <v>110</v>
      </c>
      <c r="C42" s="268" t="s">
        <v>20580</v>
      </c>
      <c r="D42" s="268" t="s">
        <v>20557</v>
      </c>
      <c r="E42" s="268" t="s">
        <v>20681</v>
      </c>
    </row>
    <row r="43" spans="2:9" x14ac:dyDescent="0.25">
      <c r="B43" s="269" t="s">
        <v>20680</v>
      </c>
      <c r="C43" s="270">
        <v>9</v>
      </c>
      <c r="D43" s="299">
        <v>0.27500000000000002</v>
      </c>
      <c r="E43" s="271">
        <f t="shared" ref="E43:E44" si="6">ROUND(C43*D43,2)</f>
        <v>2.48</v>
      </c>
    </row>
    <row r="44" spans="2:9" x14ac:dyDescent="0.25">
      <c r="B44" s="269" t="s">
        <v>20682</v>
      </c>
      <c r="C44" s="270">
        <v>9</v>
      </c>
      <c r="D44" s="299">
        <v>0.27500000000000002</v>
      </c>
      <c r="E44" s="271">
        <f t="shared" si="6"/>
        <v>2.48</v>
      </c>
    </row>
    <row r="45" spans="2:9" x14ac:dyDescent="0.25">
      <c r="B45" s="634" t="s">
        <v>8</v>
      </c>
      <c r="C45" s="634"/>
      <c r="D45" s="634"/>
      <c r="E45" s="272">
        <f>SUM(E43:E44)</f>
        <v>4.96</v>
      </c>
    </row>
    <row r="48" spans="2:9" x14ac:dyDescent="0.25">
      <c r="B48" s="636" t="s">
        <v>20883</v>
      </c>
      <c r="C48" s="636"/>
      <c r="D48" s="636"/>
      <c r="E48" s="636"/>
      <c r="F48" s="636"/>
      <c r="G48" s="636"/>
      <c r="H48" s="636"/>
      <c r="I48" s="385"/>
    </row>
    <row r="49" spans="2:9" ht="45" x14ac:dyDescent="0.25">
      <c r="B49" s="257" t="s">
        <v>110</v>
      </c>
      <c r="C49" s="369" t="s">
        <v>20580</v>
      </c>
      <c r="D49" s="369" t="s">
        <v>20557</v>
      </c>
      <c r="E49" s="369" t="s">
        <v>20696</v>
      </c>
      <c r="F49" s="369" t="s">
        <v>20681</v>
      </c>
      <c r="G49" s="369" t="s">
        <v>20562</v>
      </c>
      <c r="H49" s="369" t="s">
        <v>20563</v>
      </c>
      <c r="I49" s="386"/>
    </row>
    <row r="50" spans="2:9" x14ac:dyDescent="0.25">
      <c r="B50" s="214" t="s">
        <v>20559</v>
      </c>
      <c r="C50" s="210">
        <v>2.4</v>
      </c>
      <c r="D50" s="210">
        <v>0.42</v>
      </c>
      <c r="E50" s="209">
        <f>ROUND(4.05*C50,2)</f>
        <v>9.7200000000000006</v>
      </c>
      <c r="F50" s="209">
        <f t="shared" ref="F50:F55" si="7">ROUND(C50*D50,2)</f>
        <v>1.01</v>
      </c>
      <c r="G50" s="209">
        <v>80</v>
      </c>
      <c r="H50" s="209">
        <f>ROUND(F50*G50,2)</f>
        <v>80.8</v>
      </c>
      <c r="I50" s="387"/>
    </row>
    <row r="51" spans="2:9" x14ac:dyDescent="0.25">
      <c r="B51" s="214" t="s">
        <v>20564</v>
      </c>
      <c r="C51" s="210">
        <v>2.4</v>
      </c>
      <c r="D51" s="210">
        <v>0.42</v>
      </c>
      <c r="E51" s="209">
        <f t="shared" ref="E51:E53" si="8">ROUND(4.05*C51,2)</f>
        <v>9.7200000000000006</v>
      </c>
      <c r="F51" s="209">
        <f t="shared" si="7"/>
        <v>1.01</v>
      </c>
      <c r="G51" s="209">
        <v>80</v>
      </c>
      <c r="H51" s="209">
        <f t="shared" ref="H51:H55" si="9">ROUND(F51*G51,2)</f>
        <v>80.8</v>
      </c>
      <c r="I51" s="387"/>
    </row>
    <row r="52" spans="2:9" x14ac:dyDescent="0.25">
      <c r="B52" s="214" t="s">
        <v>20565</v>
      </c>
      <c r="C52" s="210">
        <v>2.4</v>
      </c>
      <c r="D52" s="210">
        <v>0.42</v>
      </c>
      <c r="E52" s="209">
        <f t="shared" si="8"/>
        <v>9.7200000000000006</v>
      </c>
      <c r="F52" s="209">
        <f t="shared" si="7"/>
        <v>1.01</v>
      </c>
      <c r="G52" s="209">
        <v>80</v>
      </c>
      <c r="H52" s="209">
        <f t="shared" si="9"/>
        <v>80.8</v>
      </c>
      <c r="I52" s="387"/>
    </row>
    <row r="53" spans="2:9" x14ac:dyDescent="0.25">
      <c r="B53" s="214" t="s">
        <v>20566</v>
      </c>
      <c r="C53" s="210">
        <v>2.4</v>
      </c>
      <c r="D53" s="210">
        <v>0.42</v>
      </c>
      <c r="E53" s="209">
        <f t="shared" si="8"/>
        <v>9.7200000000000006</v>
      </c>
      <c r="F53" s="209">
        <f t="shared" si="7"/>
        <v>1.01</v>
      </c>
      <c r="G53" s="209">
        <v>80</v>
      </c>
      <c r="H53" s="209">
        <f t="shared" si="9"/>
        <v>80.8</v>
      </c>
      <c r="I53" s="387"/>
    </row>
    <row r="54" spans="2:9" x14ac:dyDescent="0.25">
      <c r="B54" s="214" t="s">
        <v>20573</v>
      </c>
      <c r="C54" s="210">
        <v>0.2</v>
      </c>
      <c r="D54" s="210">
        <v>7.95</v>
      </c>
      <c r="E54" s="209">
        <f>ROUND((16.92-6.9)*0.2,2)</f>
        <v>2</v>
      </c>
      <c r="F54" s="209">
        <f t="shared" si="7"/>
        <v>1.59</v>
      </c>
      <c r="G54" s="209">
        <v>80</v>
      </c>
      <c r="H54" s="209">
        <f t="shared" si="9"/>
        <v>127.2</v>
      </c>
      <c r="I54" s="387"/>
    </row>
    <row r="55" spans="2:9" x14ac:dyDescent="0.25">
      <c r="B55" s="214" t="s">
        <v>20568</v>
      </c>
      <c r="C55" s="210">
        <v>0.2</v>
      </c>
      <c r="D55" s="210">
        <v>7.95</v>
      </c>
      <c r="E55" s="209">
        <f>ROUND((16.92-6.9)*0.2,2)</f>
        <v>2</v>
      </c>
      <c r="F55" s="209">
        <f t="shared" si="7"/>
        <v>1.59</v>
      </c>
      <c r="G55" s="209">
        <v>80</v>
      </c>
      <c r="H55" s="209">
        <f t="shared" si="9"/>
        <v>127.2</v>
      </c>
      <c r="I55" s="387"/>
    </row>
    <row r="56" spans="2:9" x14ac:dyDescent="0.25">
      <c r="B56" s="636" t="s">
        <v>8</v>
      </c>
      <c r="C56" s="636"/>
      <c r="D56" s="636"/>
      <c r="E56" s="213">
        <f>SUM(E50:E55)</f>
        <v>42.88</v>
      </c>
      <c r="F56" s="213">
        <f>SUM(F50:F55)</f>
        <v>7.22</v>
      </c>
      <c r="G56" s="213"/>
      <c r="H56" s="213">
        <f>SUM(H50:H55)</f>
        <v>577.6</v>
      </c>
      <c r="I56" s="388"/>
    </row>
  </sheetData>
  <mergeCells count="29">
    <mergeCell ref="AW10:AZ10"/>
    <mergeCell ref="AQ3:AU3"/>
    <mergeCell ref="AW3:BA3"/>
    <mergeCell ref="AC10:AH10"/>
    <mergeCell ref="AK3:AO3"/>
    <mergeCell ref="AK9:AN9"/>
    <mergeCell ref="AC3:AI3"/>
    <mergeCell ref="AC9:AF9"/>
    <mergeCell ref="AQ10:AT10"/>
    <mergeCell ref="B21:C21"/>
    <mergeCell ref="B27:E27"/>
    <mergeCell ref="AC11:AH11"/>
    <mergeCell ref="B11:D11"/>
    <mergeCell ref="B3:G3"/>
    <mergeCell ref="B17:F17"/>
    <mergeCell ref="X13:AA13"/>
    <mergeCell ref="B13:F13"/>
    <mergeCell ref="J3:Q3"/>
    <mergeCell ref="J7:M7"/>
    <mergeCell ref="J9:K9"/>
    <mergeCell ref="X3:AA3"/>
    <mergeCell ref="S3:V3"/>
    <mergeCell ref="S7:U7"/>
    <mergeCell ref="B48:H48"/>
    <mergeCell ref="B56:D56"/>
    <mergeCell ref="B31:E31"/>
    <mergeCell ref="B39:D39"/>
    <mergeCell ref="B41:E41"/>
    <mergeCell ref="B45:D4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8</vt:i4>
      </vt:variant>
    </vt:vector>
  </HeadingPairs>
  <TitlesOfParts>
    <vt:vector size="26" baseType="lpstr">
      <vt:lpstr>190 DESONERADO</vt:lpstr>
      <vt:lpstr>BDI DESON.</vt:lpstr>
      <vt:lpstr>P.O.-DES</vt:lpstr>
      <vt:lpstr>supera</vt:lpstr>
      <vt:lpstr>197 ONERADO</vt:lpstr>
      <vt:lpstr>COMP. 1</vt:lpstr>
      <vt:lpstr>BDI-ONER.</vt:lpstr>
      <vt:lpstr>PLANILHA SELMA</vt:lpstr>
      <vt:lpstr>CFF_SELMA</vt:lpstr>
      <vt:lpstr>COMP. 2</vt:lpstr>
      <vt:lpstr>BDI-BRAS</vt:lpstr>
      <vt:lpstr>P.O. Bras</vt:lpstr>
      <vt:lpstr>CFF_BRAZ</vt:lpstr>
      <vt:lpstr>superado</vt:lpstr>
      <vt:lpstr>CFF_Convênio_Estado</vt:lpstr>
      <vt:lpstr>CRONOGRAMA DE EXECUÇÃO</vt:lpstr>
      <vt:lpstr>JD. SELMA. - PONTE</vt:lpstr>
      <vt:lpstr>BRÁS_ PONTE</vt:lpstr>
      <vt:lpstr>'BDI-BRAS'!Area_de_impressao</vt:lpstr>
      <vt:lpstr>'BDI-ONER.'!Area_de_impressao</vt:lpstr>
      <vt:lpstr>CFF_Convênio_Estado!Area_de_impressao</vt:lpstr>
      <vt:lpstr>CFF_SELMA!Area_de_impressao</vt:lpstr>
      <vt:lpstr>'COMP. 1'!Area_de_impressao</vt:lpstr>
      <vt:lpstr>'PLANILHA SELMA'!Area_de_impressao</vt:lpstr>
      <vt:lpstr>supera!Area_de_impressao</vt:lpstr>
      <vt:lpstr>superado!Area_de_impressao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Setor de Licitação Prefeitura Municipal de Santa Branc</cp:lastModifiedBy>
  <cp:lastPrinted>2025-05-09T14:34:50Z</cp:lastPrinted>
  <dcterms:created xsi:type="dcterms:W3CDTF">2011-05-11T11:57:53Z</dcterms:created>
  <dcterms:modified xsi:type="dcterms:W3CDTF">2025-06-11T18:02:03Z</dcterms:modified>
</cp:coreProperties>
</file>