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1.6\Engenharia\Termos de Referência - TR\144 - TR - PERFURAÇÃO DE POÇOS\Projetos SAAE de Garça\COMUTE\"/>
    </mc:Choice>
  </mc:AlternateContent>
  <xr:revisionPtr revIDLastSave="0" documentId="13_ncr:1_{E19F50ED-70AE-4743-BF72-FF64D20C823C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cronograma" sheetId="9" r:id="rId1"/>
    <sheet name="COMUTE COM " sheetId="7" r:id="rId2"/>
    <sheet name="COMUTE SEM" sheetId="8" r:id="rId3"/>
  </sheets>
  <calcPr calcId="191029"/>
</workbook>
</file>

<file path=xl/calcChain.xml><?xml version="1.0" encoding="utf-8"?>
<calcChain xmlns="http://schemas.openxmlformats.org/spreadsheetml/2006/main">
  <c r="I3" i="7" l="1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7" i="7"/>
  <c r="I38" i="7"/>
  <c r="I2" i="7"/>
  <c r="H6" i="9"/>
  <c r="G3" i="7"/>
  <c r="G4" i="7"/>
  <c r="G5" i="7"/>
  <c r="G6" i="7"/>
  <c r="C39" i="7" s="1"/>
  <c r="G7" i="7"/>
  <c r="G8" i="7"/>
  <c r="G9" i="7"/>
  <c r="G10" i="7"/>
  <c r="G11" i="7"/>
  <c r="G12" i="7"/>
  <c r="G13" i="7"/>
  <c r="F17" i="9" s="1"/>
  <c r="H17" i="9" s="1"/>
  <c r="G14" i="7"/>
  <c r="F18" i="9" s="1"/>
  <c r="H18" i="9" s="1"/>
  <c r="G15" i="7"/>
  <c r="F19" i="9" s="1"/>
  <c r="H19" i="9" s="1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32" i="9" s="1"/>
  <c r="H32" i="9" s="1"/>
  <c r="G29" i="7"/>
  <c r="G33" i="9" s="1"/>
  <c r="G30" i="7"/>
  <c r="G31" i="7"/>
  <c r="G32" i="7"/>
  <c r="G36" i="9" s="1"/>
  <c r="H36" i="9" s="1"/>
  <c r="G33" i="7"/>
  <c r="G34" i="7"/>
  <c r="G38" i="9" s="1"/>
  <c r="H38" i="9" s="1"/>
  <c r="G35" i="7"/>
  <c r="G36" i="7"/>
  <c r="G37" i="7"/>
  <c r="G38" i="7"/>
  <c r="G2" i="7"/>
  <c r="H7" i="9"/>
  <c r="H10" i="9"/>
  <c r="H16" i="9"/>
  <c r="H20" i="9"/>
  <c r="H22" i="9"/>
  <c r="H24" i="9"/>
  <c r="H28" i="9"/>
  <c r="H34" i="9"/>
  <c r="H37" i="9"/>
  <c r="H39" i="9"/>
  <c r="H40" i="9"/>
  <c r="I36" i="7" s="1"/>
  <c r="E41" i="9"/>
  <c r="H41" i="9" s="1"/>
  <c r="G35" i="9"/>
  <c r="H35" i="9" s="1"/>
  <c r="G31" i="9"/>
  <c r="H31" i="9" s="1"/>
  <c r="D23" i="9"/>
  <c r="H23" i="9" s="1"/>
  <c r="F21" i="9"/>
  <c r="H21" i="9" s="1"/>
  <c r="F12" i="9"/>
  <c r="H12" i="9" s="1"/>
  <c r="D6" i="9"/>
  <c r="D8" i="9"/>
  <c r="H8" i="9" s="1"/>
  <c r="F11" i="9"/>
  <c r="F13" i="9"/>
  <c r="H13" i="9" s="1"/>
  <c r="F14" i="9"/>
  <c r="H14" i="9" s="1"/>
  <c r="F15" i="9"/>
  <c r="H15" i="9" s="1"/>
  <c r="G25" i="9"/>
  <c r="H25" i="9" s="1"/>
  <c r="G26" i="9"/>
  <c r="H26" i="9" s="1"/>
  <c r="G27" i="9"/>
  <c r="H27" i="9" s="1"/>
  <c r="G29" i="9"/>
  <c r="H29" i="9" s="1"/>
  <c r="G30" i="9"/>
  <c r="H30" i="9" s="1"/>
  <c r="G42" i="9"/>
  <c r="H42" i="9" s="1"/>
  <c r="D43" i="9"/>
  <c r="H43" i="9" l="1"/>
  <c r="G43" i="9"/>
  <c r="H33" i="9"/>
  <c r="F43" i="9"/>
  <c r="H11" i="9"/>
  <c r="E9" i="9"/>
  <c r="H9" i="9" s="1"/>
  <c r="E43" i="9" l="1"/>
</calcChain>
</file>

<file path=xl/sharedStrings.xml><?xml version="1.0" encoding="utf-8"?>
<sst xmlns="http://schemas.openxmlformats.org/spreadsheetml/2006/main" count="338" uniqueCount="129">
  <si>
    <t>TOTAL</t>
  </si>
  <si>
    <t>PERFURAÇÃO</t>
  </si>
  <si>
    <t>2.2</t>
  </si>
  <si>
    <t>3.1</t>
  </si>
  <si>
    <t>4.1</t>
  </si>
  <si>
    <t>7.1</t>
  </si>
  <si>
    <t>8.1</t>
  </si>
  <si>
    <t>8.2</t>
  </si>
  <si>
    <t>8.3</t>
  </si>
  <si>
    <t>11.1</t>
  </si>
  <si>
    <t>12.1</t>
  </si>
  <si>
    <t>5.1</t>
  </si>
  <si>
    <t>6.1</t>
  </si>
  <si>
    <t>7.2</t>
  </si>
  <si>
    <t>TRANSPORTE, INSTALAÇÃO E REMOÇÃO DOS EQUIPAMENTOS</t>
  </si>
  <si>
    <t>verba orçada</t>
  </si>
  <si>
    <t>2.1</t>
  </si>
  <si>
    <t>0 a 20 m ‐ Ø 24", arenito</t>
  </si>
  <si>
    <t>Metros</t>
  </si>
  <si>
    <t>PERFILAGEM ELÉTRICA (DISPONIBILIDADE, KM E M/PERFURADOS):</t>
  </si>
  <si>
    <t>(Disponibilidade, km e m/perfurados) : Base São Paulo</t>
  </si>
  <si>
    <t>Quilômetro</t>
  </si>
  <si>
    <t>3.2</t>
  </si>
  <si>
    <t>Taxa basica ou de serviço</t>
  </si>
  <si>
    <t>3.3</t>
  </si>
  <si>
    <t>Taxa de profundidade ‐ Raios Gama GR</t>
  </si>
  <si>
    <t>3.4</t>
  </si>
  <si>
    <t>3.5</t>
  </si>
  <si>
    <t>Taxa de profundiade ‐ Indução Elétrico ‐ IEL</t>
  </si>
  <si>
    <t>FORNECIMENTO E COLOCAÇÃO DA COLUNA DE REVESTIMENTO:</t>
  </si>
  <si>
    <t>Aço preto, Sch 10, espessura 6,35 mm, Ø 16"</t>
  </si>
  <si>
    <t>4.2</t>
  </si>
  <si>
    <t>4.3</t>
  </si>
  <si>
    <t>FORNECIMENTO E COLOCAÇÃO DO PRÉ FILTRO</t>
  </si>
  <si>
    <t>Metro cúbico</t>
  </si>
  <si>
    <t>PREENCHIMENTO DOS ESPAÇOS ANULAR COM PASTA DE CIMENTO:</t>
  </si>
  <si>
    <t>Intervalo 0 a 20 m ‐ (24'' x 16'')</t>
  </si>
  <si>
    <t xml:space="preserve">DESENVOLVIMENTO: </t>
  </si>
  <si>
    <t>Ar comprimido</t>
  </si>
  <si>
    <t>Hora</t>
  </si>
  <si>
    <t>Bombeamento</t>
  </si>
  <si>
    <t>7.3</t>
  </si>
  <si>
    <t>jateamento</t>
  </si>
  <si>
    <t>7 0 1 7 0 2 9 5</t>
  </si>
  <si>
    <t>ENSAIOS DE VAZÃO</t>
  </si>
  <si>
    <t>REBAIXAMENTO VAZÃO MAXIMA</t>
  </si>
  <si>
    <t>VAZÃO ESCALONADA</t>
  </si>
  <si>
    <t>RECUPERAÇÃO</t>
  </si>
  <si>
    <t>01.28.530</t>
  </si>
  <si>
    <t>DESINFECÇÃO</t>
  </si>
  <si>
    <t>01.28.540</t>
  </si>
  <si>
    <t>LAJE DE PROTEÇÃO</t>
  </si>
  <si>
    <t>01.28.580</t>
  </si>
  <si>
    <t>PERFILAGEM ÓTICA:</t>
  </si>
  <si>
    <t>DISPONIBILIDADE KM:BASE SÃO PAULO</t>
  </si>
  <si>
    <t>11.2</t>
  </si>
  <si>
    <t>TAXA DE PROFUNDIDADE</t>
  </si>
  <si>
    <t>ANÁLISE D'AGUA:</t>
  </si>
  <si>
    <t>Físico – química e bacteriológica pela Portaria GM/MS N0 888 de 7/5/2021</t>
  </si>
  <si>
    <t>01.28.550</t>
  </si>
  <si>
    <t>PRODUTOS QUÍMICOS:</t>
  </si>
  <si>
    <t>13.1</t>
  </si>
  <si>
    <t>FLUÍDO DE PERFURAÇÃO DMP 2000 OU SIMILAR ‐ INCLUSO NO PREÇO</t>
  </si>
  <si>
    <t>Kg</t>
  </si>
  <si>
    <t>13.2</t>
  </si>
  <si>
    <t>PRODUTOS QUIMICOS PARA REMOÇÃO DE MATERIAIS DE LAMA</t>
  </si>
  <si>
    <t>RELATÓRIO DE SERVIÇOS REALIZADOS</t>
  </si>
  <si>
    <t>COTAÇÃO</t>
  </si>
  <si>
    <t>Ordem</t>
  </si>
  <si>
    <t>Descrição do Item</t>
  </si>
  <si>
    <t>Código de Referência</t>
  </si>
  <si>
    <t>Quant.</t>
  </si>
  <si>
    <t>Valor Unitário (R$)</t>
  </si>
  <si>
    <t>Valor Total (R$)</t>
  </si>
  <si>
    <t>Unid.</t>
  </si>
  <si>
    <t>7 0 1 7 0 0 0 5</t>
  </si>
  <si>
    <t>20 a 290 m ‐ Ø 14 ³/4" ‐ arenito e argilito</t>
  </si>
  <si>
    <r>
      <t xml:space="preserve">Taxa de profundidade ‐ Sônico Compensado </t>
    </r>
    <r>
      <rPr>
        <sz val="6"/>
        <color rgb="FF000000"/>
        <rFont val="Calibri"/>
        <family val="2"/>
      </rPr>
      <t>BHC</t>
    </r>
  </si>
  <si>
    <r>
      <t xml:space="preserve">Aço preto,Sch 20, Ø 8 </t>
    </r>
    <r>
      <rPr>
        <vertAlign val="superscript"/>
        <sz val="8"/>
        <color rgb="FF000000"/>
        <rFont val="Calibri"/>
        <family val="2"/>
      </rPr>
      <t>5/8</t>
    </r>
    <r>
      <rPr>
        <sz val="8"/>
        <color rgb="FF000000"/>
        <rFont val="Calibri"/>
        <family val="2"/>
      </rPr>
      <t>", esp. 6,35 mm, solda</t>
    </r>
  </si>
  <si>
    <t>Filtro chapa de aço estampada, abert. 0,75 mm, 8" .</t>
  </si>
  <si>
    <t>Piramboia, granulometria de 1,00 a 2,00 mm</t>
  </si>
  <si>
    <t>As cotações foram feitas baseado nas planilhas de custos fornecidos por órgãos oficiais aceitos pelo governo do Estado de São Paulo --Foram adotadas as planilhas do CDHU e da SABESP</t>
  </si>
  <si>
    <t>legenda do cronograma</t>
  </si>
  <si>
    <t>Etapa em realização</t>
  </si>
  <si>
    <t>Custo do serviço especifico</t>
  </si>
  <si>
    <t>Custo da etapa</t>
  </si>
  <si>
    <t>Custo total da obra</t>
  </si>
  <si>
    <t>kg</t>
  </si>
  <si>
    <t>CRONOGRAMA FÍSICO FINANCEIRO COMUTE</t>
  </si>
  <si>
    <t>ORDEM</t>
  </si>
  <si>
    <t>DESCRIÇÃO DO ITEM</t>
  </si>
  <si>
    <t>CÓDIGO DE REFERÊNCIA</t>
  </si>
  <si>
    <t>SEMANAS</t>
  </si>
  <si>
    <t>VALOR TOTAL (R$)</t>
  </si>
  <si>
    <t>QUANT.</t>
  </si>
  <si>
    <t>UNIDADE</t>
  </si>
  <si>
    <t>Dados obtidos em 05 de março de 2026</t>
  </si>
  <si>
    <t>PRIMEIRA</t>
  </si>
  <si>
    <t>SEGUNDA</t>
  </si>
  <si>
    <t>TERCEIRA</t>
  </si>
  <si>
    <t>QUARTA</t>
  </si>
  <si>
    <t>Sabesp 7 0 1 7 0 0 0 5</t>
  </si>
  <si>
    <t>Sabesp 70170024</t>
  </si>
  <si>
    <t>Sabesp 70170051</t>
  </si>
  <si>
    <t>Sabesp 70170009</t>
  </si>
  <si>
    <t>Sabesp 7017010</t>
  </si>
  <si>
    <t>Sabesp 70170014</t>
  </si>
  <si>
    <t>Sabesp 70170012</t>
  </si>
  <si>
    <t>Sabesp 70170011</t>
  </si>
  <si>
    <t>Sabesp 70170195</t>
  </si>
  <si>
    <t>Sabesp 70170210</t>
  </si>
  <si>
    <t>Sabesp 70170230</t>
  </si>
  <si>
    <t>Sabesp 70170261</t>
  </si>
  <si>
    <t>Sabesp 70170133</t>
  </si>
  <si>
    <t>Sabesp 70170294</t>
  </si>
  <si>
    <t>Sabesp 70170282</t>
  </si>
  <si>
    <t>Sabesp 7 0 1 7 0 2 9 5</t>
  </si>
  <si>
    <t>Sabesp 70170297</t>
  </si>
  <si>
    <t>Sabesp 70170267</t>
  </si>
  <si>
    <t>Sabesp 70170270</t>
  </si>
  <si>
    <t>Sabesp 70170266</t>
  </si>
  <si>
    <t>Sabesp 70170265</t>
  </si>
  <si>
    <t>Sabesp MO00035</t>
  </si>
  <si>
    <t>CDHU 01.28.530</t>
  </si>
  <si>
    <t>CDHU 01.28.540</t>
  </si>
  <si>
    <t>CDHU 01.28.580</t>
  </si>
  <si>
    <t>CDHU 01.28.550</t>
  </si>
  <si>
    <t>Somas etapa e total</t>
  </si>
  <si>
    <t>Valor Unitáriocom BDI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</si>
</sst>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17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9"/>
      <color rgb="FF000000"/>
      <name val="Arial"/>
      <family val="2"/>
    </font>
    <font>
      <sz val="6"/>
      <color rgb="FF000000"/>
      <name val="Calibri"/>
      <family val="2"/>
    </font>
    <font>
      <vertAlign val="superscript"/>
      <sz val="8"/>
      <color rgb="FF000000"/>
      <name val="Calibri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000000"/>
      <name val="Calibri"/>
      <family val="2"/>
    </font>
    <font>
      <b/>
      <sz val="7"/>
      <color rgb="FF000000"/>
      <name val="Calibri"/>
      <family val="2"/>
    </font>
    <font>
      <b/>
      <u/>
      <sz val="7"/>
      <color rgb="FF000000"/>
      <name val="Calibri"/>
      <family val="2"/>
    </font>
    <font>
      <b/>
      <sz val="14"/>
      <color rgb="FF000000"/>
      <name val="Arial"/>
      <family val="2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2C2C2C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2C2C2C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2C2C2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72">
    <xf numFmtId="0" fontId="0" fillId="0" borderId="0" xfId="0"/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right" vertical="top"/>
    </xf>
    <xf numFmtId="4" fontId="1" fillId="0" borderId="6" xfId="0" applyNumberFormat="1" applyFont="1" applyBorder="1" applyAlignment="1">
      <alignment horizontal="right" vertical="top"/>
    </xf>
    <xf numFmtId="0" fontId="2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vertical="top" wrapText="1"/>
    </xf>
    <xf numFmtId="0" fontId="1" fillId="0" borderId="8" xfId="0" applyFont="1" applyBorder="1" applyAlignment="1">
      <alignment horizontal="right" vertical="top"/>
    </xf>
    <xf numFmtId="0" fontId="2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1" fillId="0" borderId="6" xfId="0" applyFont="1" applyBorder="1" applyAlignment="1">
      <alignment horizontal="right" vertical="top" wrapText="1"/>
    </xf>
    <xf numFmtId="0" fontId="1" fillId="0" borderId="6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horizontal="right" vertical="top"/>
    </xf>
    <xf numFmtId="4" fontId="3" fillId="0" borderId="6" xfId="0" applyNumberFormat="1" applyFont="1" applyBorder="1" applyAlignment="1">
      <alignment horizontal="right" vertical="top"/>
    </xf>
    <xf numFmtId="4" fontId="3" fillId="0" borderId="10" xfId="0" applyNumberFormat="1" applyFont="1" applyBorder="1" applyAlignment="1">
      <alignment horizontal="right" vertical="top"/>
    </xf>
    <xf numFmtId="0" fontId="1" fillId="0" borderId="1" xfId="0" applyFont="1" applyBorder="1" applyAlignment="1">
      <alignment horizontal="right" vertical="top"/>
    </xf>
    <xf numFmtId="4" fontId="3" fillId="0" borderId="2" xfId="0" applyNumberFormat="1" applyFont="1" applyBorder="1" applyAlignment="1">
      <alignment horizontal="right" vertical="top"/>
    </xf>
    <xf numFmtId="0" fontId="3" fillId="0" borderId="9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3" fillId="0" borderId="6" xfId="0" applyFont="1" applyBorder="1" applyAlignment="1">
      <alignment horizontal="right" vertical="top" wrapText="1"/>
    </xf>
    <xf numFmtId="0" fontId="10" fillId="0" borderId="16" xfId="0" applyFont="1" applyBorder="1" applyAlignment="1">
      <alignment horizontal="center" vertical="center"/>
    </xf>
    <xf numFmtId="44" fontId="11" fillId="2" borderId="16" xfId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2" fillId="0" borderId="16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4" fontId="3" fillId="0" borderId="1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4" fontId="1" fillId="0" borderId="16" xfId="0" applyNumberFormat="1" applyFont="1" applyBorder="1" applyAlignment="1">
      <alignment horizontal="center" vertical="center"/>
    </xf>
    <xf numFmtId="44" fontId="3" fillId="0" borderId="16" xfId="1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44" fontId="3" fillId="2" borderId="16" xfId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44" fontId="14" fillId="0" borderId="13" xfId="0" applyNumberFormat="1" applyFont="1" applyBorder="1" applyAlignment="1">
      <alignment horizontal="center" vertical="center"/>
    </xf>
    <xf numFmtId="44" fontId="14" fillId="0" borderId="14" xfId="0" applyNumberFormat="1" applyFont="1" applyBorder="1" applyAlignment="1">
      <alignment horizontal="center" vertical="center"/>
    </xf>
    <xf numFmtId="44" fontId="14" fillId="0" borderId="15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4" fontId="12" fillId="0" borderId="16" xfId="1" applyFont="1" applyBorder="1" applyAlignment="1">
      <alignment horizontal="center" vertical="center" wrapText="1"/>
    </xf>
    <xf numFmtId="0" fontId="5" fillId="0" borderId="12" xfId="0" applyFont="1" applyBorder="1"/>
    <xf numFmtId="8" fontId="5" fillId="0" borderId="12" xfId="0" applyNumberFormat="1" applyFont="1" applyBorder="1"/>
    <xf numFmtId="4" fontId="0" fillId="0" borderId="0" xfId="0" applyNumberFormat="1"/>
    <xf numFmtId="44" fontId="15" fillId="0" borderId="16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44" fontId="1" fillId="3" borderId="16" xfId="1" applyFont="1" applyFill="1" applyBorder="1" applyAlignment="1">
      <alignment horizontal="center" vertical="center"/>
    </xf>
    <xf numFmtId="44" fontId="1" fillId="4" borderId="16" xfId="1" applyFont="1" applyFill="1" applyBorder="1" applyAlignment="1">
      <alignment horizontal="center" vertical="center"/>
    </xf>
    <xf numFmtId="44" fontId="1" fillId="5" borderId="16" xfId="1" applyFont="1" applyFill="1" applyBorder="1" applyAlignment="1">
      <alignment horizontal="center" vertical="center"/>
    </xf>
    <xf numFmtId="8" fontId="5" fillId="0" borderId="12" xfId="0" applyNumberFormat="1" applyFont="1" applyBorder="1" applyAlignment="1"/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vertical="top" wrapText="1"/>
    </xf>
    <xf numFmtId="0" fontId="3" fillId="0" borderId="8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/>
    </xf>
    <xf numFmtId="4" fontId="3" fillId="0" borderId="8" xfId="0" applyNumberFormat="1" applyFont="1" applyBorder="1" applyAlignment="1">
      <alignment horizontal="right" vertical="top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8" fontId="5" fillId="0" borderId="18" xfId="0" applyNumberFormat="1" applyFont="1" applyBorder="1" applyAlignment="1">
      <alignment horizontal="right"/>
    </xf>
    <xf numFmtId="8" fontId="5" fillId="0" borderId="19" xfId="0" applyNumberFormat="1" applyFont="1" applyBorder="1" applyAlignment="1">
      <alignment horizontal="right"/>
    </xf>
    <xf numFmtId="8" fontId="5" fillId="0" borderId="17" xfId="0" applyNumberFormat="1" applyFont="1" applyBorder="1" applyAlignment="1">
      <alignment horizontal="right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3"/>
  <sheetViews>
    <sheetView tabSelected="1" topLeftCell="A37" workbookViewId="0">
      <selection activeCell="G41" sqref="G41"/>
    </sheetView>
  </sheetViews>
  <sheetFormatPr defaultRowHeight="15" x14ac:dyDescent="0.25"/>
  <cols>
    <col min="2" max="2" width="49.140625" customWidth="1"/>
    <col min="3" max="3" width="19.85546875" customWidth="1"/>
    <col min="4" max="7" width="11.7109375" customWidth="1"/>
    <col min="8" max="8" width="11.5703125" customWidth="1"/>
  </cols>
  <sheetData>
    <row r="1" spans="1:14" ht="61.5" customHeight="1" x14ac:dyDescent="0.25">
      <c r="A1" s="50" t="s">
        <v>81</v>
      </c>
      <c r="B1" s="50"/>
      <c r="C1" s="50"/>
      <c r="D1" s="50"/>
      <c r="E1" s="50"/>
      <c r="F1" s="50"/>
      <c r="G1" s="50"/>
      <c r="H1" s="50"/>
      <c r="I1" s="50"/>
      <c r="J1" s="50"/>
    </row>
    <row r="2" spans="1:14" ht="61.5" customHeight="1" x14ac:dyDescent="0.25">
      <c r="A2" s="27"/>
      <c r="B2" s="32" t="s">
        <v>82</v>
      </c>
      <c r="C2" s="28"/>
      <c r="D2" s="57" t="s">
        <v>83</v>
      </c>
      <c r="E2" s="58"/>
      <c r="F2" s="57" t="s">
        <v>84</v>
      </c>
      <c r="G2" s="59"/>
      <c r="H2" s="57" t="s">
        <v>85</v>
      </c>
      <c r="I2" s="60"/>
      <c r="J2" s="57" t="s">
        <v>86</v>
      </c>
    </row>
    <row r="3" spans="1:14" x14ac:dyDescent="0.25">
      <c r="A3" s="51" t="s">
        <v>88</v>
      </c>
      <c r="B3" s="51"/>
      <c r="C3" s="51"/>
      <c r="D3" s="51"/>
      <c r="E3" s="51"/>
      <c r="F3" s="51"/>
      <c r="G3" s="51"/>
      <c r="H3" s="51"/>
      <c r="I3" s="51"/>
      <c r="J3" s="51"/>
    </row>
    <row r="4" spans="1:14" ht="30" customHeight="1" x14ac:dyDescent="0.25">
      <c r="A4" s="46" t="s">
        <v>89</v>
      </c>
      <c r="B4" s="30" t="s">
        <v>90</v>
      </c>
      <c r="C4" s="46" t="s">
        <v>91</v>
      </c>
      <c r="D4" s="46" t="s">
        <v>92</v>
      </c>
      <c r="E4" s="46"/>
      <c r="F4" s="46"/>
      <c r="G4" s="46"/>
      <c r="H4" s="52" t="s">
        <v>93</v>
      </c>
      <c r="I4" s="46" t="s">
        <v>94</v>
      </c>
      <c r="J4" s="46" t="s">
        <v>95</v>
      </c>
    </row>
    <row r="5" spans="1:14" ht="30" customHeight="1" x14ac:dyDescent="0.25">
      <c r="A5" s="46"/>
      <c r="B5" s="31" t="s">
        <v>96</v>
      </c>
      <c r="C5" s="46"/>
      <c r="D5" s="30" t="s">
        <v>97</v>
      </c>
      <c r="E5" s="30" t="s">
        <v>98</v>
      </c>
      <c r="F5" s="30" t="s">
        <v>99</v>
      </c>
      <c r="G5" s="30" t="s">
        <v>100</v>
      </c>
      <c r="H5" s="52"/>
      <c r="I5" s="46"/>
      <c r="J5" s="46"/>
    </row>
    <row r="6" spans="1:14" ht="30" customHeight="1" x14ac:dyDescent="0.25">
      <c r="A6" s="33">
        <v>1</v>
      </c>
      <c r="B6" s="33" t="s">
        <v>14</v>
      </c>
      <c r="C6" s="35" t="s">
        <v>101</v>
      </c>
      <c r="D6" s="28" t="e">
        <f>'COMUTE COM '!#REF!</f>
        <v>#REF!</v>
      </c>
      <c r="E6" s="32"/>
      <c r="F6" s="36"/>
      <c r="G6" s="36"/>
      <c r="H6" s="41">
        <f>'COMUTE COM '!G2</f>
        <v>133938.69</v>
      </c>
      <c r="I6" s="35">
        <v>1</v>
      </c>
      <c r="J6" s="33" t="s">
        <v>74</v>
      </c>
      <c r="N6" s="29"/>
    </row>
    <row r="7" spans="1:14" ht="30" customHeight="1" x14ac:dyDescent="0.25">
      <c r="A7" s="33">
        <v>2</v>
      </c>
      <c r="B7" s="33" t="s">
        <v>1</v>
      </c>
      <c r="C7" s="37"/>
      <c r="D7" s="32"/>
      <c r="E7" s="32"/>
      <c r="F7" s="35"/>
      <c r="G7" s="35"/>
      <c r="H7" s="41">
        <f t="shared" ref="H7:H42" si="0">SUM(D7:G7)</f>
        <v>0</v>
      </c>
      <c r="I7" s="37"/>
      <c r="J7" s="38"/>
    </row>
    <row r="8" spans="1:14" ht="30" customHeight="1" x14ac:dyDescent="0.25">
      <c r="A8" s="34" t="s">
        <v>16</v>
      </c>
      <c r="B8" s="34" t="s">
        <v>17</v>
      </c>
      <c r="C8" s="39" t="s">
        <v>102</v>
      </c>
      <c r="D8" s="28">
        <f>'COMUTE COM '!G4</f>
        <v>20756.8</v>
      </c>
      <c r="E8" s="32"/>
      <c r="F8" s="40"/>
      <c r="G8" s="40"/>
      <c r="H8" s="41">
        <f t="shared" si="0"/>
        <v>20756.8</v>
      </c>
      <c r="I8" s="39">
        <v>20</v>
      </c>
      <c r="J8" s="34" t="s">
        <v>18</v>
      </c>
    </row>
    <row r="9" spans="1:14" ht="30" customHeight="1" x14ac:dyDescent="0.25">
      <c r="A9" s="34" t="s">
        <v>2</v>
      </c>
      <c r="B9" s="34" t="s">
        <v>76</v>
      </c>
      <c r="C9" s="39" t="s">
        <v>103</v>
      </c>
      <c r="D9" s="32"/>
      <c r="E9" s="45">
        <f>'COMUTE COM '!G5</f>
        <v>211196.7</v>
      </c>
      <c r="F9" s="39"/>
      <c r="G9" s="39"/>
      <c r="H9" s="41">
        <f t="shared" si="0"/>
        <v>211196.7</v>
      </c>
      <c r="I9" s="39">
        <v>270</v>
      </c>
      <c r="J9" s="34" t="s">
        <v>18</v>
      </c>
    </row>
    <row r="10" spans="1:14" ht="30" customHeight="1" x14ac:dyDescent="0.25">
      <c r="A10" s="33">
        <v>3</v>
      </c>
      <c r="B10" s="33" t="s">
        <v>19</v>
      </c>
      <c r="C10" s="37"/>
      <c r="D10" s="32"/>
      <c r="E10" s="32"/>
      <c r="F10" s="35"/>
      <c r="G10" s="35"/>
      <c r="H10" s="41">
        <f t="shared" si="0"/>
        <v>0</v>
      </c>
      <c r="I10" s="37"/>
      <c r="J10" s="38"/>
    </row>
    <row r="11" spans="1:14" ht="30" customHeight="1" x14ac:dyDescent="0.25">
      <c r="A11" s="34" t="s">
        <v>3</v>
      </c>
      <c r="B11" s="34" t="s">
        <v>20</v>
      </c>
      <c r="C11" s="39" t="s">
        <v>104</v>
      </c>
      <c r="D11" s="32"/>
      <c r="E11" s="32"/>
      <c r="F11" s="45">
        <f>'COMUTE COM '!G7</f>
        <v>1688</v>
      </c>
      <c r="G11" s="39"/>
      <c r="H11" s="41">
        <f t="shared" si="0"/>
        <v>1688</v>
      </c>
      <c r="I11" s="39">
        <v>400</v>
      </c>
      <c r="J11" s="34" t="s">
        <v>21</v>
      </c>
    </row>
    <row r="12" spans="1:14" ht="30" customHeight="1" x14ac:dyDescent="0.25">
      <c r="A12" s="34" t="s">
        <v>22</v>
      </c>
      <c r="B12" s="34" t="s">
        <v>23</v>
      </c>
      <c r="C12" s="39" t="s">
        <v>105</v>
      </c>
      <c r="D12" s="32"/>
      <c r="E12" s="32"/>
      <c r="F12" s="45">
        <f>'COMUTE COM '!G8</f>
        <v>4224</v>
      </c>
      <c r="G12" s="40"/>
      <c r="H12" s="41">
        <f t="shared" si="0"/>
        <v>4224</v>
      </c>
      <c r="I12" s="39">
        <v>1</v>
      </c>
      <c r="J12" s="34" t="s">
        <v>74</v>
      </c>
    </row>
    <row r="13" spans="1:14" ht="30" customHeight="1" x14ac:dyDescent="0.25">
      <c r="A13" s="34" t="s">
        <v>24</v>
      </c>
      <c r="B13" s="34" t="s">
        <v>25</v>
      </c>
      <c r="C13" s="39" t="s">
        <v>106</v>
      </c>
      <c r="D13" s="32"/>
      <c r="E13" s="32"/>
      <c r="F13" s="45">
        <f>'COMUTE COM '!G9</f>
        <v>2450.5</v>
      </c>
      <c r="G13" s="39"/>
      <c r="H13" s="41">
        <f t="shared" si="0"/>
        <v>2450.5</v>
      </c>
      <c r="I13" s="39">
        <v>290</v>
      </c>
      <c r="J13" s="34" t="s">
        <v>18</v>
      </c>
    </row>
    <row r="14" spans="1:14" ht="30" customHeight="1" x14ac:dyDescent="0.25">
      <c r="A14" s="34" t="s">
        <v>26</v>
      </c>
      <c r="B14" s="34" t="s">
        <v>77</v>
      </c>
      <c r="C14" s="39" t="s">
        <v>107</v>
      </c>
      <c r="D14" s="32"/>
      <c r="E14" s="32"/>
      <c r="F14" s="45">
        <f>'COMUTE COM '!G10</f>
        <v>2450.5</v>
      </c>
      <c r="G14" s="39"/>
      <c r="H14" s="41">
        <f t="shared" si="0"/>
        <v>2450.5</v>
      </c>
      <c r="I14" s="39">
        <v>290</v>
      </c>
      <c r="J14" s="34" t="s">
        <v>18</v>
      </c>
    </row>
    <row r="15" spans="1:14" ht="30" customHeight="1" x14ac:dyDescent="0.25">
      <c r="A15" s="34" t="s">
        <v>27</v>
      </c>
      <c r="B15" s="34" t="s">
        <v>28</v>
      </c>
      <c r="C15" s="39" t="s">
        <v>108</v>
      </c>
      <c r="D15" s="32"/>
      <c r="E15" s="32"/>
      <c r="F15" s="45">
        <f>'COMUTE COM '!G11</f>
        <v>1467.3999999999999</v>
      </c>
      <c r="G15" s="39"/>
      <c r="H15" s="41">
        <f t="shared" si="0"/>
        <v>1467.3999999999999</v>
      </c>
      <c r="I15" s="39">
        <v>290</v>
      </c>
      <c r="J15" s="34" t="s">
        <v>18</v>
      </c>
    </row>
    <row r="16" spans="1:14" ht="30" customHeight="1" x14ac:dyDescent="0.25">
      <c r="A16" s="33">
        <v>4</v>
      </c>
      <c r="B16" s="33" t="s">
        <v>29</v>
      </c>
      <c r="C16" s="37"/>
      <c r="D16" s="32"/>
      <c r="E16" s="32"/>
      <c r="F16" s="35"/>
      <c r="G16" s="35"/>
      <c r="H16" s="41">
        <f t="shared" si="0"/>
        <v>0</v>
      </c>
      <c r="I16" s="37"/>
      <c r="J16" s="38"/>
    </row>
    <row r="17" spans="1:10" ht="30" customHeight="1" x14ac:dyDescent="0.25">
      <c r="A17" s="34" t="s">
        <v>4</v>
      </c>
      <c r="B17" s="34" t="s">
        <v>30</v>
      </c>
      <c r="C17" s="39" t="s">
        <v>109</v>
      </c>
      <c r="D17" s="32"/>
      <c r="E17" s="32"/>
      <c r="F17" s="45">
        <f>'COMUTE COM '!G13</f>
        <v>43676.4</v>
      </c>
      <c r="G17" s="40"/>
      <c r="H17" s="41">
        <f t="shared" si="0"/>
        <v>43676.4</v>
      </c>
      <c r="I17" s="39">
        <v>20</v>
      </c>
      <c r="J17" s="34" t="s">
        <v>18</v>
      </c>
    </row>
    <row r="18" spans="1:10" ht="30" customHeight="1" x14ac:dyDescent="0.25">
      <c r="A18" s="34" t="s">
        <v>31</v>
      </c>
      <c r="B18" s="34" t="s">
        <v>78</v>
      </c>
      <c r="C18" s="39" t="s">
        <v>110</v>
      </c>
      <c r="D18" s="32"/>
      <c r="E18" s="32"/>
      <c r="F18" s="45">
        <f>'COMUTE COM '!G14</f>
        <v>175079.30000000002</v>
      </c>
      <c r="G18" s="39"/>
      <c r="H18" s="41">
        <f t="shared" si="0"/>
        <v>175079.30000000002</v>
      </c>
      <c r="I18" s="39">
        <v>190</v>
      </c>
      <c r="J18" s="34" t="s">
        <v>18</v>
      </c>
    </row>
    <row r="19" spans="1:10" ht="30" customHeight="1" x14ac:dyDescent="0.25">
      <c r="A19" s="34" t="s">
        <v>32</v>
      </c>
      <c r="B19" s="34" t="s">
        <v>79</v>
      </c>
      <c r="C19" s="39" t="s">
        <v>111</v>
      </c>
      <c r="D19" s="32"/>
      <c r="E19" s="32"/>
      <c r="F19" s="45">
        <f>'COMUTE COM '!G15</f>
        <v>65297</v>
      </c>
      <c r="G19" s="39"/>
      <c r="H19" s="41">
        <f t="shared" si="0"/>
        <v>65297</v>
      </c>
      <c r="I19" s="39">
        <v>100</v>
      </c>
      <c r="J19" s="34" t="s">
        <v>18</v>
      </c>
    </row>
    <row r="20" spans="1:10" ht="30" customHeight="1" x14ac:dyDescent="0.25">
      <c r="A20" s="33">
        <v>5</v>
      </c>
      <c r="B20" s="33" t="s">
        <v>33</v>
      </c>
      <c r="C20" s="37"/>
      <c r="D20" s="32"/>
      <c r="E20" s="32"/>
      <c r="F20" s="35"/>
      <c r="G20" s="35"/>
      <c r="H20" s="41">
        <f t="shared" si="0"/>
        <v>0</v>
      </c>
      <c r="I20" s="37"/>
      <c r="J20" s="38"/>
    </row>
    <row r="21" spans="1:10" ht="30" customHeight="1" x14ac:dyDescent="0.25">
      <c r="A21" s="34" t="s">
        <v>11</v>
      </c>
      <c r="B21" s="34" t="s">
        <v>80</v>
      </c>
      <c r="C21" s="39" t="s">
        <v>112</v>
      </c>
      <c r="D21" s="32"/>
      <c r="E21" s="32"/>
      <c r="F21" s="45">
        <f>'COMUTE COM '!G17</f>
        <v>69293.52</v>
      </c>
      <c r="G21" s="40"/>
      <c r="H21" s="41">
        <f t="shared" si="0"/>
        <v>69293.52</v>
      </c>
      <c r="I21" s="39">
        <v>24</v>
      </c>
      <c r="J21" s="34" t="s">
        <v>34</v>
      </c>
    </row>
    <row r="22" spans="1:10" ht="30" customHeight="1" x14ac:dyDescent="0.25">
      <c r="A22" s="33">
        <v>6</v>
      </c>
      <c r="B22" s="33" t="s">
        <v>35</v>
      </c>
      <c r="C22" s="37"/>
      <c r="D22" s="32"/>
      <c r="E22" s="32"/>
      <c r="F22" s="35"/>
      <c r="G22" s="35"/>
      <c r="H22" s="41">
        <f t="shared" si="0"/>
        <v>0</v>
      </c>
      <c r="I22" s="37"/>
      <c r="J22" s="38"/>
    </row>
    <row r="23" spans="1:10" ht="30" customHeight="1" x14ac:dyDescent="0.25">
      <c r="A23" s="34" t="s">
        <v>12</v>
      </c>
      <c r="B23" s="34" t="s">
        <v>36</v>
      </c>
      <c r="C23" s="39" t="s">
        <v>113</v>
      </c>
      <c r="D23" s="45">
        <f>'COMUTE COM '!G19</f>
        <v>2921.625</v>
      </c>
      <c r="E23" s="32"/>
      <c r="F23" s="40"/>
      <c r="G23" s="40"/>
      <c r="H23" s="41">
        <f t="shared" si="0"/>
        <v>2921.625</v>
      </c>
      <c r="I23" s="39">
        <v>2.5</v>
      </c>
      <c r="J23" s="34" t="s">
        <v>34</v>
      </c>
    </row>
    <row r="24" spans="1:10" ht="30" customHeight="1" x14ac:dyDescent="0.25">
      <c r="A24" s="33">
        <v>7</v>
      </c>
      <c r="B24" s="33" t="s">
        <v>37</v>
      </c>
      <c r="C24" s="37"/>
      <c r="D24" s="32"/>
      <c r="E24" s="32"/>
      <c r="F24" s="35"/>
      <c r="G24" s="35"/>
      <c r="H24" s="41">
        <f t="shared" si="0"/>
        <v>0</v>
      </c>
      <c r="I24" s="37"/>
      <c r="J24" s="38"/>
    </row>
    <row r="25" spans="1:10" ht="30" customHeight="1" x14ac:dyDescent="0.25">
      <c r="A25" s="34" t="s">
        <v>5</v>
      </c>
      <c r="B25" s="34" t="s">
        <v>38</v>
      </c>
      <c r="C25" s="39" t="s">
        <v>114</v>
      </c>
      <c r="D25" s="32"/>
      <c r="E25" s="32"/>
      <c r="F25" s="39"/>
      <c r="G25" s="45">
        <f>'COMUTE COM '!G21</f>
        <v>11481.72</v>
      </c>
      <c r="H25" s="41">
        <f t="shared" si="0"/>
        <v>11481.72</v>
      </c>
      <c r="I25" s="39">
        <v>12</v>
      </c>
      <c r="J25" s="34" t="s">
        <v>39</v>
      </c>
    </row>
    <row r="26" spans="1:10" ht="30" customHeight="1" x14ac:dyDescent="0.25">
      <c r="A26" s="34" t="s">
        <v>13</v>
      </c>
      <c r="B26" s="34" t="s">
        <v>40</v>
      </c>
      <c r="C26" s="39" t="s">
        <v>115</v>
      </c>
      <c r="D26" s="32"/>
      <c r="E26" s="32"/>
      <c r="F26" s="39"/>
      <c r="G26" s="45">
        <f>'COMUTE COM '!G22</f>
        <v>7342.08</v>
      </c>
      <c r="H26" s="41">
        <f t="shared" si="0"/>
        <v>7342.08</v>
      </c>
      <c r="I26" s="39">
        <v>12</v>
      </c>
      <c r="J26" s="34" t="s">
        <v>39</v>
      </c>
    </row>
    <row r="27" spans="1:10" ht="30" customHeight="1" x14ac:dyDescent="0.25">
      <c r="A27" s="34" t="s">
        <v>41</v>
      </c>
      <c r="B27" s="34" t="s">
        <v>42</v>
      </c>
      <c r="C27" s="39" t="s">
        <v>116</v>
      </c>
      <c r="D27" s="32"/>
      <c r="E27" s="32"/>
      <c r="F27" s="39"/>
      <c r="G27" s="45">
        <f>'COMUTE COM '!G23</f>
        <v>5583</v>
      </c>
      <c r="H27" s="41">
        <f t="shared" si="0"/>
        <v>5583</v>
      </c>
      <c r="I27" s="39">
        <v>12</v>
      </c>
      <c r="J27" s="34" t="s">
        <v>39</v>
      </c>
    </row>
    <row r="28" spans="1:10" ht="30" customHeight="1" x14ac:dyDescent="0.25">
      <c r="A28" s="33">
        <v>8</v>
      </c>
      <c r="B28" s="33" t="s">
        <v>44</v>
      </c>
      <c r="C28" s="37"/>
      <c r="D28" s="32"/>
      <c r="E28" s="32"/>
      <c r="F28" s="35"/>
      <c r="G28" s="35"/>
      <c r="H28" s="41">
        <f t="shared" si="0"/>
        <v>0</v>
      </c>
      <c r="I28" s="37"/>
      <c r="J28" s="38"/>
    </row>
    <row r="29" spans="1:10" ht="30" customHeight="1" x14ac:dyDescent="0.25">
      <c r="A29" s="34" t="s">
        <v>6</v>
      </c>
      <c r="B29" s="34" t="s">
        <v>45</v>
      </c>
      <c r="C29" s="39" t="s">
        <v>117</v>
      </c>
      <c r="D29" s="32"/>
      <c r="E29" s="32"/>
      <c r="F29" s="39"/>
      <c r="G29" s="45">
        <f>'COMUTE COM '!G25</f>
        <v>14684.16</v>
      </c>
      <c r="H29" s="41">
        <f t="shared" si="0"/>
        <v>14684.16</v>
      </c>
      <c r="I29" s="39">
        <v>24</v>
      </c>
      <c r="J29" s="34" t="s">
        <v>39</v>
      </c>
    </row>
    <row r="30" spans="1:10" ht="30" customHeight="1" x14ac:dyDescent="0.25">
      <c r="A30" s="34" t="s">
        <v>7</v>
      </c>
      <c r="B30" s="34" t="s">
        <v>46</v>
      </c>
      <c r="C30" s="39" t="s">
        <v>117</v>
      </c>
      <c r="D30" s="32"/>
      <c r="E30" s="32"/>
      <c r="F30" s="39"/>
      <c r="G30" s="45">
        <f>'COMUTE COM '!G26</f>
        <v>1835.52</v>
      </c>
      <c r="H30" s="41">
        <f t="shared" si="0"/>
        <v>1835.52</v>
      </c>
      <c r="I30" s="39">
        <v>3</v>
      </c>
      <c r="J30" s="34" t="s">
        <v>39</v>
      </c>
    </row>
    <row r="31" spans="1:10" ht="30" customHeight="1" x14ac:dyDescent="0.25">
      <c r="A31" s="34" t="s">
        <v>8</v>
      </c>
      <c r="B31" s="34" t="s">
        <v>47</v>
      </c>
      <c r="C31" s="34" t="s">
        <v>123</v>
      </c>
      <c r="D31" s="32"/>
      <c r="E31" s="32"/>
      <c r="F31" s="39"/>
      <c r="G31" s="45">
        <f>'COMUTE COM '!G27</f>
        <v>969.90000000000009</v>
      </c>
      <c r="H31" s="41">
        <f t="shared" si="0"/>
        <v>969.90000000000009</v>
      </c>
      <c r="I31" s="39">
        <v>3</v>
      </c>
      <c r="J31" s="34" t="s">
        <v>39</v>
      </c>
    </row>
    <row r="32" spans="1:10" ht="30" customHeight="1" x14ac:dyDescent="0.25">
      <c r="A32" s="33">
        <v>9</v>
      </c>
      <c r="B32" s="33" t="s">
        <v>49</v>
      </c>
      <c r="C32" s="33" t="s">
        <v>124</v>
      </c>
      <c r="D32" s="32"/>
      <c r="E32" s="32"/>
      <c r="F32" s="36"/>
      <c r="G32" s="45">
        <f>'COMUTE COM '!G28</f>
        <v>3052.59</v>
      </c>
      <c r="H32" s="41">
        <f t="shared" si="0"/>
        <v>3052.59</v>
      </c>
      <c r="I32" s="35">
        <v>1</v>
      </c>
      <c r="J32" s="33" t="s">
        <v>74</v>
      </c>
    </row>
    <row r="33" spans="1:10" ht="30" customHeight="1" x14ac:dyDescent="0.25">
      <c r="A33" s="33">
        <v>10</v>
      </c>
      <c r="B33" s="33" t="s">
        <v>51</v>
      </c>
      <c r="C33" s="33" t="s">
        <v>125</v>
      </c>
      <c r="D33" s="32"/>
      <c r="E33" s="32"/>
      <c r="F33" s="36"/>
      <c r="G33" s="45">
        <f>'COMUTE COM '!G29</f>
        <v>1773.39</v>
      </c>
      <c r="H33" s="41">
        <f t="shared" si="0"/>
        <v>1773.39</v>
      </c>
      <c r="I33" s="35">
        <v>1</v>
      </c>
      <c r="J33" s="33" t="s">
        <v>74</v>
      </c>
    </row>
    <row r="34" spans="1:10" ht="30" customHeight="1" x14ac:dyDescent="0.25">
      <c r="A34" s="33">
        <v>11</v>
      </c>
      <c r="B34" s="33" t="s">
        <v>53</v>
      </c>
      <c r="C34" s="37"/>
      <c r="D34" s="32"/>
      <c r="E34" s="32"/>
      <c r="F34" s="35"/>
      <c r="G34" s="35"/>
      <c r="H34" s="41">
        <f t="shared" si="0"/>
        <v>0</v>
      </c>
      <c r="I34" s="37"/>
      <c r="J34" s="38"/>
    </row>
    <row r="35" spans="1:10" ht="30" customHeight="1" x14ac:dyDescent="0.25">
      <c r="A35" s="34" t="s">
        <v>9</v>
      </c>
      <c r="B35" s="34" t="s">
        <v>54</v>
      </c>
      <c r="C35" s="39" t="s">
        <v>118</v>
      </c>
      <c r="D35" s="32"/>
      <c r="E35" s="32"/>
      <c r="F35" s="39"/>
      <c r="G35" s="45">
        <f>'COMUTE COM '!G31</f>
        <v>4068</v>
      </c>
      <c r="H35" s="41">
        <f t="shared" si="0"/>
        <v>4068</v>
      </c>
      <c r="I35" s="40">
        <v>1200</v>
      </c>
      <c r="J35" s="34" t="s">
        <v>21</v>
      </c>
    </row>
    <row r="36" spans="1:10" ht="30" customHeight="1" x14ac:dyDescent="0.25">
      <c r="A36" s="34" t="s">
        <v>55</v>
      </c>
      <c r="B36" s="34" t="s">
        <v>56</v>
      </c>
      <c r="C36" s="39" t="s">
        <v>119</v>
      </c>
      <c r="D36" s="32"/>
      <c r="E36" s="32"/>
      <c r="F36" s="39"/>
      <c r="G36" s="45">
        <f>'COMUTE COM '!G32</f>
        <v>4710.4000000000005</v>
      </c>
      <c r="H36" s="41">
        <f t="shared" si="0"/>
        <v>4710.4000000000005</v>
      </c>
      <c r="I36" s="39">
        <v>160</v>
      </c>
      <c r="J36" s="34" t="s">
        <v>18</v>
      </c>
    </row>
    <row r="37" spans="1:10" ht="30" customHeight="1" x14ac:dyDescent="0.25">
      <c r="A37" s="33">
        <v>12</v>
      </c>
      <c r="B37" s="33" t="s">
        <v>57</v>
      </c>
      <c r="C37" s="37"/>
      <c r="D37" s="32"/>
      <c r="E37" s="32"/>
      <c r="F37" s="36"/>
      <c r="G37" s="36"/>
      <c r="H37" s="41">
        <f t="shared" si="0"/>
        <v>0</v>
      </c>
      <c r="I37" s="37"/>
      <c r="J37" s="38"/>
    </row>
    <row r="38" spans="1:10" ht="30" customHeight="1" x14ac:dyDescent="0.25">
      <c r="A38" s="34" t="s">
        <v>10</v>
      </c>
      <c r="B38" s="34" t="s">
        <v>58</v>
      </c>
      <c r="C38" s="34" t="s">
        <v>126</v>
      </c>
      <c r="D38" s="32"/>
      <c r="E38" s="32"/>
      <c r="F38" s="40"/>
      <c r="G38" s="45">
        <f>'COMUTE COM '!G34</f>
        <v>3240.4</v>
      </c>
      <c r="H38" s="41">
        <f t="shared" si="0"/>
        <v>3240.4</v>
      </c>
      <c r="I38" s="39">
        <v>1</v>
      </c>
      <c r="J38" s="34" t="s">
        <v>74</v>
      </c>
    </row>
    <row r="39" spans="1:10" ht="30" customHeight="1" x14ac:dyDescent="0.25">
      <c r="A39" s="33">
        <v>13</v>
      </c>
      <c r="B39" s="33" t="s">
        <v>60</v>
      </c>
      <c r="C39" s="37"/>
      <c r="D39" s="32"/>
      <c r="E39" s="32"/>
      <c r="F39" s="36"/>
      <c r="G39" s="36"/>
      <c r="H39" s="41">
        <f t="shared" si="0"/>
        <v>0</v>
      </c>
      <c r="I39" s="37"/>
      <c r="J39" s="38"/>
    </row>
    <row r="40" spans="1:10" ht="30" customHeight="1" x14ac:dyDescent="0.25">
      <c r="A40" s="34" t="s">
        <v>61</v>
      </c>
      <c r="B40" s="34" t="s">
        <v>62</v>
      </c>
      <c r="C40" s="39" t="s">
        <v>120</v>
      </c>
      <c r="D40" s="45">
        <v>5000</v>
      </c>
      <c r="E40" s="45">
        <v>5000</v>
      </c>
      <c r="F40" s="45">
        <v>5000</v>
      </c>
      <c r="G40" s="45">
        <v>5992</v>
      </c>
      <c r="H40" s="41">
        <f t="shared" si="0"/>
        <v>20992</v>
      </c>
      <c r="I40" s="39">
        <v>200</v>
      </c>
      <c r="J40" s="34" t="s">
        <v>63</v>
      </c>
    </row>
    <row r="41" spans="1:10" ht="30" customHeight="1" x14ac:dyDescent="0.25">
      <c r="A41" s="34" t="s">
        <v>64</v>
      </c>
      <c r="B41" s="34" t="s">
        <v>65</v>
      </c>
      <c r="C41" s="39" t="s">
        <v>121</v>
      </c>
      <c r="D41" s="32"/>
      <c r="E41" s="45">
        <f>'COMUTE COM '!G37</f>
        <v>8500</v>
      </c>
      <c r="F41" s="40"/>
      <c r="G41" s="40"/>
      <c r="H41" s="41">
        <f t="shared" si="0"/>
        <v>8500</v>
      </c>
      <c r="I41" s="39">
        <v>50</v>
      </c>
      <c r="J41" s="34" t="s">
        <v>87</v>
      </c>
    </row>
    <row r="42" spans="1:10" ht="30" customHeight="1" x14ac:dyDescent="0.25">
      <c r="A42" s="33">
        <v>14</v>
      </c>
      <c r="B42" s="33" t="s">
        <v>66</v>
      </c>
      <c r="C42" s="42" t="s">
        <v>122</v>
      </c>
      <c r="D42" s="32"/>
      <c r="E42" s="32"/>
      <c r="F42" s="36"/>
      <c r="G42" s="36">
        <f>'COMUTE COM '!G38</f>
        <v>5000</v>
      </c>
      <c r="H42" s="41">
        <f t="shared" si="0"/>
        <v>5000</v>
      </c>
      <c r="I42" s="35">
        <v>77.540000000000006</v>
      </c>
      <c r="J42" s="33" t="s">
        <v>39</v>
      </c>
    </row>
    <row r="43" spans="1:10" ht="50.25" customHeight="1" x14ac:dyDescent="0.25">
      <c r="A43" s="43" t="s">
        <v>127</v>
      </c>
      <c r="B43" s="44"/>
      <c r="C43" s="44"/>
      <c r="D43" s="56" t="e">
        <f>SUM(D6:D42)</f>
        <v>#REF!</v>
      </c>
      <c r="E43" s="56">
        <f t="shared" ref="E43:H43" si="1">SUM(E6:E42)</f>
        <v>224696.7</v>
      </c>
      <c r="F43" s="56">
        <f t="shared" si="1"/>
        <v>370626.62000000005</v>
      </c>
      <c r="G43" s="56">
        <f t="shared" si="1"/>
        <v>69733.16</v>
      </c>
      <c r="H43" s="47">
        <f>SUM(H6:H42)</f>
        <v>827673.59500000009</v>
      </c>
      <c r="I43" s="48"/>
      <c r="J43" s="49"/>
    </row>
  </sheetData>
  <mergeCells count="9">
    <mergeCell ref="J4:J5"/>
    <mergeCell ref="H43:J43"/>
    <mergeCell ref="A1:J1"/>
    <mergeCell ref="A3:J3"/>
    <mergeCell ref="A4:A5"/>
    <mergeCell ref="C4:C5"/>
    <mergeCell ref="D4:G4"/>
    <mergeCell ref="H4:H5"/>
    <mergeCell ref="I4:I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9"/>
  <sheetViews>
    <sheetView topLeftCell="A34" workbookViewId="0">
      <selection activeCell="I2" sqref="I2:I38"/>
    </sheetView>
  </sheetViews>
  <sheetFormatPr defaultRowHeight="15" x14ac:dyDescent="0.25"/>
  <sheetData>
    <row r="1" spans="1:9" ht="45.75" customHeight="1" thickBot="1" x14ac:dyDescent="0.3">
      <c r="A1" s="14" t="s">
        <v>68</v>
      </c>
      <c r="B1" s="15" t="s">
        <v>69</v>
      </c>
      <c r="C1" s="15" t="s">
        <v>70</v>
      </c>
      <c r="D1" s="15" t="s">
        <v>74</v>
      </c>
      <c r="E1" s="15" t="s">
        <v>71</v>
      </c>
      <c r="F1" s="15" t="s">
        <v>128</v>
      </c>
      <c r="G1" s="15" t="s">
        <v>73</v>
      </c>
    </row>
    <row r="2" spans="1:9" ht="90.75" thickBot="1" x14ac:dyDescent="0.3">
      <c r="A2" s="16">
        <v>1</v>
      </c>
      <c r="B2" s="17" t="s">
        <v>14</v>
      </c>
      <c r="C2" s="18" t="s">
        <v>75</v>
      </c>
      <c r="D2" s="17" t="s">
        <v>15</v>
      </c>
      <c r="E2" s="18">
        <v>1</v>
      </c>
      <c r="F2" s="19">
        <v>133938.69</v>
      </c>
      <c r="G2" s="19">
        <f>F2*E2</f>
        <v>133938.69</v>
      </c>
      <c r="I2" t="str">
        <f>IF(G2=cronograma!H6,"ok","ajustar")</f>
        <v>ok</v>
      </c>
    </row>
    <row r="3" spans="1:9" ht="23.25" thickBot="1" x14ac:dyDescent="0.3">
      <c r="A3" s="16">
        <v>2</v>
      </c>
      <c r="B3" s="17" t="s">
        <v>1</v>
      </c>
      <c r="C3" s="5"/>
      <c r="D3" s="6"/>
      <c r="E3" s="5"/>
      <c r="F3" s="18"/>
      <c r="G3" s="19">
        <f t="shared" ref="G3:G38" si="0">F3*E3</f>
        <v>0</v>
      </c>
      <c r="I3" t="str">
        <f>IF(G3=cronograma!H7,"ok","ajustar")</f>
        <v>ok</v>
      </c>
    </row>
    <row r="4" spans="1:9" ht="23.25" thickBot="1" x14ac:dyDescent="0.3">
      <c r="A4" s="1" t="s">
        <v>16</v>
      </c>
      <c r="B4" s="2" t="s">
        <v>17</v>
      </c>
      <c r="C4" s="3">
        <v>70170024</v>
      </c>
      <c r="D4" s="2" t="s">
        <v>18</v>
      </c>
      <c r="E4" s="3">
        <v>20</v>
      </c>
      <c r="F4" s="4">
        <v>1037.8399999999999</v>
      </c>
      <c r="G4" s="19">
        <f t="shared" si="0"/>
        <v>20756.8</v>
      </c>
      <c r="I4" t="str">
        <f>IF(G4=cronograma!H8,"ok","ajustar")</f>
        <v>ok</v>
      </c>
    </row>
    <row r="5" spans="1:9" ht="45.75" thickBot="1" x14ac:dyDescent="0.3">
      <c r="A5" s="1" t="s">
        <v>2</v>
      </c>
      <c r="B5" s="2" t="s">
        <v>76</v>
      </c>
      <c r="C5" s="3">
        <v>70170051</v>
      </c>
      <c r="D5" s="2" t="s">
        <v>18</v>
      </c>
      <c r="E5" s="3">
        <v>270</v>
      </c>
      <c r="F5" s="3">
        <v>782.21</v>
      </c>
      <c r="G5" s="19">
        <f t="shared" si="0"/>
        <v>211196.7</v>
      </c>
      <c r="I5" t="str">
        <f>IF(G5=cronograma!H9,"ok","ajustar")</f>
        <v>ok</v>
      </c>
    </row>
    <row r="6" spans="1:9" ht="68.25" thickBot="1" x14ac:dyDescent="0.3">
      <c r="A6" s="16">
        <v>3</v>
      </c>
      <c r="B6" s="17" t="s">
        <v>19</v>
      </c>
      <c r="C6" s="5"/>
      <c r="D6" s="6"/>
      <c r="E6" s="5"/>
      <c r="F6" s="18"/>
      <c r="G6" s="19">
        <f t="shared" si="0"/>
        <v>0</v>
      </c>
      <c r="I6" t="str">
        <f>IF(G6=cronograma!H10,"ok","ajustar")</f>
        <v>ok</v>
      </c>
    </row>
    <row r="7" spans="1:9" ht="57" thickBot="1" x14ac:dyDescent="0.3">
      <c r="A7" s="1" t="s">
        <v>3</v>
      </c>
      <c r="B7" s="2" t="s">
        <v>20</v>
      </c>
      <c r="C7" s="3">
        <v>70170009</v>
      </c>
      <c r="D7" s="2" t="s">
        <v>21</v>
      </c>
      <c r="E7" s="3">
        <v>400</v>
      </c>
      <c r="F7" s="3">
        <v>4.22</v>
      </c>
      <c r="G7" s="19">
        <f t="shared" si="0"/>
        <v>1688</v>
      </c>
      <c r="I7" t="str">
        <f>IF(G7=cronograma!H11,"ok","ajustar")</f>
        <v>ok</v>
      </c>
    </row>
    <row r="8" spans="1:9" ht="34.5" thickBot="1" x14ac:dyDescent="0.3">
      <c r="A8" s="1" t="s">
        <v>22</v>
      </c>
      <c r="B8" s="2" t="s">
        <v>23</v>
      </c>
      <c r="C8" s="3">
        <v>7017010</v>
      </c>
      <c r="D8" s="2" t="s">
        <v>15</v>
      </c>
      <c r="E8" s="3">
        <v>1</v>
      </c>
      <c r="F8" s="4">
        <v>4224</v>
      </c>
      <c r="G8" s="19">
        <f t="shared" si="0"/>
        <v>4224</v>
      </c>
      <c r="I8" t="str">
        <f>IF(G8=cronograma!H12,"ok","ajustar")</f>
        <v>ok</v>
      </c>
    </row>
    <row r="9" spans="1:9" ht="45.75" thickBot="1" x14ac:dyDescent="0.3">
      <c r="A9" s="1" t="s">
        <v>24</v>
      </c>
      <c r="B9" s="2" t="s">
        <v>25</v>
      </c>
      <c r="C9" s="3">
        <v>70170014</v>
      </c>
      <c r="D9" s="2" t="s">
        <v>18</v>
      </c>
      <c r="E9" s="3">
        <v>290</v>
      </c>
      <c r="F9" s="3">
        <v>8.4499999999999993</v>
      </c>
      <c r="G9" s="19">
        <f t="shared" si="0"/>
        <v>2450.5</v>
      </c>
      <c r="I9" t="str">
        <f>IF(G9=cronograma!H13,"ok","ajustar")</f>
        <v>ok</v>
      </c>
    </row>
    <row r="10" spans="1:9" ht="57" thickBot="1" x14ac:dyDescent="0.3">
      <c r="A10" s="1" t="s">
        <v>26</v>
      </c>
      <c r="B10" s="2" t="s">
        <v>77</v>
      </c>
      <c r="C10" s="3">
        <v>70170012</v>
      </c>
      <c r="D10" s="2" t="s">
        <v>18</v>
      </c>
      <c r="E10" s="3">
        <v>290</v>
      </c>
      <c r="F10" s="3">
        <v>8.4499999999999993</v>
      </c>
      <c r="G10" s="19">
        <f t="shared" si="0"/>
        <v>2450.5</v>
      </c>
      <c r="I10" t="str">
        <f>IF(G10=cronograma!H14,"ok","ajustar")</f>
        <v>ok</v>
      </c>
    </row>
    <row r="11" spans="1:9" ht="45.75" thickBot="1" x14ac:dyDescent="0.3">
      <c r="A11" s="1" t="s">
        <v>27</v>
      </c>
      <c r="B11" s="2" t="s">
        <v>28</v>
      </c>
      <c r="C11" s="3">
        <v>70170011</v>
      </c>
      <c r="D11" s="2" t="s">
        <v>18</v>
      </c>
      <c r="E11" s="3">
        <v>290</v>
      </c>
      <c r="F11" s="3">
        <v>5.0599999999999996</v>
      </c>
      <c r="G11" s="19">
        <f t="shared" si="0"/>
        <v>1467.3999999999999</v>
      </c>
      <c r="I11" t="str">
        <f>IF(G11=cronograma!H15,"ok","ajustar")</f>
        <v>ok</v>
      </c>
    </row>
    <row r="12" spans="1:9" ht="79.5" thickBot="1" x14ac:dyDescent="0.3">
      <c r="A12" s="16">
        <v>4</v>
      </c>
      <c r="B12" s="17" t="s">
        <v>29</v>
      </c>
      <c r="C12" s="5"/>
      <c r="D12" s="6"/>
      <c r="E12" s="5"/>
      <c r="F12" s="18"/>
      <c r="G12" s="19">
        <f t="shared" si="0"/>
        <v>0</v>
      </c>
      <c r="I12" t="str">
        <f>IF(G12=cronograma!H16,"ok","ajustar")</f>
        <v>ok</v>
      </c>
    </row>
    <row r="13" spans="1:9" ht="57" thickBot="1" x14ac:dyDescent="0.3">
      <c r="A13" s="1" t="s">
        <v>4</v>
      </c>
      <c r="B13" s="2" t="s">
        <v>30</v>
      </c>
      <c r="C13" s="3">
        <v>70170195</v>
      </c>
      <c r="D13" s="2" t="s">
        <v>18</v>
      </c>
      <c r="E13" s="3">
        <v>20</v>
      </c>
      <c r="F13" s="4">
        <v>2183.8200000000002</v>
      </c>
      <c r="G13" s="19">
        <f t="shared" si="0"/>
        <v>43676.4</v>
      </c>
      <c r="I13" t="str">
        <f>IF(G13=cronograma!H17,"ok","ajustar")</f>
        <v>ok</v>
      </c>
    </row>
    <row r="14" spans="1:9" ht="58.5" thickBot="1" x14ac:dyDescent="0.3">
      <c r="A14" s="1" t="s">
        <v>31</v>
      </c>
      <c r="B14" s="2" t="s">
        <v>78</v>
      </c>
      <c r="C14" s="3">
        <v>70170210</v>
      </c>
      <c r="D14" s="2" t="s">
        <v>18</v>
      </c>
      <c r="E14" s="3">
        <v>190</v>
      </c>
      <c r="F14" s="3">
        <v>921.47</v>
      </c>
      <c r="G14" s="19">
        <f t="shared" si="0"/>
        <v>175079.30000000002</v>
      </c>
      <c r="I14" t="str">
        <f>IF(G14=cronograma!H18,"ok","ajustar")</f>
        <v>ok</v>
      </c>
    </row>
    <row r="15" spans="1:9" ht="57" thickBot="1" x14ac:dyDescent="0.3">
      <c r="A15" s="1" t="s">
        <v>32</v>
      </c>
      <c r="B15" s="2" t="s">
        <v>79</v>
      </c>
      <c r="C15" s="3">
        <v>70170230</v>
      </c>
      <c r="D15" s="2" t="s">
        <v>18</v>
      </c>
      <c r="E15" s="3">
        <v>100</v>
      </c>
      <c r="F15" s="3">
        <v>652.97</v>
      </c>
      <c r="G15" s="19">
        <f t="shared" si="0"/>
        <v>65297</v>
      </c>
      <c r="I15" t="str">
        <f>IF(G15=cronograma!H19,"ok","ajustar")</f>
        <v>ok</v>
      </c>
    </row>
    <row r="16" spans="1:9" ht="57" thickBot="1" x14ac:dyDescent="0.3">
      <c r="A16" s="16">
        <v>5</v>
      </c>
      <c r="B16" s="17" t="s">
        <v>33</v>
      </c>
      <c r="C16" s="5"/>
      <c r="D16" s="6"/>
      <c r="E16" s="5"/>
      <c r="F16" s="18"/>
      <c r="G16" s="19">
        <f t="shared" si="0"/>
        <v>0</v>
      </c>
      <c r="I16" t="str">
        <f>IF(G16=cronograma!H20,"ok","ajustar")</f>
        <v>ok</v>
      </c>
    </row>
    <row r="17" spans="1:9" ht="45.75" thickBot="1" x14ac:dyDescent="0.3">
      <c r="A17" s="1" t="s">
        <v>11</v>
      </c>
      <c r="B17" s="2" t="s">
        <v>80</v>
      </c>
      <c r="C17" s="3">
        <v>70170261</v>
      </c>
      <c r="D17" s="2" t="s">
        <v>34</v>
      </c>
      <c r="E17" s="3">
        <v>24</v>
      </c>
      <c r="F17" s="4">
        <v>2887.23</v>
      </c>
      <c r="G17" s="19">
        <f t="shared" si="0"/>
        <v>69293.52</v>
      </c>
      <c r="I17" t="str">
        <f>IF(G17=cronograma!H21,"ok","ajustar")</f>
        <v>ok</v>
      </c>
    </row>
    <row r="18" spans="1:9" ht="79.5" thickBot="1" x14ac:dyDescent="0.3">
      <c r="A18" s="16">
        <v>6</v>
      </c>
      <c r="B18" s="17" t="s">
        <v>35</v>
      </c>
      <c r="C18" s="5"/>
      <c r="D18" s="6"/>
      <c r="E18" s="5"/>
      <c r="F18" s="18"/>
      <c r="G18" s="19">
        <f t="shared" si="0"/>
        <v>0</v>
      </c>
      <c r="I18" t="str">
        <f>IF(G18=cronograma!H22,"ok","ajustar")</f>
        <v>ok</v>
      </c>
    </row>
    <row r="19" spans="1:9" ht="34.5" thickBot="1" x14ac:dyDescent="0.3">
      <c r="A19" s="1" t="s">
        <v>12</v>
      </c>
      <c r="B19" s="2" t="s">
        <v>36</v>
      </c>
      <c r="C19" s="3">
        <v>70170133</v>
      </c>
      <c r="D19" s="2" t="s">
        <v>34</v>
      </c>
      <c r="E19" s="3">
        <v>2.5</v>
      </c>
      <c r="F19" s="4">
        <v>1168.6500000000001</v>
      </c>
      <c r="G19" s="19">
        <f t="shared" si="0"/>
        <v>2921.625</v>
      </c>
      <c r="I19" t="str">
        <f>IF(G19=cronograma!H23,"ok","ajustar")</f>
        <v>ok</v>
      </c>
    </row>
    <row r="20" spans="1:9" ht="23.25" thickBot="1" x14ac:dyDescent="0.3">
      <c r="A20" s="16">
        <v>7</v>
      </c>
      <c r="B20" s="17" t="s">
        <v>37</v>
      </c>
      <c r="C20" s="5"/>
      <c r="D20" s="6"/>
      <c r="E20" s="5"/>
      <c r="F20" s="18"/>
      <c r="G20" s="19">
        <f t="shared" si="0"/>
        <v>0</v>
      </c>
      <c r="I20" t="str">
        <f>IF(G20=cronograma!H24,"ok","ajustar")</f>
        <v>ok</v>
      </c>
    </row>
    <row r="21" spans="1:9" ht="23.25" thickBot="1" x14ac:dyDescent="0.3">
      <c r="A21" s="1" t="s">
        <v>5</v>
      </c>
      <c r="B21" s="2" t="s">
        <v>38</v>
      </c>
      <c r="C21" s="3">
        <v>70170294</v>
      </c>
      <c r="D21" s="2" t="s">
        <v>39</v>
      </c>
      <c r="E21" s="3">
        <v>12</v>
      </c>
      <c r="F21" s="3">
        <v>956.81</v>
      </c>
      <c r="G21" s="19">
        <f t="shared" si="0"/>
        <v>11481.72</v>
      </c>
      <c r="I21" t="str">
        <f>IF(G21=cronograma!H25,"ok","ajustar")</f>
        <v>ok</v>
      </c>
    </row>
    <row r="22" spans="1:9" ht="23.25" thickBot="1" x14ac:dyDescent="0.3">
      <c r="A22" s="7" t="s">
        <v>13</v>
      </c>
      <c r="B22" s="8" t="s">
        <v>40</v>
      </c>
      <c r="C22" s="9">
        <v>70170282</v>
      </c>
      <c r="D22" s="8" t="s">
        <v>39</v>
      </c>
      <c r="E22" s="9">
        <v>12</v>
      </c>
      <c r="F22" s="9">
        <v>611.84</v>
      </c>
      <c r="G22" s="19">
        <f t="shared" si="0"/>
        <v>7342.08</v>
      </c>
      <c r="I22" t="str">
        <f>IF(G22=cronograma!H26,"ok","ajustar")</f>
        <v>ok</v>
      </c>
    </row>
    <row r="23" spans="1:9" ht="15.75" thickBot="1" x14ac:dyDescent="0.3">
      <c r="A23" s="7" t="s">
        <v>41</v>
      </c>
      <c r="B23" s="8" t="s">
        <v>42</v>
      </c>
      <c r="C23" s="9" t="s">
        <v>43</v>
      </c>
      <c r="D23" s="8" t="s">
        <v>39</v>
      </c>
      <c r="E23" s="9">
        <v>12</v>
      </c>
      <c r="F23" s="21">
        <v>465.25</v>
      </c>
      <c r="G23" s="19">
        <f t="shared" si="0"/>
        <v>5583</v>
      </c>
      <c r="I23" t="str">
        <f>IF(G23=cronograma!H27,"ok","ajustar")</f>
        <v>ok</v>
      </c>
    </row>
    <row r="24" spans="1:9" ht="23.25" thickBot="1" x14ac:dyDescent="0.3">
      <c r="A24" s="23">
        <v>8</v>
      </c>
      <c r="B24" s="15" t="s">
        <v>44</v>
      </c>
      <c r="C24" s="10"/>
      <c r="D24" s="11"/>
      <c r="E24" s="10"/>
      <c r="F24" s="24"/>
      <c r="G24" s="19">
        <f t="shared" si="0"/>
        <v>0</v>
      </c>
      <c r="I24" t="str">
        <f>IF(G24=cronograma!H28,"ok","ajustar")</f>
        <v>ok</v>
      </c>
    </row>
    <row r="25" spans="1:9" ht="34.5" thickBot="1" x14ac:dyDescent="0.3">
      <c r="A25" s="1" t="s">
        <v>6</v>
      </c>
      <c r="B25" s="2" t="s">
        <v>45</v>
      </c>
      <c r="C25" s="3">
        <v>70170297</v>
      </c>
      <c r="D25" s="2" t="s">
        <v>39</v>
      </c>
      <c r="E25" s="3">
        <v>24</v>
      </c>
      <c r="F25" s="3">
        <v>611.84</v>
      </c>
      <c r="G25" s="19">
        <f t="shared" si="0"/>
        <v>14684.16</v>
      </c>
      <c r="I25" t="str">
        <f>IF(G25=cronograma!H29,"ok","ajustar")</f>
        <v>ok</v>
      </c>
    </row>
    <row r="26" spans="1:9" ht="34.5" thickBot="1" x14ac:dyDescent="0.3">
      <c r="A26" s="1" t="s">
        <v>7</v>
      </c>
      <c r="B26" s="2" t="s">
        <v>46</v>
      </c>
      <c r="C26" s="3">
        <v>70170297</v>
      </c>
      <c r="D26" s="2" t="s">
        <v>39</v>
      </c>
      <c r="E26" s="3">
        <v>3</v>
      </c>
      <c r="F26" s="3">
        <v>611.84</v>
      </c>
      <c r="G26" s="19">
        <f t="shared" si="0"/>
        <v>1835.52</v>
      </c>
      <c r="I26" t="str">
        <f>IF(G26=cronograma!H30,"ok","ajustar")</f>
        <v>ok</v>
      </c>
    </row>
    <row r="27" spans="1:9" ht="23.25" thickBot="1" x14ac:dyDescent="0.3">
      <c r="A27" s="1" t="s">
        <v>8</v>
      </c>
      <c r="B27" s="2" t="s">
        <v>47</v>
      </c>
      <c r="C27" s="12" t="s">
        <v>48</v>
      </c>
      <c r="D27" s="2" t="s">
        <v>39</v>
      </c>
      <c r="E27" s="3">
        <v>3</v>
      </c>
      <c r="F27" s="3">
        <v>323.3</v>
      </c>
      <c r="G27" s="19">
        <f t="shared" si="0"/>
        <v>969.90000000000009</v>
      </c>
      <c r="I27" t="str">
        <f>IF(G27=cronograma!H31,"ok","ajustar")</f>
        <v>ok</v>
      </c>
    </row>
    <row r="28" spans="1:9" ht="23.25" thickBot="1" x14ac:dyDescent="0.3">
      <c r="A28" s="16">
        <v>9</v>
      </c>
      <c r="B28" s="17" t="s">
        <v>49</v>
      </c>
      <c r="C28" s="26" t="s">
        <v>50</v>
      </c>
      <c r="D28" s="17" t="s">
        <v>15</v>
      </c>
      <c r="E28" s="18">
        <v>1</v>
      </c>
      <c r="F28" s="19">
        <v>3052.59</v>
      </c>
      <c r="G28" s="19">
        <f t="shared" si="0"/>
        <v>3052.59</v>
      </c>
      <c r="I28" t="str">
        <f>IF(G28=cronograma!H32,"ok","ajustar")</f>
        <v>ok</v>
      </c>
    </row>
    <row r="29" spans="1:9" ht="23.25" thickBot="1" x14ac:dyDescent="0.3">
      <c r="A29" s="16">
        <v>10</v>
      </c>
      <c r="B29" s="17" t="s">
        <v>51</v>
      </c>
      <c r="C29" s="26" t="s">
        <v>52</v>
      </c>
      <c r="D29" s="17" t="s">
        <v>15</v>
      </c>
      <c r="E29" s="18">
        <v>1</v>
      </c>
      <c r="F29" s="19">
        <v>1773.39</v>
      </c>
      <c r="G29" s="19">
        <f t="shared" si="0"/>
        <v>1773.39</v>
      </c>
      <c r="I29" t="str">
        <f>IF(G29=cronograma!H33,"ok","ajustar")</f>
        <v>ok</v>
      </c>
    </row>
    <row r="30" spans="1:9" ht="23.25" thickBot="1" x14ac:dyDescent="0.3">
      <c r="A30" s="16">
        <v>11</v>
      </c>
      <c r="B30" s="17" t="s">
        <v>53</v>
      </c>
      <c r="C30" s="5"/>
      <c r="D30" s="6"/>
      <c r="E30" s="5"/>
      <c r="F30" s="18">
        <v>32.83</v>
      </c>
      <c r="G30" s="19">
        <f t="shared" si="0"/>
        <v>0</v>
      </c>
      <c r="I30" t="str">
        <f>IF(G30=cronograma!H34,"ok","ajustar")</f>
        <v>ok</v>
      </c>
    </row>
    <row r="31" spans="1:9" ht="45.75" thickBot="1" x14ac:dyDescent="0.3">
      <c r="A31" s="1" t="s">
        <v>9</v>
      </c>
      <c r="B31" s="2" t="s">
        <v>54</v>
      </c>
      <c r="C31" s="3">
        <v>70170267</v>
      </c>
      <c r="D31" s="13" t="s">
        <v>21</v>
      </c>
      <c r="E31" s="4">
        <v>1200</v>
      </c>
      <c r="F31" s="3">
        <v>3.39</v>
      </c>
      <c r="G31" s="19">
        <f t="shared" si="0"/>
        <v>4068</v>
      </c>
      <c r="I31" t="str">
        <f>IF(G31=cronograma!H35,"ok","ajustar")</f>
        <v>ok</v>
      </c>
    </row>
    <row r="32" spans="1:9" ht="34.5" thickBot="1" x14ac:dyDescent="0.3">
      <c r="A32" s="1" t="s">
        <v>55</v>
      </c>
      <c r="B32" s="2" t="s">
        <v>56</v>
      </c>
      <c r="C32" s="3">
        <v>70170270</v>
      </c>
      <c r="D32" s="13" t="s">
        <v>18</v>
      </c>
      <c r="E32" s="3">
        <v>160</v>
      </c>
      <c r="F32" s="3">
        <v>29.44</v>
      </c>
      <c r="G32" s="19">
        <f t="shared" si="0"/>
        <v>4710.4000000000005</v>
      </c>
      <c r="I32" t="str">
        <f>IF(G32=cronograma!H36,"ok","ajustar")</f>
        <v>ok</v>
      </c>
    </row>
    <row r="33" spans="1:11" ht="23.25" thickBot="1" x14ac:dyDescent="0.3">
      <c r="A33" s="16">
        <v>12</v>
      </c>
      <c r="B33" s="17" t="s">
        <v>57</v>
      </c>
      <c r="C33" s="5"/>
      <c r="D33" s="6"/>
      <c r="E33" s="5"/>
      <c r="F33" s="19">
        <v>3240.4</v>
      </c>
      <c r="G33" s="19">
        <f t="shared" si="0"/>
        <v>0</v>
      </c>
      <c r="I33" t="str">
        <f>IF(G33=cronograma!H37,"ok","ajustar")</f>
        <v>ok</v>
      </c>
    </row>
    <row r="34" spans="1:11" ht="90.75" thickBot="1" x14ac:dyDescent="0.3">
      <c r="A34" s="1" t="s">
        <v>10</v>
      </c>
      <c r="B34" s="2" t="s">
        <v>58</v>
      </c>
      <c r="C34" s="12" t="s">
        <v>59</v>
      </c>
      <c r="D34" s="2" t="s">
        <v>15</v>
      </c>
      <c r="E34" s="3">
        <v>1</v>
      </c>
      <c r="F34" s="4">
        <v>3240.4</v>
      </c>
      <c r="G34" s="19">
        <f t="shared" si="0"/>
        <v>3240.4</v>
      </c>
      <c r="I34" t="str">
        <f>IF(G34=cronograma!H38,"ok","ajustar")</f>
        <v>ok</v>
      </c>
    </row>
    <row r="35" spans="1:11" ht="23.25" thickBot="1" x14ac:dyDescent="0.3">
      <c r="A35" s="16">
        <v>13</v>
      </c>
      <c r="B35" s="17" t="s">
        <v>60</v>
      </c>
      <c r="C35" s="5"/>
      <c r="D35" s="6"/>
      <c r="E35" s="5"/>
      <c r="F35" s="19">
        <v>17000</v>
      </c>
      <c r="G35" s="19">
        <f t="shared" si="0"/>
        <v>0</v>
      </c>
      <c r="I35" t="str">
        <f>IF(G35=cronograma!H39,"ok","ajustar")</f>
        <v>ok</v>
      </c>
    </row>
    <row r="36" spans="1:11" ht="68.25" thickBot="1" x14ac:dyDescent="0.3">
      <c r="A36" s="1" t="s">
        <v>61</v>
      </c>
      <c r="B36" s="2" t="s">
        <v>62</v>
      </c>
      <c r="C36" s="3">
        <v>70170266</v>
      </c>
      <c r="D36" s="2" t="s">
        <v>63</v>
      </c>
      <c r="E36" s="3">
        <v>200</v>
      </c>
      <c r="F36" s="3">
        <v>104.96</v>
      </c>
      <c r="G36" s="19">
        <f t="shared" si="0"/>
        <v>20992</v>
      </c>
      <c r="I36" t="str">
        <f>IF(G36=cronograma!H40,"ok","ajustar")</f>
        <v>ok</v>
      </c>
      <c r="K36" s="55"/>
    </row>
    <row r="37" spans="1:11" ht="79.5" thickBot="1" x14ac:dyDescent="0.3">
      <c r="A37" s="1" t="s">
        <v>64</v>
      </c>
      <c r="B37" s="2" t="s">
        <v>65</v>
      </c>
      <c r="C37" s="3">
        <v>70170265</v>
      </c>
      <c r="D37" s="2" t="s">
        <v>15</v>
      </c>
      <c r="E37" s="3">
        <v>1</v>
      </c>
      <c r="F37" s="4">
        <v>8500</v>
      </c>
      <c r="G37" s="19">
        <f t="shared" si="0"/>
        <v>8500</v>
      </c>
      <c r="I37" t="str">
        <f>IF(G37=cronograma!H41,"ok","ajustar")</f>
        <v>ok</v>
      </c>
    </row>
    <row r="38" spans="1:11" ht="45.75" thickBot="1" x14ac:dyDescent="0.3">
      <c r="A38" s="62">
        <v>14</v>
      </c>
      <c r="B38" s="63" t="s">
        <v>66</v>
      </c>
      <c r="C38" s="64" t="s">
        <v>67</v>
      </c>
      <c r="D38" s="63" t="s">
        <v>15</v>
      </c>
      <c r="E38" s="65">
        <v>1</v>
      </c>
      <c r="F38" s="66">
        <v>5000</v>
      </c>
      <c r="G38" s="66">
        <f t="shared" si="0"/>
        <v>5000</v>
      </c>
      <c r="I38" t="str">
        <f>IF(G38=cronograma!H42,"ok","ajustar")</f>
        <v>ok</v>
      </c>
    </row>
    <row r="39" spans="1:11" ht="15.75" thickBot="1" x14ac:dyDescent="0.3">
      <c r="A39" s="67" t="s">
        <v>0</v>
      </c>
      <c r="B39" s="68"/>
      <c r="C39" s="71">
        <f>SUM(G2:G38)</f>
        <v>827673.59500000009</v>
      </c>
      <c r="D39" s="69"/>
      <c r="E39" s="69"/>
      <c r="F39" s="69"/>
      <c r="G39" s="70"/>
      <c r="H39" s="61"/>
    </row>
  </sheetData>
  <mergeCells count="2">
    <mergeCell ref="C39:G39"/>
    <mergeCell ref="A39:B39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9"/>
  <sheetViews>
    <sheetView workbookViewId="0">
      <selection activeCell="I5" sqref="I5"/>
    </sheetView>
  </sheetViews>
  <sheetFormatPr defaultRowHeight="15" x14ac:dyDescent="0.25"/>
  <sheetData>
    <row r="1" spans="1:7" ht="34.5" thickBot="1" x14ac:dyDescent="0.3">
      <c r="A1" s="14" t="s">
        <v>68</v>
      </c>
      <c r="B1" s="15" t="s">
        <v>69</v>
      </c>
      <c r="C1" s="15" t="s">
        <v>70</v>
      </c>
      <c r="D1" s="15" t="s">
        <v>74</v>
      </c>
      <c r="E1" s="15" t="s">
        <v>71</v>
      </c>
      <c r="F1" s="15" t="s">
        <v>72</v>
      </c>
      <c r="G1" s="15" t="s">
        <v>73</v>
      </c>
    </row>
    <row r="2" spans="1:7" ht="90.75" thickBot="1" x14ac:dyDescent="0.3">
      <c r="A2" s="16">
        <v>1</v>
      </c>
      <c r="B2" s="17" t="s">
        <v>14</v>
      </c>
      <c r="C2" s="18" t="s">
        <v>75</v>
      </c>
      <c r="D2" s="17" t="s">
        <v>15</v>
      </c>
      <c r="E2" s="18">
        <v>1</v>
      </c>
      <c r="F2" s="19"/>
      <c r="G2" s="19"/>
    </row>
    <row r="3" spans="1:7" ht="23.25" thickBot="1" x14ac:dyDescent="0.3">
      <c r="A3" s="16">
        <v>2</v>
      </c>
      <c r="B3" s="17" t="s">
        <v>1</v>
      </c>
      <c r="C3" s="5"/>
      <c r="D3" s="6"/>
      <c r="E3" s="5"/>
      <c r="F3" s="18"/>
      <c r="G3" s="18"/>
    </row>
    <row r="4" spans="1:7" ht="23.25" thickBot="1" x14ac:dyDescent="0.3">
      <c r="A4" s="1" t="s">
        <v>16</v>
      </c>
      <c r="B4" s="2" t="s">
        <v>17</v>
      </c>
      <c r="C4" s="3">
        <v>70170024</v>
      </c>
      <c r="D4" s="2" t="s">
        <v>18</v>
      </c>
      <c r="E4" s="3">
        <v>20</v>
      </c>
      <c r="F4" s="4"/>
      <c r="G4" s="19"/>
    </row>
    <row r="5" spans="1:7" ht="45.75" thickBot="1" x14ac:dyDescent="0.3">
      <c r="A5" s="1" t="s">
        <v>2</v>
      </c>
      <c r="B5" s="2" t="s">
        <v>76</v>
      </c>
      <c r="C5" s="3">
        <v>70170051</v>
      </c>
      <c r="D5" s="2" t="s">
        <v>18</v>
      </c>
      <c r="E5" s="3">
        <v>270</v>
      </c>
      <c r="F5" s="3"/>
      <c r="G5" s="19"/>
    </row>
    <row r="6" spans="1:7" ht="68.25" thickBot="1" x14ac:dyDescent="0.3">
      <c r="A6" s="16">
        <v>3</v>
      </c>
      <c r="B6" s="17" t="s">
        <v>19</v>
      </c>
      <c r="C6" s="5"/>
      <c r="D6" s="6"/>
      <c r="E6" s="5"/>
      <c r="F6" s="18"/>
      <c r="G6" s="18"/>
    </row>
    <row r="7" spans="1:7" ht="57" thickBot="1" x14ac:dyDescent="0.3">
      <c r="A7" s="1" t="s">
        <v>3</v>
      </c>
      <c r="B7" s="2" t="s">
        <v>20</v>
      </c>
      <c r="C7" s="3">
        <v>70170009</v>
      </c>
      <c r="D7" s="2" t="s">
        <v>21</v>
      </c>
      <c r="E7" s="3">
        <v>400</v>
      </c>
      <c r="F7" s="3"/>
      <c r="G7" s="19"/>
    </row>
    <row r="8" spans="1:7" ht="34.5" thickBot="1" x14ac:dyDescent="0.3">
      <c r="A8" s="1" t="s">
        <v>22</v>
      </c>
      <c r="B8" s="2" t="s">
        <v>23</v>
      </c>
      <c r="C8" s="3">
        <v>7017010</v>
      </c>
      <c r="D8" s="2" t="s">
        <v>15</v>
      </c>
      <c r="E8" s="3">
        <v>1</v>
      </c>
      <c r="F8" s="4"/>
      <c r="G8" s="19"/>
    </row>
    <row r="9" spans="1:7" ht="45.75" thickBot="1" x14ac:dyDescent="0.3">
      <c r="A9" s="1" t="s">
        <v>24</v>
      </c>
      <c r="B9" s="2" t="s">
        <v>25</v>
      </c>
      <c r="C9" s="3">
        <v>70170014</v>
      </c>
      <c r="D9" s="2" t="s">
        <v>18</v>
      </c>
      <c r="E9" s="3">
        <v>290</v>
      </c>
      <c r="F9" s="3"/>
      <c r="G9" s="19"/>
    </row>
    <row r="10" spans="1:7" ht="57" thickBot="1" x14ac:dyDescent="0.3">
      <c r="A10" s="1" t="s">
        <v>26</v>
      </c>
      <c r="B10" s="2" t="s">
        <v>77</v>
      </c>
      <c r="C10" s="3">
        <v>70170012</v>
      </c>
      <c r="D10" s="2" t="s">
        <v>18</v>
      </c>
      <c r="E10" s="3">
        <v>290</v>
      </c>
      <c r="F10" s="3"/>
      <c r="G10" s="19"/>
    </row>
    <row r="11" spans="1:7" ht="45.75" thickBot="1" x14ac:dyDescent="0.3">
      <c r="A11" s="1" t="s">
        <v>27</v>
      </c>
      <c r="B11" s="2" t="s">
        <v>28</v>
      </c>
      <c r="C11" s="3">
        <v>70170011</v>
      </c>
      <c r="D11" s="2" t="s">
        <v>18</v>
      </c>
      <c r="E11" s="3">
        <v>290</v>
      </c>
      <c r="F11" s="3"/>
      <c r="G11" s="19"/>
    </row>
    <row r="12" spans="1:7" ht="79.5" thickBot="1" x14ac:dyDescent="0.3">
      <c r="A12" s="16">
        <v>4</v>
      </c>
      <c r="B12" s="17" t="s">
        <v>29</v>
      </c>
      <c r="C12" s="5"/>
      <c r="D12" s="6"/>
      <c r="E12" s="5"/>
      <c r="F12" s="18"/>
      <c r="G12" s="18"/>
    </row>
    <row r="13" spans="1:7" ht="57" thickBot="1" x14ac:dyDescent="0.3">
      <c r="A13" s="1" t="s">
        <v>4</v>
      </c>
      <c r="B13" s="2" t="s">
        <v>30</v>
      </c>
      <c r="C13" s="3">
        <v>70170195</v>
      </c>
      <c r="D13" s="2" t="s">
        <v>18</v>
      </c>
      <c r="E13" s="3">
        <v>20</v>
      </c>
      <c r="F13" s="4"/>
      <c r="G13" s="19"/>
    </row>
    <row r="14" spans="1:7" ht="58.5" thickBot="1" x14ac:dyDescent="0.3">
      <c r="A14" s="1" t="s">
        <v>31</v>
      </c>
      <c r="B14" s="2" t="s">
        <v>78</v>
      </c>
      <c r="C14" s="3">
        <v>70170210</v>
      </c>
      <c r="D14" s="2" t="s">
        <v>18</v>
      </c>
      <c r="E14" s="3">
        <v>190</v>
      </c>
      <c r="F14" s="3"/>
      <c r="G14" s="19"/>
    </row>
    <row r="15" spans="1:7" ht="57" thickBot="1" x14ac:dyDescent="0.3">
      <c r="A15" s="1" t="s">
        <v>32</v>
      </c>
      <c r="B15" s="2" t="s">
        <v>79</v>
      </c>
      <c r="C15" s="3">
        <v>70170230</v>
      </c>
      <c r="D15" s="2" t="s">
        <v>18</v>
      </c>
      <c r="E15" s="3">
        <v>100</v>
      </c>
      <c r="F15" s="3"/>
      <c r="G15" s="19"/>
    </row>
    <row r="16" spans="1:7" ht="57" thickBot="1" x14ac:dyDescent="0.3">
      <c r="A16" s="16">
        <v>5</v>
      </c>
      <c r="B16" s="17" t="s">
        <v>33</v>
      </c>
      <c r="C16" s="5"/>
      <c r="D16" s="6"/>
      <c r="E16" s="5"/>
      <c r="F16" s="18"/>
      <c r="G16" s="18"/>
    </row>
    <row r="17" spans="1:7" ht="45.75" thickBot="1" x14ac:dyDescent="0.3">
      <c r="A17" s="1" t="s">
        <v>11</v>
      </c>
      <c r="B17" s="2" t="s">
        <v>80</v>
      </c>
      <c r="C17" s="3">
        <v>70170261</v>
      </c>
      <c r="D17" s="2" t="s">
        <v>34</v>
      </c>
      <c r="E17" s="3">
        <v>24</v>
      </c>
      <c r="F17" s="4"/>
      <c r="G17" s="19"/>
    </row>
    <row r="18" spans="1:7" ht="79.5" thickBot="1" x14ac:dyDescent="0.3">
      <c r="A18" s="16">
        <v>6</v>
      </c>
      <c r="B18" s="17" t="s">
        <v>35</v>
      </c>
      <c r="C18" s="5"/>
      <c r="D18" s="6"/>
      <c r="E18" s="5"/>
      <c r="F18" s="18"/>
      <c r="G18" s="18"/>
    </row>
    <row r="19" spans="1:7" ht="34.5" thickBot="1" x14ac:dyDescent="0.3">
      <c r="A19" s="1" t="s">
        <v>12</v>
      </c>
      <c r="B19" s="2" t="s">
        <v>36</v>
      </c>
      <c r="C19" s="3">
        <v>70170133</v>
      </c>
      <c r="D19" s="2" t="s">
        <v>34</v>
      </c>
      <c r="E19" s="3">
        <v>2.5</v>
      </c>
      <c r="F19" s="4"/>
      <c r="G19" s="19"/>
    </row>
    <row r="20" spans="1:7" ht="23.25" thickBot="1" x14ac:dyDescent="0.3">
      <c r="A20" s="16">
        <v>7</v>
      </c>
      <c r="B20" s="17" t="s">
        <v>37</v>
      </c>
      <c r="C20" s="5"/>
      <c r="D20" s="6"/>
      <c r="E20" s="5"/>
      <c r="F20" s="18"/>
      <c r="G20" s="18"/>
    </row>
    <row r="21" spans="1:7" ht="23.25" thickBot="1" x14ac:dyDescent="0.3">
      <c r="A21" s="1" t="s">
        <v>5</v>
      </c>
      <c r="B21" s="2" t="s">
        <v>38</v>
      </c>
      <c r="C21" s="3">
        <v>70170294</v>
      </c>
      <c r="D21" s="2" t="s">
        <v>39</v>
      </c>
      <c r="E21" s="3">
        <v>12</v>
      </c>
      <c r="F21" s="3"/>
      <c r="G21" s="19"/>
    </row>
    <row r="22" spans="1:7" ht="23.25" thickBot="1" x14ac:dyDescent="0.3">
      <c r="A22" s="7" t="s">
        <v>13</v>
      </c>
      <c r="B22" s="8" t="s">
        <v>40</v>
      </c>
      <c r="C22" s="9">
        <v>70170282</v>
      </c>
      <c r="D22" s="8" t="s">
        <v>39</v>
      </c>
      <c r="E22" s="9">
        <v>12</v>
      </c>
      <c r="F22" s="9"/>
      <c r="G22" s="20"/>
    </row>
    <row r="23" spans="1:7" ht="15.75" thickBot="1" x14ac:dyDescent="0.3">
      <c r="A23" s="7" t="s">
        <v>41</v>
      </c>
      <c r="B23" s="8" t="s">
        <v>42</v>
      </c>
      <c r="C23" s="9" t="s">
        <v>43</v>
      </c>
      <c r="D23" s="8" t="s">
        <v>39</v>
      </c>
      <c r="E23" s="9">
        <v>12</v>
      </c>
      <c r="F23" s="21"/>
      <c r="G23" s="22"/>
    </row>
    <row r="24" spans="1:7" ht="23.25" thickBot="1" x14ac:dyDescent="0.3">
      <c r="A24" s="23">
        <v>8</v>
      </c>
      <c r="B24" s="15" t="s">
        <v>44</v>
      </c>
      <c r="C24" s="10"/>
      <c r="D24" s="11"/>
      <c r="E24" s="10"/>
      <c r="F24" s="24"/>
      <c r="G24" s="25"/>
    </row>
    <row r="25" spans="1:7" ht="34.5" thickBot="1" x14ac:dyDescent="0.3">
      <c r="A25" s="1" t="s">
        <v>6</v>
      </c>
      <c r="B25" s="2" t="s">
        <v>45</v>
      </c>
      <c r="C25" s="3">
        <v>70170297</v>
      </c>
      <c r="D25" s="2" t="s">
        <v>39</v>
      </c>
      <c r="E25" s="3">
        <v>24</v>
      </c>
      <c r="F25" s="3"/>
      <c r="G25" s="19"/>
    </row>
    <row r="26" spans="1:7" ht="34.5" thickBot="1" x14ac:dyDescent="0.3">
      <c r="A26" s="1" t="s">
        <v>7</v>
      </c>
      <c r="B26" s="2" t="s">
        <v>46</v>
      </c>
      <c r="C26" s="3">
        <v>70170297</v>
      </c>
      <c r="D26" s="2" t="s">
        <v>39</v>
      </c>
      <c r="E26" s="3">
        <v>3</v>
      </c>
      <c r="F26" s="3"/>
      <c r="G26" s="19"/>
    </row>
    <row r="27" spans="1:7" ht="23.25" thickBot="1" x14ac:dyDescent="0.3">
      <c r="A27" s="1" t="s">
        <v>8</v>
      </c>
      <c r="B27" s="2" t="s">
        <v>47</v>
      </c>
      <c r="C27" s="12" t="s">
        <v>48</v>
      </c>
      <c r="D27" s="2" t="s">
        <v>39</v>
      </c>
      <c r="E27" s="3">
        <v>3</v>
      </c>
      <c r="F27" s="3"/>
      <c r="G27" s="18"/>
    </row>
    <row r="28" spans="1:7" ht="23.25" thickBot="1" x14ac:dyDescent="0.3">
      <c r="A28" s="16">
        <v>9</v>
      </c>
      <c r="B28" s="17" t="s">
        <v>49</v>
      </c>
      <c r="C28" s="26" t="s">
        <v>50</v>
      </c>
      <c r="D28" s="17" t="s">
        <v>15</v>
      </c>
      <c r="E28" s="18">
        <v>1</v>
      </c>
      <c r="F28" s="19"/>
      <c r="G28" s="19"/>
    </row>
    <row r="29" spans="1:7" ht="23.25" thickBot="1" x14ac:dyDescent="0.3">
      <c r="A29" s="16">
        <v>10</v>
      </c>
      <c r="B29" s="17" t="s">
        <v>51</v>
      </c>
      <c r="C29" s="26" t="s">
        <v>52</v>
      </c>
      <c r="D29" s="17" t="s">
        <v>15</v>
      </c>
      <c r="E29" s="18">
        <v>1</v>
      </c>
      <c r="F29" s="19"/>
      <c r="G29" s="19"/>
    </row>
    <row r="30" spans="1:7" ht="23.25" thickBot="1" x14ac:dyDescent="0.3">
      <c r="A30" s="16">
        <v>11</v>
      </c>
      <c r="B30" s="17" t="s">
        <v>53</v>
      </c>
      <c r="C30" s="5"/>
      <c r="D30" s="6"/>
      <c r="E30" s="5"/>
      <c r="F30" s="18"/>
      <c r="G30" s="18"/>
    </row>
    <row r="31" spans="1:7" ht="45.75" thickBot="1" x14ac:dyDescent="0.3">
      <c r="A31" s="1" t="s">
        <v>9</v>
      </c>
      <c r="B31" s="2" t="s">
        <v>54</v>
      </c>
      <c r="C31" s="3">
        <v>70170267</v>
      </c>
      <c r="D31" s="13" t="s">
        <v>21</v>
      </c>
      <c r="E31" s="4">
        <v>1200</v>
      </c>
      <c r="F31" s="3"/>
      <c r="G31" s="19"/>
    </row>
    <row r="32" spans="1:7" ht="34.5" thickBot="1" x14ac:dyDescent="0.3">
      <c r="A32" s="1" t="s">
        <v>55</v>
      </c>
      <c r="B32" s="2" t="s">
        <v>56</v>
      </c>
      <c r="C32" s="3">
        <v>70170270</v>
      </c>
      <c r="D32" s="13" t="s">
        <v>18</v>
      </c>
      <c r="E32" s="3">
        <v>160</v>
      </c>
      <c r="F32" s="3"/>
      <c r="G32" s="19"/>
    </row>
    <row r="33" spans="1:7" ht="23.25" thickBot="1" x14ac:dyDescent="0.3">
      <c r="A33" s="16">
        <v>12</v>
      </c>
      <c r="B33" s="17" t="s">
        <v>57</v>
      </c>
      <c r="C33" s="5"/>
      <c r="D33" s="6"/>
      <c r="E33" s="5"/>
      <c r="F33" s="19"/>
      <c r="G33" s="18"/>
    </row>
    <row r="34" spans="1:7" ht="90.75" thickBot="1" x14ac:dyDescent="0.3">
      <c r="A34" s="1" t="s">
        <v>10</v>
      </c>
      <c r="B34" s="2" t="s">
        <v>58</v>
      </c>
      <c r="C34" s="12" t="s">
        <v>59</v>
      </c>
      <c r="D34" s="2" t="s">
        <v>15</v>
      </c>
      <c r="E34" s="3">
        <v>1</v>
      </c>
      <c r="F34" s="4"/>
      <c r="G34" s="19"/>
    </row>
    <row r="35" spans="1:7" ht="23.25" thickBot="1" x14ac:dyDescent="0.3">
      <c r="A35" s="16">
        <v>13</v>
      </c>
      <c r="B35" s="17" t="s">
        <v>60</v>
      </c>
      <c r="C35" s="5"/>
      <c r="D35" s="6"/>
      <c r="E35" s="5"/>
      <c r="F35" s="19"/>
      <c r="G35" s="18"/>
    </row>
    <row r="36" spans="1:7" ht="68.25" thickBot="1" x14ac:dyDescent="0.3">
      <c r="A36" s="1" t="s">
        <v>61</v>
      </c>
      <c r="B36" s="2" t="s">
        <v>62</v>
      </c>
      <c r="C36" s="3">
        <v>70170266</v>
      </c>
      <c r="D36" s="2" t="s">
        <v>63</v>
      </c>
      <c r="E36" s="3">
        <v>200</v>
      </c>
      <c r="F36" s="3"/>
      <c r="G36" s="19"/>
    </row>
    <row r="37" spans="1:7" ht="79.5" thickBot="1" x14ac:dyDescent="0.3">
      <c r="A37" s="1" t="s">
        <v>64</v>
      </c>
      <c r="B37" s="2" t="s">
        <v>65</v>
      </c>
      <c r="C37" s="3">
        <v>70170265</v>
      </c>
      <c r="D37" s="2" t="s">
        <v>15</v>
      </c>
      <c r="E37" s="3">
        <v>1</v>
      </c>
      <c r="F37" s="4"/>
      <c r="G37" s="19"/>
    </row>
    <row r="38" spans="1:7" ht="45.75" thickBot="1" x14ac:dyDescent="0.3">
      <c r="A38" s="16">
        <v>14</v>
      </c>
      <c r="B38" s="17" t="s">
        <v>66</v>
      </c>
      <c r="C38" s="26" t="s">
        <v>67</v>
      </c>
      <c r="D38" s="17" t="s">
        <v>15</v>
      </c>
      <c r="E38" s="18">
        <v>1</v>
      </c>
      <c r="F38" s="19"/>
      <c r="G38" s="19"/>
    </row>
    <row r="39" spans="1:7" x14ac:dyDescent="0.25">
      <c r="A39" s="53" t="s">
        <v>0</v>
      </c>
      <c r="B39" s="53"/>
      <c r="C39" s="53"/>
      <c r="D39" s="53"/>
      <c r="E39" s="53"/>
      <c r="F39" s="54"/>
      <c r="G39" s="54"/>
    </row>
  </sheetData>
  <mergeCells count="2">
    <mergeCell ref="A39:E39"/>
    <mergeCell ref="F39:G3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cronograma</vt:lpstr>
      <vt:lpstr>COMUTE COM </vt:lpstr>
      <vt:lpstr>COMUTE 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Carlos Henrique Stocco Ortolan</cp:lastModifiedBy>
  <dcterms:created xsi:type="dcterms:W3CDTF">2024-06-17T21:05:12Z</dcterms:created>
  <dcterms:modified xsi:type="dcterms:W3CDTF">2026-03-23T16:24:07Z</dcterms:modified>
</cp:coreProperties>
</file>