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PARTICULAR\ENGECEL\EDITAL COMPLETO CIMLAGO\ARQUIVOS PARA ENVIAR\"/>
    </mc:Choice>
  </mc:AlternateContent>
  <xr:revisionPtr revIDLastSave="0" documentId="13_ncr:1_{734BD21A-01CA-44D9-A737-63C4EA10F3E1}" xr6:coauthVersionLast="47" xr6:coauthVersionMax="47" xr10:uidLastSave="{00000000-0000-0000-0000-000000000000}"/>
  <bookViews>
    <workbookView xWindow="-120" yWindow="-120" windowWidth="20730" windowHeight="11040" firstSheet="1" activeTab="7" xr2:uid="{C76D45B9-8D15-405B-AC7D-D963FD6C1BC5}"/>
  </bookViews>
  <sheets>
    <sheet name="Encagos" sheetId="8" r:id="rId1"/>
    <sheet name="coveiro" sheetId="1" r:id="rId2"/>
    <sheet name="capineiro" sheetId="2" r:id="rId3"/>
    <sheet name="asg" sheetId="4" r:id="rId4"/>
    <sheet name="encarregado" sheetId="6" r:id="rId5"/>
    <sheet name="assistente adm" sheetId="3" r:id="rId6"/>
    <sheet name="vigia dia" sheetId="5" r:id="rId7"/>
    <sheet name="vigia noite" sheetId="7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8" i="8" l="1"/>
  <c r="B20" i="8"/>
  <c r="B22" i="8"/>
  <c r="B46" i="8"/>
  <c r="B15" i="8"/>
  <c r="B47" i="8" s="1"/>
  <c r="C11" i="8"/>
  <c r="C6" i="8"/>
  <c r="B48" i="8" l="1"/>
  <c r="B56" i="8" s="1"/>
  <c r="C47" i="8"/>
  <c r="C7" i="8"/>
  <c r="C31" i="8"/>
  <c r="C8" i="8"/>
  <c r="C32" i="8"/>
  <c r="C43" i="8"/>
  <c r="C9" i="8"/>
  <c r="C18" i="8"/>
  <c r="C25" i="8"/>
  <c r="B33" i="8"/>
  <c r="B55" i="8" s="1"/>
  <c r="B57" i="8" s="1"/>
  <c r="C44" i="8"/>
  <c r="B52" i="8"/>
  <c r="C42" i="8"/>
  <c r="C10" i="8"/>
  <c r="C19" i="8"/>
  <c r="B26" i="8"/>
  <c r="B27" i="8" s="1"/>
  <c r="B54" i="8" s="1"/>
  <c r="C45" i="8"/>
  <c r="C14" i="8"/>
  <c r="C30" i="8"/>
  <c r="C37" i="8"/>
  <c r="C12" i="8"/>
  <c r="C41" i="8"/>
  <c r="C13" i="8"/>
  <c r="B21" i="8"/>
  <c r="B53" i="8" s="1"/>
  <c r="C20" i="8" l="1"/>
  <c r="C33" i="8"/>
  <c r="C21" i="8"/>
  <c r="C38" i="8"/>
  <c r="C55" i="8" s="1"/>
  <c r="C46" i="8"/>
  <c r="C48" i="8" s="1"/>
  <c r="C56" i="8" s="1"/>
  <c r="C15" i="8"/>
  <c r="C52" i="8" s="1"/>
  <c r="C22" i="8"/>
  <c r="C53" i="8" s="1"/>
  <c r="C26" i="8"/>
  <c r="C27" i="8" s="1"/>
  <c r="C54" i="8" s="1"/>
  <c r="C57" i="8" l="1"/>
  <c r="C59" i="8" s="1"/>
  <c r="E27" i="4" l="1"/>
  <c r="E28" i="4"/>
  <c r="E29" i="4"/>
  <c r="E30" i="4"/>
  <c r="E31" i="4"/>
  <c r="E26" i="4"/>
  <c r="E30" i="2"/>
  <c r="E13" i="4"/>
  <c r="E12" i="4"/>
  <c r="E10" i="4"/>
  <c r="E23" i="2"/>
  <c r="C22" i="7"/>
  <c r="E22" i="7" s="1"/>
  <c r="E21" i="7"/>
  <c r="C21" i="7"/>
  <c r="E20" i="7"/>
  <c r="C20" i="7"/>
  <c r="C19" i="7"/>
  <c r="E19" i="7" s="1"/>
  <c r="E18" i="7"/>
  <c r="C18" i="7"/>
  <c r="E15" i="7"/>
  <c r="E14" i="7"/>
  <c r="E13" i="7"/>
  <c r="E12" i="7"/>
  <c r="E12" i="5"/>
  <c r="E11" i="3"/>
  <c r="E8" i="7"/>
  <c r="E16" i="7"/>
  <c r="C6" i="7"/>
  <c r="E5" i="7"/>
  <c r="E14" i="1"/>
  <c r="E12" i="2"/>
  <c r="E13" i="6"/>
  <c r="E12" i="3"/>
  <c r="E11" i="5"/>
  <c r="C21" i="5"/>
  <c r="E21" i="5" s="1"/>
  <c r="C20" i="5"/>
  <c r="E20" i="5" s="1"/>
  <c r="C19" i="5"/>
  <c r="E19" i="5" s="1"/>
  <c r="C18" i="5"/>
  <c r="E18" i="5" s="1"/>
  <c r="C17" i="5"/>
  <c r="E17" i="5" s="1"/>
  <c r="E14" i="5"/>
  <c r="E13" i="5"/>
  <c r="E15" i="5"/>
  <c r="C6" i="5"/>
  <c r="E5" i="5"/>
  <c r="E7" i="5" s="1"/>
  <c r="C18" i="3"/>
  <c r="E18" i="3" s="1"/>
  <c r="C17" i="3"/>
  <c r="E17" i="3" s="1"/>
  <c r="C16" i="3"/>
  <c r="E16" i="3" s="1"/>
  <c r="E13" i="3"/>
  <c r="E10" i="3"/>
  <c r="E14" i="6"/>
  <c r="E11" i="6"/>
  <c r="C22" i="2"/>
  <c r="E22" i="2" s="1"/>
  <c r="C21" i="2"/>
  <c r="E21" i="2" s="1"/>
  <c r="E20" i="2"/>
  <c r="C19" i="2"/>
  <c r="E19" i="2" s="1"/>
  <c r="C18" i="2"/>
  <c r="E18" i="2" s="1"/>
  <c r="C17" i="2"/>
  <c r="E17" i="2" s="1"/>
  <c r="C16" i="2"/>
  <c r="E16" i="2" s="1"/>
  <c r="E13" i="2"/>
  <c r="E10" i="2"/>
  <c r="E12" i="1"/>
  <c r="E6" i="3"/>
  <c r="E5" i="3"/>
  <c r="E25" i="4"/>
  <c r="E24" i="4"/>
  <c r="E23" i="4"/>
  <c r="E20" i="4"/>
  <c r="E19" i="4"/>
  <c r="E18" i="4"/>
  <c r="E17" i="4"/>
  <c r="E16" i="4"/>
  <c r="E5" i="4"/>
  <c r="C23" i="6"/>
  <c r="E23" i="6" s="1"/>
  <c r="E22" i="6"/>
  <c r="C21" i="6"/>
  <c r="E21" i="6" s="1"/>
  <c r="C20" i="6"/>
  <c r="E20" i="6" s="1"/>
  <c r="C19" i="6"/>
  <c r="E19" i="6" s="1"/>
  <c r="C18" i="6"/>
  <c r="E18" i="6" s="1"/>
  <c r="C17" i="6"/>
  <c r="E17" i="6" s="1"/>
  <c r="E5" i="6"/>
  <c r="E6" i="6" s="1"/>
  <c r="E31" i="2"/>
  <c r="E29" i="2"/>
  <c r="E28" i="2"/>
  <c r="E27" i="2"/>
  <c r="E24" i="2"/>
  <c r="E5" i="2"/>
  <c r="E6" i="1"/>
  <c r="E7" i="1" s="1"/>
  <c r="E9" i="1" s="1"/>
  <c r="E10" i="1" s="1"/>
  <c r="E24" i="1"/>
  <c r="C24" i="1"/>
  <c r="C23" i="1"/>
  <c r="E23" i="1" s="1"/>
  <c r="E22" i="1"/>
  <c r="C21" i="1"/>
  <c r="E21" i="1" s="1"/>
  <c r="C20" i="1"/>
  <c r="E20" i="1" s="1"/>
  <c r="C19" i="1"/>
  <c r="E19" i="1" s="1"/>
  <c r="C18" i="1"/>
  <c r="E18" i="1" s="1"/>
  <c r="E15" i="1"/>
  <c r="E32" i="2" l="1"/>
  <c r="E7" i="7"/>
  <c r="E32" i="4"/>
  <c r="E15" i="6"/>
  <c r="E21" i="4"/>
  <c r="E23" i="7"/>
  <c r="E6" i="7"/>
  <c r="E22" i="5"/>
  <c r="E14" i="4"/>
  <c r="E14" i="2"/>
  <c r="E6" i="5"/>
  <c r="E8" i="5" s="1"/>
  <c r="E14" i="3"/>
  <c r="E19" i="3"/>
  <c r="E7" i="3"/>
  <c r="E8" i="3" s="1"/>
  <c r="E24" i="6"/>
  <c r="E25" i="2"/>
  <c r="E16" i="1"/>
  <c r="E6" i="4"/>
  <c r="E8" i="6"/>
  <c r="E9" i="6" s="1"/>
  <c r="E6" i="2"/>
  <c r="E7" i="2" s="1"/>
  <c r="E25" i="1"/>
  <c r="E7" i="4" l="1"/>
  <c r="E8" i="4" s="1"/>
  <c r="E33" i="4" s="1"/>
  <c r="E20" i="3"/>
  <c r="E9" i="5"/>
  <c r="E23" i="5" s="1"/>
  <c r="E24" i="5" s="1"/>
  <c r="E25" i="5" s="1"/>
  <c r="E26" i="5" s="1"/>
  <c r="E25" i="6"/>
  <c r="E26" i="6" s="1"/>
  <c r="E26" i="1"/>
  <c r="E8" i="2"/>
  <c r="E33" i="2" s="1"/>
  <c r="E34" i="2" s="1"/>
  <c r="E27" i="1" l="1"/>
  <c r="E28" i="1" s="1"/>
  <c r="E30" i="1" s="1"/>
  <c r="E21" i="3"/>
  <c r="E22" i="3" s="1"/>
  <c r="E24" i="3" s="1"/>
  <c r="E34" i="4"/>
  <c r="E35" i="4" s="1"/>
  <c r="E37" i="4" s="1"/>
  <c r="E27" i="6"/>
  <c r="E29" i="6" s="1"/>
  <c r="E9" i="7"/>
  <c r="E28" i="5"/>
  <c r="E35" i="2"/>
  <c r="E37" i="2" s="1"/>
  <c r="E10" i="7" l="1"/>
  <c r="E24" i="7" s="1"/>
  <c r="E25" i="7" s="1"/>
  <c r="E26" i="7" l="1"/>
  <c r="E27" i="7" s="1"/>
  <c r="E29" i="7" s="1"/>
</calcChain>
</file>

<file path=xl/sharedStrings.xml><?xml version="1.0" encoding="utf-8"?>
<sst xmlns="http://schemas.openxmlformats.org/spreadsheetml/2006/main" count="409" uniqueCount="120">
  <si>
    <t xml:space="preserve">(COVEIRO - HORA NORMAL) </t>
  </si>
  <si>
    <t xml:space="preserve">DESCRIÇÃO </t>
  </si>
  <si>
    <t>UNID.</t>
  </si>
  <si>
    <t>QUANT.</t>
  </si>
  <si>
    <t>UNIT.</t>
  </si>
  <si>
    <t>TOTAL</t>
  </si>
  <si>
    <t>MÃO DE OBRA</t>
  </si>
  <si>
    <t xml:space="preserve">Salário </t>
  </si>
  <si>
    <t>Mês</t>
  </si>
  <si>
    <t>Insalubridade</t>
  </si>
  <si>
    <t>Gratificação</t>
  </si>
  <si>
    <t xml:space="preserve"> ---</t>
  </si>
  <si>
    <t>Encargos Sociais</t>
  </si>
  <si>
    <t>%</t>
  </si>
  <si>
    <t>Subtotal</t>
  </si>
  <si>
    <t xml:space="preserve">BENEFICIOS </t>
  </si>
  <si>
    <t>Alimentação</t>
  </si>
  <si>
    <t>Plano Odontológico</t>
  </si>
  <si>
    <t xml:space="preserve">Seguro de Vida </t>
  </si>
  <si>
    <t xml:space="preserve">Vale Transporte </t>
  </si>
  <si>
    <t>CUSTOS AGREGADOS A MÃO DE OBRA - INSUMOS</t>
  </si>
  <si>
    <t>Camisa Curta (4 jogos por ano).</t>
  </si>
  <si>
    <t>Unif. camisa m. comprid. (4 por ano)</t>
  </si>
  <si>
    <t>Uniforme calça (4 por ano )</t>
  </si>
  <si>
    <t>Uniforme boné (4 por ano)</t>
  </si>
  <si>
    <t>1 caixa de máscaras descart. (30 und)</t>
  </si>
  <si>
    <t xml:space="preserve">Botina (4 pares por ano ) </t>
  </si>
  <si>
    <t xml:space="preserve">Capa de chuva (4 jogos por ano) </t>
  </si>
  <si>
    <t>SOMATÓRIO DOS SUBTOTAIS</t>
  </si>
  <si>
    <t>Fator de BDI</t>
  </si>
  <si>
    <t>TOTAL GERAL MENSAL (R$)</t>
  </si>
  <si>
    <t>Quantidade Mensal Estimada</t>
  </si>
  <si>
    <t>PREÇO UNITÁRIO (R$) HORA</t>
  </si>
  <si>
    <t>QUANT</t>
  </si>
  <si>
    <t>CCT / 2022</t>
  </si>
  <si>
    <t xml:space="preserve">Insalubridade (40%) </t>
  </si>
  <si>
    <t>Cesta Básica</t>
  </si>
  <si>
    <t>Uniforme camisa (4 por ano)</t>
  </si>
  <si>
    <t xml:space="preserve">Luva de pvc cano longo </t>
  </si>
  <si>
    <t>MATERIAIS / FERRAMENTAS / EQUIPAMENTOS</t>
  </si>
  <si>
    <t>Vassoura</t>
  </si>
  <si>
    <t>Unid.</t>
  </si>
  <si>
    <t>Vassourão</t>
  </si>
  <si>
    <t>Rodo</t>
  </si>
  <si>
    <t>Balde de 10 litros</t>
  </si>
  <si>
    <t>Rastelo de 12 Dentes</t>
  </si>
  <si>
    <t>Carrinho de limpeza</t>
  </si>
  <si>
    <t>Valores da CCT/2025</t>
  </si>
  <si>
    <t xml:space="preserve">(ENCARREGADO DE TURMA - HORA NORMAL) </t>
  </si>
  <si>
    <t>PREÇO CONTRATADO</t>
  </si>
  <si>
    <t xml:space="preserve">(ASSISTENTE ADMINISTRATIVO) </t>
  </si>
  <si>
    <t>AUXILIAR DE SERVIÇOS GERAIS DE LIMPEZA (BANHERISTA)</t>
  </si>
  <si>
    <t>POSTO DE VIGIA DIURNO - 12X36</t>
  </si>
  <si>
    <t>Horas Extras Feriados - 13 Feriados Oficiais</t>
  </si>
  <si>
    <t>50% Dia do Trabalhador</t>
  </si>
  <si>
    <t>Ticket Refeição</t>
  </si>
  <si>
    <t>SOMATÓRIO DOS SUBTOTAIS - 2 FUNCINÁRIOS</t>
  </si>
  <si>
    <t xml:space="preserve"> POSTO DE VIGIA NOTURNO - 12X36</t>
  </si>
  <si>
    <t>Adicional Noturno</t>
  </si>
  <si>
    <t>SOMATÓRIO DOS SUBTOTAIS - 2 FUNCIONÁRIOS</t>
  </si>
  <si>
    <t>CAPINEIRO / GARI</t>
  </si>
  <si>
    <t>Luva pigmentada (4 jogos por mês)</t>
  </si>
  <si>
    <t xml:space="preserve">* Considerando o horário de trabalho 12X36, a contratação é por posto de trabalho, totalizando </t>
  </si>
  <si>
    <t>2 vigias.</t>
  </si>
  <si>
    <t xml:space="preserve">Bota em PVC (4 pares por ano ) </t>
  </si>
  <si>
    <t>Saco de lixo 100l - super reforçado - na cor preta, para retirada de resíduos de limpeza, com 100 unid.</t>
  </si>
  <si>
    <t xml:space="preserve">Gratificação - 12% </t>
  </si>
  <si>
    <t xml:space="preserve">Hora Extra </t>
  </si>
  <si>
    <t>horas/mês</t>
  </si>
  <si>
    <t>Detergente liquido frasco com 500 ml</t>
  </si>
  <si>
    <t>Esponja dupla face (verde/amarela pacote 4)</t>
  </si>
  <si>
    <t>Desenfetante (10 litros)</t>
  </si>
  <si>
    <t>Cloro líquido (10 litros)</t>
  </si>
  <si>
    <t>TABELA DE CUSTOS OPERACIONAIS - ENCARGOS SOCIAIS</t>
  </si>
  <si>
    <t>MONTANTE "A" - MÃO DE OBRA</t>
  </si>
  <si>
    <t>1 - ENCARGOS SOCIAIS</t>
  </si>
  <si>
    <t>Descrição do Grupo - "A"</t>
  </si>
  <si>
    <t xml:space="preserve">Valor </t>
  </si>
  <si>
    <t>Quantidade de Colaboradores</t>
  </si>
  <si>
    <t>INSS (Art. 22, Inciso I, da Lei 8.212/91, 20% sobre a remuneração)</t>
  </si>
  <si>
    <t>FGTS (Art. 15 da lei 8.036/90 e Art. 7º, inciso III da CF. de 88 = 8%</t>
  </si>
  <si>
    <t>SALÁRIO EDUCAÇÃO (Art. 3º, inciso I, do Decreto nº 87.043/82; Art. 15, da Lei 9.424/96; Art. 2º do Dec. Nº 3.12/99 = 2,5%)</t>
  </si>
  <si>
    <t>SESC / SESI (Art. 30 da Lei 8.036/90 = 1,5%)</t>
  </si>
  <si>
    <t>SENAC / SENAI (Decreto nº 2.318/86 = 1%)</t>
  </si>
  <si>
    <t>Seguro Acidente de Trabalho (Art. 22, Inciso II, alineas "b" e "c" da da Lei 8.212/91, Dec. Nº 6.042/07; Anexo da Resolução MPS/CNPS nº 1316/10 (Fator Acidentário de Prevenção - FAP). Aliquotas: 1%, 2% ou 3%, podendo ser reduzidas em ate 50%  ou acrescidas em até 100% de acrodo com o FAP. Cálculo para RAP X FAP considerando 6% como máximo. A proposta da empresa deve contar o valor efetivamente pago.</t>
  </si>
  <si>
    <t>SEBRAE (Art. 8º da Lei 8.029/90 alterada pela Lei nº 8.154/90 = 0,60)</t>
  </si>
  <si>
    <t>INCRA (Art. 1º, inciso I do Dec. 1.146/70 = 0,20%)</t>
  </si>
  <si>
    <t>SUB-TOTAL</t>
  </si>
  <si>
    <t>2 - 13º SALÁRIO E ADICIONAL DE FÉRIAS</t>
  </si>
  <si>
    <t>Adicional de férias (Conforme C.F. Art. 7º inciso XVII, direito ao gozo de férias anuais remuneradas no mínimo de 1/3 a mais no salário normal ((1/3)/12) x 100 = 2,78%)</t>
  </si>
  <si>
    <t>13º Salário (A C.F. Art. 7º inciso XIII, prevê o 13º salário com base na remuneração integral, após ter trabalhado 11 meses e quinze dias: 1/12 x 100 = 8,33%. )</t>
  </si>
  <si>
    <t xml:space="preserve">SUB TOTAL </t>
  </si>
  <si>
    <t>Incidência de 1 sobre o 2</t>
  </si>
  <si>
    <t>3 - AFASTAMENTO MATERNIDADE</t>
  </si>
  <si>
    <t>Afastamento Maternidade (Custeado integral pela Previdêmcia, tem reflexos em férias, 13º e diferença salárial entre o teto da previdência e o recebido. Reflexo: (1,416% X 10% X 6/12) X (8,33% + 2,78% + 20% + 8%) = 0,03)</t>
  </si>
  <si>
    <t>Incidência de 1 sobre o 3</t>
  </si>
  <si>
    <t>SUB TOTAL</t>
  </si>
  <si>
    <t>4 - PROVISÕES DIVERSAS (RESCISÃO E INDENIZAÇÕES)</t>
  </si>
  <si>
    <t>AVISO PRÉVIO INDENIZADO (Valor devido ao empregado no caso de o empregador rescindir o contrato sem justo motivo e sem lhe conceder aviso prévio conforme disposto no § 1º do art. 487 da CLT. Conforme levantamento efetuado em diversos contratos, cerca 5% do pessoal demitido pelo empregador, antes do término do contrato de trabalho. Calculo ((1/12) x 0,05 x 100 = 0,42%)</t>
  </si>
  <si>
    <t>Incidência do FGTS sobre o Aviso Prévio Indenizado (Jurisprudência TCU Acordão 2.217/2010)</t>
  </si>
  <si>
    <t>Aviso Prévio Trabalhado (Refere-se a indenização de sete dias corridos devida ao empregado no caso de o empregador rescindir o contrato sem justo motivo e conceder aviso prévio conforme disposto no art. 488 da CLT (acordão TCU 1186/2017). Cálculo ((7/30) / 12) x 100 = 1,94%)</t>
  </si>
  <si>
    <t>Reflexo do módulo 1 no Aviso Prévio Trabalhado (Incidência do Módulo 1 sobre o aviso prévio trabalhado)</t>
  </si>
  <si>
    <t>Multa do FGTS sobre a rescisão s/ justa causa (A LRF (101/2001) determina multa de 50% da soma dos depósitos do FGTS, no caso de rescisão s/ justa causa considerando 10% dos empregados pedem contas, essa penalidade recai sobre os 90% remanescentes. O pagamento da multa pra valores depositados relativos a salários, férias e 13º salário, conf. calculo: 0,08 x 0,5 x 0,9 x [1 + 1/12 + 1/12 + (1/3 * 1/12)] = 4,20)</t>
  </si>
  <si>
    <t>5 - CUSTO DE REPOSIÇÃO DO PROFISSIONAL AUSENTE</t>
  </si>
  <si>
    <t>FÉRIAS (Afastamento de 30 dias, sem prejuizo da remuneração, após cada período de 12 meses de vigência do contrato de trabalho. O pagamento ocorre conforme preceitua o art. 129 e o inc. I do  art. 130  da CLT; e art. 7º, inciso XVII, CF. Cálculo: 1/12 x 100 = 8,33)</t>
  </si>
  <si>
    <t>Ausência por Doença (Este percentual se refere aos dias em que o empregado fica doente e a contratada deve providênciar sua substituição. Entendemos que deva ser adotado 5,96 dias. Conforme Acordão 1753/2008-Plenário do TCU. Cálculo: (5,96/30)/12x100 = 1,66%)</t>
  </si>
  <si>
    <t>LICENÇA PATERNIDADE (Criada pelo art. 7º do inciso XIX da CF, combinado com o art. 10, § 1º dos Atos das Disposições Constitucionais Transitórias - ADCT. Concede ao empregado o direito de ausentar-se do serviço por cinco dias quando do nascimento de filho, de acodo com o IBGE nascem filhos de 1,5 dos trabalhadores no período de um ano. Dessa forma a provisão para este item corresponde a: ((5/30)/12) x 0,015 x 100 = 0,02%)</t>
  </si>
  <si>
    <t>FALTAS LEGAIS (Lei 6367/76 e o art. 473 da CLT elencam as motivações de falta de empregados ao serviço sem que haja prejuízo ao sal´rio correspondente. De acordo com dados estatísticos do IBGE, arrolado no item 20 do Acórdão 6771/2009 do TCU, cada empregado falta um dia por ano. Cálculo: ((1/30)/12) x 100 = 0,28%)</t>
  </si>
  <si>
    <t>Ausência por Acidente de Trabalho (O art. 27 do Dec. Nº 89.312/1984, obriga o empregador a assumir o ônus financeiro pelo prazo de 15 dias, no caso de acidente de trabalho previsto no art. 131 da CLT. De acordo com a Previdência Social baseados em informações prestadas pelos empregadores por meio da GFIP, 0,78% dos empregados se acidentam no ano. segue cálculo: ((15/30)/12 x 0,0078 x 100 = 0,03%)</t>
  </si>
  <si>
    <t>Incidência de 1 sobre o 5</t>
  </si>
  <si>
    <t xml:space="preserve">TOTAL </t>
  </si>
  <si>
    <t>RESUMO</t>
  </si>
  <si>
    <t xml:space="preserve">1 - Encargos Previdênciarios e FGTS </t>
  </si>
  <si>
    <t>2 - 13º Salário e Adicional de Férias</t>
  </si>
  <si>
    <t>3 - Afastamentos Maternidade</t>
  </si>
  <si>
    <t>4 - Provisão para Rescisão</t>
  </si>
  <si>
    <t>5 - Custo de Reposição do Profissional Ausente</t>
  </si>
  <si>
    <t>TOTAL DOS ENCARGOS</t>
  </si>
  <si>
    <t>VALOR TOTAL SALARIO + ENCAGOS</t>
  </si>
  <si>
    <t>SALÁRIO NORMATIVO CATEGORIA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</si>
</sst>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_-* #,##0.00\ _R_$_-;\-* #,##0.00\ _R_$_-;_-* &quot;-&quot;??\ _R_$_-;_-@_-"/>
  </numFmts>
  <fonts count="19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theme="5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indexed="8"/>
      <name val="Arial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2" tint="-0.89999084444715716"/>
      <name val="Arial"/>
      <family val="2"/>
    </font>
    <font>
      <b/>
      <sz val="10.5"/>
      <color theme="2" tint="-0.89999084444715716"/>
      <name val="Times New Roman"/>
      <family val="1"/>
    </font>
    <font>
      <b/>
      <sz val="10.5"/>
      <color rgb="FFFF0000"/>
      <name val="Times New Roman"/>
      <family val="1"/>
    </font>
    <font>
      <sz val="10.5"/>
      <color theme="2" tint="-0.89999084444715716"/>
      <name val="Times New Roman"/>
      <family val="1"/>
    </font>
    <font>
      <b/>
      <sz val="11"/>
      <color theme="1"/>
      <name val="Times New Roman"/>
      <family val="1"/>
    </font>
    <font>
      <b/>
      <sz val="10"/>
      <color theme="2" tint="-0.89999084444715716"/>
      <name val="Times New Roman"/>
      <family val="1"/>
    </font>
    <font>
      <sz val="11"/>
      <color theme="2" tint="-0.89999084444715716"/>
      <name val="Times New Roman"/>
      <family val="1"/>
    </font>
    <font>
      <b/>
      <sz val="11"/>
      <color theme="2" tint="-0.89999084444715716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9" fontId="10" fillId="0" borderId="0" applyFont="0" applyFill="0" applyBorder="0" applyAlignment="0" applyProtection="0"/>
  </cellStyleXfs>
  <cellXfs count="271">
    <xf numFmtId="0" fontId="0" fillId="0" borderId="0" xfId="0"/>
    <xf numFmtId="4" fontId="2" fillId="2" borderId="11" xfId="0" applyNumberFormat="1" applyFont="1" applyFill="1" applyBorder="1" applyAlignment="1">
      <alignment horizontal="center" vertical="center" wrapText="1"/>
    </xf>
    <xf numFmtId="4" fontId="2" fillId="2" borderId="14" xfId="0" applyNumberFormat="1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vertical="center" wrapText="1"/>
    </xf>
    <xf numFmtId="0" fontId="2" fillId="4" borderId="12" xfId="0" applyFont="1" applyFill="1" applyBorder="1" applyAlignment="1">
      <alignment vertical="center" wrapText="1"/>
    </xf>
    <xf numFmtId="0" fontId="2" fillId="4" borderId="13" xfId="0" applyFont="1" applyFill="1" applyBorder="1" applyAlignment="1">
      <alignment vertical="center" wrapText="1"/>
    </xf>
    <xf numFmtId="0" fontId="5" fillId="0" borderId="11" xfId="0" applyFont="1" applyBorder="1" applyAlignment="1">
      <alignment horizontal="left" indent="1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 wrapText="1"/>
    </xf>
    <xf numFmtId="4" fontId="6" fillId="0" borderId="11" xfId="0" applyNumberFormat="1" applyFont="1" applyBorder="1"/>
    <xf numFmtId="0" fontId="5" fillId="0" borderId="14" xfId="0" applyFont="1" applyBorder="1" applyAlignment="1">
      <alignment horizontal="right"/>
    </xf>
    <xf numFmtId="9" fontId="5" fillId="0" borderId="13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0" fontId="5" fillId="0" borderId="13" xfId="0" applyNumberFormat="1" applyFont="1" applyBorder="1" applyAlignment="1">
      <alignment horizontal="right" vertical="center" wrapText="1"/>
    </xf>
    <xf numFmtId="0" fontId="2" fillId="3" borderId="11" xfId="0" applyFont="1" applyFill="1" applyBorder="1"/>
    <xf numFmtId="0" fontId="2" fillId="3" borderId="12" xfId="0" applyFont="1" applyFill="1" applyBorder="1"/>
    <xf numFmtId="164" fontId="2" fillId="3" borderId="13" xfId="0" applyNumberFormat="1" applyFont="1" applyFill="1" applyBorder="1"/>
    <xf numFmtId="164" fontId="2" fillId="3" borderId="11" xfId="0" applyNumberFormat="1" applyFont="1" applyFill="1" applyBorder="1" applyAlignment="1">
      <alignment wrapText="1"/>
    </xf>
    <xf numFmtId="164" fontId="2" fillId="3" borderId="14" xfId="0" applyNumberFormat="1" applyFont="1" applyFill="1" applyBorder="1" applyAlignment="1">
      <alignment wrapText="1"/>
    </xf>
    <xf numFmtId="0" fontId="2" fillId="4" borderId="11" xfId="0" applyFont="1" applyFill="1" applyBorder="1"/>
    <xf numFmtId="0" fontId="2" fillId="4" borderId="12" xfId="0" applyFont="1" applyFill="1" applyBorder="1"/>
    <xf numFmtId="164" fontId="2" fillId="4" borderId="13" xfId="0" applyNumberFormat="1" applyFont="1" applyFill="1" applyBorder="1"/>
    <xf numFmtId="0" fontId="5" fillId="4" borderId="11" xfId="0" applyFont="1" applyFill="1" applyBorder="1" applyAlignment="1">
      <alignment horizontal="left" indent="1"/>
    </xf>
    <xf numFmtId="0" fontId="5" fillId="4" borderId="12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5" fillId="3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left" wrapText="1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5" fillId="0" borderId="11" xfId="0" applyFont="1" applyBorder="1"/>
    <xf numFmtId="0" fontId="5" fillId="0" borderId="19" xfId="0" applyFont="1" applyBorder="1"/>
    <xf numFmtId="0" fontId="5" fillId="0" borderId="20" xfId="0" applyFont="1" applyBorder="1" applyAlignment="1">
      <alignment horizontal="center"/>
    </xf>
    <xf numFmtId="164" fontId="2" fillId="4" borderId="11" xfId="0" applyNumberFormat="1" applyFont="1" applyFill="1" applyBorder="1"/>
    <xf numFmtId="164" fontId="2" fillId="4" borderId="17" xfId="0" applyNumberFormat="1" applyFont="1" applyFill="1" applyBorder="1"/>
    <xf numFmtId="0" fontId="5" fillId="4" borderId="11" xfId="0" applyFont="1" applyFill="1" applyBorder="1" applyAlignment="1">
      <alignment horizontal="left" vertical="center"/>
    </xf>
    <xf numFmtId="10" fontId="5" fillId="4" borderId="12" xfId="0" applyNumberFormat="1" applyFont="1" applyFill="1" applyBorder="1" applyAlignment="1">
      <alignment horizontal="center" vertical="center"/>
    </xf>
    <xf numFmtId="164" fontId="5" fillId="4" borderId="11" xfId="0" applyNumberFormat="1" applyFont="1" applyFill="1" applyBorder="1"/>
    <xf numFmtId="164" fontId="5" fillId="4" borderId="17" xfId="0" applyNumberFormat="1" applyFont="1" applyFill="1" applyBorder="1"/>
    <xf numFmtId="3" fontId="5" fillId="4" borderId="14" xfId="0" applyNumberFormat="1" applyFont="1" applyFill="1" applyBorder="1"/>
    <xf numFmtId="0" fontId="2" fillId="4" borderId="23" xfId="0" applyFont="1" applyFill="1" applyBorder="1"/>
    <xf numFmtId="0" fontId="2" fillId="4" borderId="24" xfId="0" applyFont="1" applyFill="1" applyBorder="1"/>
    <xf numFmtId="164" fontId="2" fillId="4" borderId="25" xfId="0" applyNumberFormat="1" applyFont="1" applyFill="1" applyBorder="1"/>
    <xf numFmtId="164" fontId="2" fillId="4" borderId="23" xfId="0" applyNumberFormat="1" applyFont="1" applyFill="1" applyBorder="1"/>
    <xf numFmtId="164" fontId="2" fillId="4" borderId="26" xfId="0" applyNumberFormat="1" applyFont="1" applyFill="1" applyBorder="1"/>
    <xf numFmtId="0" fontId="5" fillId="0" borderId="11" xfId="0" applyFont="1" applyBorder="1" applyAlignment="1">
      <alignment horizontal="left"/>
    </xf>
    <xf numFmtId="0" fontId="7" fillId="0" borderId="0" xfId="0" applyFont="1" applyAlignment="1">
      <alignment horizontal="left"/>
    </xf>
    <xf numFmtId="4" fontId="2" fillId="2" borderId="11" xfId="0" applyNumberFormat="1" applyFont="1" applyFill="1" applyBorder="1" applyAlignment="1">
      <alignment horizontal="center" wrapText="1"/>
    </xf>
    <xf numFmtId="4" fontId="2" fillId="2" borderId="14" xfId="0" applyNumberFormat="1" applyFont="1" applyFill="1" applyBorder="1" applyAlignment="1">
      <alignment horizontal="center" wrapText="1"/>
    </xf>
    <xf numFmtId="0" fontId="5" fillId="0" borderId="13" xfId="0" applyFont="1" applyBorder="1" applyAlignment="1">
      <alignment horizontal="right"/>
    </xf>
    <xf numFmtId="0" fontId="3" fillId="3" borderId="11" xfId="0" applyFont="1" applyFill="1" applyBorder="1"/>
    <xf numFmtId="0" fontId="2" fillId="3" borderId="14" xfId="0" applyFont="1" applyFill="1" applyBorder="1" applyAlignment="1">
      <alignment horizontal="right"/>
    </xf>
    <xf numFmtId="0" fontId="2" fillId="4" borderId="13" xfId="0" applyFont="1" applyFill="1" applyBorder="1"/>
    <xf numFmtId="0" fontId="5" fillId="5" borderId="12" xfId="1" applyFill="1" applyBorder="1" applyAlignment="1">
      <alignment horizontal="center"/>
    </xf>
    <xf numFmtId="0" fontId="5" fillId="4" borderId="11" xfId="0" applyFont="1" applyFill="1" applyBorder="1"/>
    <xf numFmtId="0" fontId="5" fillId="3" borderId="11" xfId="0" applyFont="1" applyFill="1" applyBorder="1"/>
    <xf numFmtId="4" fontId="2" fillId="3" borderId="14" xfId="0" applyNumberFormat="1" applyFont="1" applyFill="1" applyBorder="1"/>
    <xf numFmtId="0" fontId="5" fillId="0" borderId="11" xfId="0" applyFont="1" applyBorder="1" applyAlignment="1">
      <alignment vertical="center"/>
    </xf>
    <xf numFmtId="0" fontId="5" fillId="0" borderId="13" xfId="0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right" vertical="center"/>
    </xf>
    <xf numFmtId="0" fontId="2" fillId="3" borderId="13" xfId="0" applyFont="1" applyFill="1" applyBorder="1"/>
    <xf numFmtId="165" fontId="2" fillId="3" borderId="11" xfId="0" applyNumberFormat="1" applyFont="1" applyFill="1" applyBorder="1" applyAlignment="1">
      <alignment wrapText="1"/>
    </xf>
    <xf numFmtId="0" fontId="2" fillId="3" borderId="14" xfId="0" applyFont="1" applyFill="1" applyBorder="1" applyAlignment="1">
      <alignment wrapText="1"/>
    </xf>
    <xf numFmtId="0" fontId="2" fillId="4" borderId="11" xfId="0" applyFont="1" applyFill="1" applyBorder="1" applyAlignment="1">
      <alignment vertical="center"/>
    </xf>
    <xf numFmtId="0" fontId="2" fillId="4" borderId="12" xfId="0" applyFont="1" applyFill="1" applyBorder="1" applyAlignment="1">
      <alignment vertical="center"/>
    </xf>
    <xf numFmtId="0" fontId="2" fillId="4" borderId="13" xfId="0" applyFont="1" applyFill="1" applyBorder="1" applyAlignment="1">
      <alignment vertical="center"/>
    </xf>
    <xf numFmtId="4" fontId="2" fillId="4" borderId="11" xfId="0" applyNumberFormat="1" applyFont="1" applyFill="1" applyBorder="1"/>
    <xf numFmtId="4" fontId="2" fillId="4" borderId="14" xfId="0" applyNumberFormat="1" applyFont="1" applyFill="1" applyBorder="1"/>
    <xf numFmtId="0" fontId="5" fillId="4" borderId="14" xfId="0" applyFont="1" applyFill="1" applyBorder="1"/>
    <xf numFmtId="4" fontId="5" fillId="4" borderId="11" xfId="0" applyNumberFormat="1" applyFont="1" applyFill="1" applyBorder="1"/>
    <xf numFmtId="2" fontId="2" fillId="4" borderId="23" xfId="0" applyNumberFormat="1" applyFont="1" applyFill="1" applyBorder="1"/>
    <xf numFmtId="2" fontId="2" fillId="4" borderId="26" xfId="0" applyNumberFormat="1" applyFont="1" applyFill="1" applyBorder="1"/>
    <xf numFmtId="4" fontId="2" fillId="2" borderId="12" xfId="0" applyNumberFormat="1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4" fontId="6" fillId="0" borderId="12" xfId="0" applyNumberFormat="1" applyFont="1" applyBorder="1"/>
    <xf numFmtId="164" fontId="2" fillId="3" borderId="12" xfId="0" applyNumberFormat="1" applyFont="1" applyFill="1" applyBorder="1"/>
    <xf numFmtId="164" fontId="2" fillId="4" borderId="12" xfId="0" applyNumberFormat="1" applyFont="1" applyFill="1" applyBorder="1"/>
    <xf numFmtId="164" fontId="5" fillId="4" borderId="12" xfId="0" applyNumberFormat="1" applyFont="1" applyFill="1" applyBorder="1"/>
    <xf numFmtId="164" fontId="2" fillId="4" borderId="24" xfId="0" applyNumberFormat="1" applyFont="1" applyFill="1" applyBorder="1"/>
    <xf numFmtId="0" fontId="2" fillId="4" borderId="14" xfId="0" applyFont="1" applyFill="1" applyBorder="1" applyAlignment="1">
      <alignment vertical="center" wrapText="1"/>
    </xf>
    <xf numFmtId="164" fontId="2" fillId="4" borderId="14" xfId="0" applyNumberFormat="1" applyFont="1" applyFill="1" applyBorder="1"/>
    <xf numFmtId="4" fontId="2" fillId="2" borderId="12" xfId="0" applyNumberFormat="1" applyFont="1" applyFill="1" applyBorder="1" applyAlignment="1">
      <alignment horizontal="center" wrapText="1"/>
    </xf>
    <xf numFmtId="10" fontId="5" fillId="0" borderId="13" xfId="0" applyNumberFormat="1" applyFont="1" applyBorder="1" applyAlignment="1">
      <alignment horizontal="right"/>
    </xf>
    <xf numFmtId="0" fontId="5" fillId="0" borderId="12" xfId="0" applyFont="1" applyBorder="1" applyAlignment="1">
      <alignment horizontal="right"/>
    </xf>
    <xf numFmtId="165" fontId="2" fillId="3" borderId="12" xfId="0" applyNumberFormat="1" applyFont="1" applyFill="1" applyBorder="1" applyAlignment="1">
      <alignment wrapText="1"/>
    </xf>
    <xf numFmtId="0" fontId="5" fillId="5" borderId="12" xfId="0" applyFont="1" applyFill="1" applyBorder="1" applyAlignment="1">
      <alignment horizontal="center" vertical="center" wrapText="1"/>
    </xf>
    <xf numFmtId="4" fontId="2" fillId="4" borderId="12" xfId="0" applyNumberFormat="1" applyFont="1" applyFill="1" applyBorder="1"/>
    <xf numFmtId="0" fontId="2" fillId="5" borderId="12" xfId="0" applyFont="1" applyFill="1" applyBorder="1" applyAlignment="1">
      <alignment horizontal="center" vertical="center"/>
    </xf>
    <xf numFmtId="0" fontId="5" fillId="4" borderId="12" xfId="0" applyFont="1" applyFill="1" applyBorder="1"/>
    <xf numFmtId="3" fontId="5" fillId="4" borderId="12" xfId="0" applyNumberFormat="1" applyFont="1" applyFill="1" applyBorder="1"/>
    <xf numFmtId="10" fontId="5" fillId="0" borderId="12" xfId="0" applyNumberFormat="1" applyFont="1" applyBorder="1" applyAlignment="1">
      <alignment horizontal="right"/>
    </xf>
    <xf numFmtId="0" fontId="2" fillId="4" borderId="14" xfId="0" applyFont="1" applyFill="1" applyBorder="1"/>
    <xf numFmtId="2" fontId="2" fillId="4" borderId="24" xfId="0" applyNumberFormat="1" applyFont="1" applyFill="1" applyBorder="1"/>
    <xf numFmtId="0" fontId="2" fillId="4" borderId="12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wrapText="1"/>
    </xf>
    <xf numFmtId="0" fontId="5" fillId="4" borderId="12" xfId="0" applyFont="1" applyFill="1" applyBorder="1" applyAlignment="1">
      <alignment horizontal="center" vertical="center"/>
    </xf>
    <xf numFmtId="4" fontId="5" fillId="0" borderId="14" xfId="0" applyNumberFormat="1" applyFont="1" applyBorder="1" applyAlignment="1">
      <alignment horizontal="right"/>
    </xf>
    <xf numFmtId="4" fontId="5" fillId="0" borderId="12" xfId="0" applyNumberFormat="1" applyFont="1" applyBorder="1" applyAlignment="1">
      <alignment horizontal="center" vertical="center" wrapText="1"/>
    </xf>
    <xf numFmtId="4" fontId="2" fillId="3" borderId="12" xfId="0" applyNumberFormat="1" applyFont="1" applyFill="1" applyBorder="1" applyAlignment="1">
      <alignment wrapText="1"/>
    </xf>
    <xf numFmtId="4" fontId="2" fillId="3" borderId="14" xfId="0" applyNumberFormat="1" applyFont="1" applyFill="1" applyBorder="1" applyAlignment="1">
      <alignment wrapText="1"/>
    </xf>
    <xf numFmtId="4" fontId="5" fillId="0" borderId="11" xfId="0" applyNumberFormat="1" applyFont="1" applyBorder="1" applyAlignment="1">
      <alignment horizontal="center" vertical="center" wrapText="1"/>
    </xf>
    <xf numFmtId="4" fontId="5" fillId="0" borderId="11" xfId="0" applyNumberFormat="1" applyFont="1" applyBorder="1" applyAlignment="1">
      <alignment horizontal="center"/>
    </xf>
    <xf numFmtId="4" fontId="5" fillId="3" borderId="11" xfId="0" applyNumberFormat="1" applyFont="1" applyFill="1" applyBorder="1"/>
    <xf numFmtId="4" fontId="5" fillId="0" borderId="18" xfId="0" applyNumberFormat="1" applyFont="1" applyBorder="1" applyAlignment="1">
      <alignment horizontal="center" vertical="center" wrapText="1"/>
    </xf>
    <xf numFmtId="4" fontId="5" fillId="0" borderId="14" xfId="0" applyNumberFormat="1" applyFont="1" applyBorder="1" applyAlignment="1">
      <alignment horizontal="right" vertical="center"/>
    </xf>
    <xf numFmtId="4" fontId="5" fillId="4" borderId="12" xfId="0" applyNumberFormat="1" applyFont="1" applyFill="1" applyBorder="1"/>
    <xf numFmtId="4" fontId="5" fillId="4" borderId="14" xfId="0" applyNumberFormat="1" applyFont="1" applyFill="1" applyBorder="1"/>
    <xf numFmtId="4" fontId="2" fillId="4" borderId="24" xfId="0" applyNumberFormat="1" applyFont="1" applyFill="1" applyBorder="1"/>
    <xf numFmtId="4" fontId="2" fillId="4" borderId="26" xfId="0" applyNumberFormat="1" applyFont="1" applyFill="1" applyBorder="1"/>
    <xf numFmtId="4" fontId="5" fillId="0" borderId="12" xfId="0" applyNumberFormat="1" applyFont="1" applyBorder="1" applyAlignment="1">
      <alignment horizontal="center" vertical="center"/>
    </xf>
    <xf numFmtId="4" fontId="5" fillId="0" borderId="12" xfId="0" applyNumberFormat="1" applyFont="1" applyBorder="1" applyAlignment="1">
      <alignment horizontal="center"/>
    </xf>
    <xf numFmtId="4" fontId="5" fillId="0" borderId="11" xfId="0" applyNumberFormat="1" applyFont="1" applyBorder="1" applyAlignment="1">
      <alignment horizontal="right" vertical="center" wrapText="1"/>
    </xf>
    <xf numFmtId="4" fontId="5" fillId="0" borderId="11" xfId="0" applyNumberFormat="1" applyFont="1" applyBorder="1" applyAlignment="1">
      <alignment horizontal="right"/>
    </xf>
    <xf numFmtId="4" fontId="5" fillId="3" borderId="11" xfId="0" applyNumberFormat="1" applyFont="1" applyFill="1" applyBorder="1" applyAlignment="1">
      <alignment horizontal="right"/>
    </xf>
    <xf numFmtId="4" fontId="2" fillId="4" borderId="12" xfId="0" applyNumberFormat="1" applyFont="1" applyFill="1" applyBorder="1" applyAlignment="1">
      <alignment horizontal="right"/>
    </xf>
    <xf numFmtId="4" fontId="5" fillId="0" borderId="18" xfId="0" applyNumberFormat="1" applyFont="1" applyBorder="1" applyAlignment="1">
      <alignment horizontal="right" vertical="center" wrapText="1"/>
    </xf>
    <xf numFmtId="4" fontId="5" fillId="0" borderId="22" xfId="0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left" inden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4" fontId="5" fillId="0" borderId="13" xfId="0" applyNumberFormat="1" applyFont="1" applyBorder="1" applyAlignment="1">
      <alignment vertical="center" wrapText="1"/>
    </xf>
    <xf numFmtId="4" fontId="5" fillId="0" borderId="13" xfId="0" applyNumberFormat="1" applyFont="1" applyBorder="1" applyAlignment="1">
      <alignment vertical="center"/>
    </xf>
    <xf numFmtId="4" fontId="5" fillId="0" borderId="13" xfId="0" applyNumberFormat="1" applyFont="1" applyBorder="1"/>
    <xf numFmtId="4" fontId="5" fillId="0" borderId="21" xfId="0" applyNumberFormat="1" applyFont="1" applyBorder="1"/>
    <xf numFmtId="4" fontId="5" fillId="0" borderId="13" xfId="0" applyNumberFormat="1" applyFont="1" applyBorder="1" applyAlignment="1">
      <alignment horizontal="right" vertical="center"/>
    </xf>
    <xf numFmtId="4" fontId="5" fillId="0" borderId="11" xfId="0" applyNumberFormat="1" applyFont="1" applyBorder="1" applyAlignment="1">
      <alignment horizontal="center" vertical="center"/>
    </xf>
    <xf numFmtId="4" fontId="2" fillId="3" borderId="13" xfId="0" applyNumberFormat="1" applyFont="1" applyFill="1" applyBorder="1"/>
    <xf numFmtId="4" fontId="2" fillId="3" borderId="11" xfId="0" applyNumberFormat="1" applyFont="1" applyFill="1" applyBorder="1" applyAlignment="1">
      <alignment wrapText="1"/>
    </xf>
    <xf numFmtId="4" fontId="5" fillId="0" borderId="14" xfId="0" applyNumberFormat="1" applyFont="1" applyBorder="1"/>
    <xf numFmtId="4" fontId="5" fillId="0" borderId="14" xfId="0" applyNumberFormat="1" applyFont="1" applyBorder="1" applyAlignment="1">
      <alignment vertical="center"/>
    </xf>
    <xf numFmtId="4" fontId="5" fillId="0" borderId="13" xfId="0" applyNumberFormat="1" applyFont="1" applyBorder="1" applyAlignment="1">
      <alignment horizontal="center" vertical="center" wrapText="1"/>
    </xf>
    <xf numFmtId="4" fontId="5" fillId="5" borderId="13" xfId="0" applyNumberFormat="1" applyFont="1" applyFill="1" applyBorder="1" applyAlignment="1">
      <alignment horizontal="center" vertical="center" wrapText="1"/>
    </xf>
    <xf numFmtId="4" fontId="2" fillId="3" borderId="12" xfId="0" applyNumberFormat="1" applyFont="1" applyFill="1" applyBorder="1"/>
    <xf numFmtId="4" fontId="2" fillId="4" borderId="12" xfId="0" applyNumberFormat="1" applyFont="1" applyFill="1" applyBorder="1" applyAlignment="1">
      <alignment vertical="center" wrapText="1"/>
    </xf>
    <xf numFmtId="4" fontId="2" fillId="4" borderId="14" xfId="0" applyNumberFormat="1" applyFont="1" applyFill="1" applyBorder="1" applyAlignment="1">
      <alignment vertical="center" wrapText="1"/>
    </xf>
    <xf numFmtId="4" fontId="5" fillId="0" borderId="12" xfId="0" applyNumberFormat="1" applyFont="1" applyBorder="1" applyAlignment="1">
      <alignment horizontal="right"/>
    </xf>
    <xf numFmtId="4" fontId="2" fillId="3" borderId="14" xfId="0" applyNumberFormat="1" applyFont="1" applyFill="1" applyBorder="1" applyAlignment="1">
      <alignment horizontal="right"/>
    </xf>
    <xf numFmtId="4" fontId="2" fillId="3" borderId="14" xfId="0" applyNumberFormat="1" applyFont="1" applyFill="1" applyBorder="1" applyAlignment="1">
      <alignment vertical="center" wrapText="1"/>
    </xf>
    <xf numFmtId="0" fontId="12" fillId="4" borderId="12" xfId="0" applyFont="1" applyFill="1" applyBorder="1" applyAlignment="1">
      <alignment horizontal="left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left" vertical="center" wrapText="1"/>
    </xf>
    <xf numFmtId="9" fontId="12" fillId="4" borderId="12" xfId="0" applyNumberFormat="1" applyFont="1" applyFill="1" applyBorder="1" applyAlignment="1">
      <alignment horizontal="center" vertical="center" wrapText="1"/>
    </xf>
    <xf numFmtId="4" fontId="12" fillId="4" borderId="12" xfId="0" applyNumberFormat="1" applyFont="1" applyFill="1" applyBorder="1" applyAlignment="1">
      <alignment horizontal="center" vertical="center" wrapText="1"/>
    </xf>
    <xf numFmtId="1" fontId="12" fillId="4" borderId="12" xfId="0" applyNumberFormat="1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vertical="center" wrapText="1"/>
    </xf>
    <xf numFmtId="10" fontId="14" fillId="0" borderId="12" xfId="0" applyNumberFormat="1" applyFont="1" applyBorder="1" applyAlignment="1">
      <alignment horizontal="center" vertical="center" wrapText="1"/>
    </xf>
    <xf numFmtId="4" fontId="14" fillId="4" borderId="12" xfId="2" applyNumberFormat="1" applyFont="1" applyFill="1" applyBorder="1" applyAlignment="1">
      <alignment horizontal="center" vertical="center" wrapText="1"/>
    </xf>
    <xf numFmtId="0" fontId="12" fillId="7" borderId="12" xfId="0" applyFont="1" applyFill="1" applyBorder="1" applyAlignment="1">
      <alignment horizontal="center" vertical="center" wrapText="1"/>
    </xf>
    <xf numFmtId="10" fontId="12" fillId="7" borderId="12" xfId="0" applyNumberFormat="1" applyFont="1" applyFill="1" applyBorder="1" applyAlignment="1">
      <alignment horizontal="center" vertical="center" wrapText="1"/>
    </xf>
    <xf numFmtId="4" fontId="12" fillId="7" borderId="12" xfId="2" applyNumberFormat="1" applyFont="1" applyFill="1" applyBorder="1" applyAlignment="1">
      <alignment horizontal="center" vertical="distributed" wrapText="1"/>
    </xf>
    <xf numFmtId="0" fontId="12" fillId="4" borderId="12" xfId="0" applyFont="1" applyFill="1" applyBorder="1" applyAlignment="1">
      <alignment horizontal="center" vertical="center" wrapText="1"/>
    </xf>
    <xf numFmtId="10" fontId="12" fillId="4" borderId="12" xfId="0" applyNumberFormat="1" applyFont="1" applyFill="1" applyBorder="1" applyAlignment="1">
      <alignment horizontal="center" vertical="center" wrapText="1"/>
    </xf>
    <xf numFmtId="4" fontId="12" fillId="4" borderId="12" xfId="2" applyNumberFormat="1" applyFont="1" applyFill="1" applyBorder="1" applyAlignment="1">
      <alignment horizontal="right" vertical="center"/>
    </xf>
    <xf numFmtId="0" fontId="14" fillId="4" borderId="12" xfId="0" applyFont="1" applyFill="1" applyBorder="1" applyAlignment="1">
      <alignment horizontal="left" vertical="center" wrapText="1"/>
    </xf>
    <xf numFmtId="10" fontId="14" fillId="0" borderId="12" xfId="0" applyNumberFormat="1" applyFont="1" applyBorder="1" applyAlignment="1">
      <alignment horizontal="center" vertical="center"/>
    </xf>
    <xf numFmtId="10" fontId="14" fillId="4" borderId="12" xfId="0" applyNumberFormat="1" applyFont="1" applyFill="1" applyBorder="1" applyAlignment="1">
      <alignment horizontal="center" vertical="center" wrapText="1"/>
    </xf>
    <xf numFmtId="4" fontId="12" fillId="4" borderId="12" xfId="2" applyNumberFormat="1" applyFont="1" applyFill="1" applyBorder="1" applyAlignment="1">
      <alignment horizontal="center" vertical="center"/>
    </xf>
    <xf numFmtId="4" fontId="14" fillId="4" borderId="12" xfId="2" applyNumberFormat="1" applyFont="1" applyFill="1" applyBorder="1" applyAlignment="1">
      <alignment horizontal="center" vertical="center"/>
    </xf>
    <xf numFmtId="4" fontId="12" fillId="7" borderId="12" xfId="2" applyNumberFormat="1" applyFont="1" applyFill="1" applyBorder="1" applyAlignment="1">
      <alignment horizontal="center" vertical="center"/>
    </xf>
    <xf numFmtId="4" fontId="14" fillId="4" borderId="12" xfId="0" applyNumberFormat="1" applyFont="1" applyFill="1" applyBorder="1" applyAlignment="1">
      <alignment horizontal="center" vertical="center" wrapText="1"/>
    </xf>
    <xf numFmtId="0" fontId="12" fillId="8" borderId="12" xfId="0" applyFont="1" applyFill="1" applyBorder="1" applyAlignment="1">
      <alignment horizontal="center" vertical="center" wrapText="1"/>
    </xf>
    <xf numFmtId="10" fontId="12" fillId="8" borderId="12" xfId="0" applyNumberFormat="1" applyFont="1" applyFill="1" applyBorder="1" applyAlignment="1">
      <alignment horizontal="center" vertical="center" wrapText="1"/>
    </xf>
    <xf numFmtId="4" fontId="12" fillId="8" borderId="12" xfId="0" applyNumberFormat="1" applyFont="1" applyFill="1" applyBorder="1" applyAlignment="1">
      <alignment horizontal="center" vertical="center" wrapText="1"/>
    </xf>
    <xf numFmtId="0" fontId="14" fillId="4" borderId="12" xfId="0" applyFont="1" applyFill="1" applyBorder="1" applyAlignment="1">
      <alignment horizontal="center" vertical="center" wrapText="1"/>
    </xf>
    <xf numFmtId="4" fontId="14" fillId="0" borderId="12" xfId="0" applyNumberFormat="1" applyFont="1" applyBorder="1" applyAlignment="1">
      <alignment horizontal="center" vertical="center" wrapText="1"/>
    </xf>
    <xf numFmtId="0" fontId="14" fillId="0" borderId="12" xfId="0" applyFont="1" applyBorder="1" applyAlignment="1">
      <alignment horizontal="justify" vertical="distributed" wrapText="1"/>
    </xf>
    <xf numFmtId="0" fontId="12" fillId="0" borderId="12" xfId="0" applyFont="1" applyBorder="1" applyAlignment="1">
      <alignment horizontal="center" vertical="center" wrapText="1"/>
    </xf>
    <xf numFmtId="0" fontId="14" fillId="4" borderId="12" xfId="0" applyFont="1" applyFill="1" applyBorder="1" applyAlignment="1">
      <alignment vertical="center" wrapText="1"/>
    </xf>
    <xf numFmtId="0" fontId="12" fillId="4" borderId="12" xfId="0" applyFont="1" applyFill="1" applyBorder="1" applyAlignment="1">
      <alignment horizontal="center"/>
    </xf>
    <xf numFmtId="10" fontId="12" fillId="0" borderId="12" xfId="0" applyNumberFormat="1" applyFont="1" applyBorder="1" applyAlignment="1">
      <alignment horizontal="center" vertical="center" wrapText="1"/>
    </xf>
    <xf numFmtId="0" fontId="14" fillId="4" borderId="12" xfId="0" applyFont="1" applyFill="1" applyBorder="1"/>
    <xf numFmtId="4" fontId="12" fillId="0" borderId="12" xfId="0" applyNumberFormat="1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4" fontId="14" fillId="4" borderId="12" xfId="2" applyNumberFormat="1" applyFont="1" applyFill="1" applyBorder="1" applyAlignment="1">
      <alignment horizontal="right" vertical="center" wrapText="1"/>
    </xf>
    <xf numFmtId="0" fontId="14" fillId="0" borderId="12" xfId="0" applyFont="1" applyBorder="1"/>
    <xf numFmtId="10" fontId="14" fillId="4" borderId="12" xfId="0" applyNumberFormat="1" applyFont="1" applyFill="1" applyBorder="1" applyAlignment="1">
      <alignment horizontal="center"/>
    </xf>
    <xf numFmtId="4" fontId="12" fillId="7" borderId="12" xfId="2" applyNumberFormat="1" applyFont="1" applyFill="1" applyBorder="1" applyAlignment="1">
      <alignment horizontal="right" vertical="center" wrapText="1"/>
    </xf>
    <xf numFmtId="0" fontId="17" fillId="0" borderId="0" xfId="0" applyFont="1"/>
    <xf numFmtId="4" fontId="18" fillId="8" borderId="12" xfId="0" applyNumberFormat="1" applyFont="1" applyFill="1" applyBorder="1"/>
    <xf numFmtId="0" fontId="18" fillId="8" borderId="13" xfId="0" applyFont="1" applyFill="1" applyBorder="1" applyAlignment="1">
      <alignment horizontal="center"/>
    </xf>
    <xf numFmtId="0" fontId="18" fillId="8" borderId="33" xfId="0" applyFont="1" applyFill="1" applyBorder="1" applyAlignment="1">
      <alignment horizontal="center"/>
    </xf>
    <xf numFmtId="0" fontId="12" fillId="0" borderId="12" xfId="0" applyFont="1" applyBorder="1" applyAlignment="1">
      <alignment horizontal="left" vertical="center" wrapText="1"/>
    </xf>
    <xf numFmtId="0" fontId="15" fillId="6" borderId="34" xfId="0" applyFont="1" applyFill="1" applyBorder="1" applyAlignment="1">
      <alignment horizontal="center"/>
    </xf>
    <xf numFmtId="0" fontId="16" fillId="4" borderId="13" xfId="0" applyFont="1" applyFill="1" applyBorder="1" applyAlignment="1">
      <alignment horizontal="left" vertical="center" wrapText="1"/>
    </xf>
    <xf numFmtId="0" fontId="16" fillId="4" borderId="16" xfId="0" applyFont="1" applyFill="1" applyBorder="1" applyAlignment="1">
      <alignment horizontal="left" vertical="center" wrapText="1"/>
    </xf>
    <xf numFmtId="0" fontId="16" fillId="4" borderId="33" xfId="0" applyFont="1" applyFill="1" applyBorder="1" applyAlignment="1">
      <alignment horizontal="left" vertical="center" wrapText="1"/>
    </xf>
    <xf numFmtId="0" fontId="12" fillId="7" borderId="13" xfId="0" applyFont="1" applyFill="1" applyBorder="1" applyAlignment="1">
      <alignment horizontal="center" vertical="center" wrapText="1"/>
    </xf>
    <xf numFmtId="0" fontId="12" fillId="7" borderId="16" xfId="0" applyFont="1" applyFill="1" applyBorder="1" applyAlignment="1">
      <alignment horizontal="center" vertical="center" wrapText="1"/>
    </xf>
    <xf numFmtId="0" fontId="12" fillId="7" borderId="33" xfId="0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horizontal="center"/>
    </xf>
    <xf numFmtId="0" fontId="14" fillId="0" borderId="33" xfId="0" applyFont="1" applyBorder="1" applyAlignment="1">
      <alignment horizontal="center"/>
    </xf>
    <xf numFmtId="0" fontId="11" fillId="0" borderId="13" xfId="0" applyFont="1" applyBorder="1" applyAlignment="1">
      <alignment horizontal="center" vertical="distributed" wrapText="1"/>
    </xf>
    <xf numFmtId="0" fontId="11" fillId="0" borderId="16" xfId="0" applyFont="1" applyBorder="1" applyAlignment="1">
      <alignment horizontal="center" vertical="distributed" wrapText="1"/>
    </xf>
    <xf numFmtId="0" fontId="11" fillId="0" borderId="33" xfId="0" applyFont="1" applyBorder="1" applyAlignment="1">
      <alignment horizontal="center" vertical="distributed" wrapText="1"/>
    </xf>
    <xf numFmtId="0" fontId="12" fillId="5" borderId="12" xfId="0" applyFont="1" applyFill="1" applyBorder="1" applyAlignment="1">
      <alignment horizontal="center" vertical="distributed" wrapText="1"/>
    </xf>
    <xf numFmtId="0" fontId="12" fillId="4" borderId="12" xfId="0" applyFont="1" applyFill="1" applyBorder="1" applyAlignment="1">
      <alignment horizontal="left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left" vertical="center"/>
    </xf>
    <xf numFmtId="0" fontId="5" fillId="4" borderId="12" xfId="0" applyFont="1" applyFill="1" applyBorder="1" applyAlignment="1">
      <alignment horizontal="left" vertical="center"/>
    </xf>
    <xf numFmtId="0" fontId="5" fillId="4" borderId="13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" fontId="2" fillId="2" borderId="9" xfId="0" applyNumberFormat="1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4" fontId="2" fillId="3" borderId="7" xfId="0" applyNumberFormat="1" applyFont="1" applyFill="1" applyBorder="1" applyAlignment="1">
      <alignment horizontal="center" wrapText="1"/>
    </xf>
    <xf numFmtId="4" fontId="2" fillId="3" borderId="10" xfId="0" applyNumberFormat="1" applyFont="1" applyFill="1" applyBorder="1" applyAlignment="1">
      <alignment horizont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164" fontId="2" fillId="4" borderId="11" xfId="0" applyNumberFormat="1" applyFont="1" applyFill="1" applyBorder="1" applyAlignment="1">
      <alignment horizontal="center"/>
    </xf>
    <xf numFmtId="164" fontId="2" fillId="4" borderId="14" xfId="0" applyNumberFormat="1" applyFont="1" applyFill="1" applyBorder="1" applyAlignment="1">
      <alignment horizontal="center"/>
    </xf>
    <xf numFmtId="0" fontId="2" fillId="4" borderId="15" xfId="0" applyFont="1" applyFill="1" applyBorder="1" applyAlignment="1">
      <alignment horizontal="left"/>
    </xf>
    <xf numFmtId="0" fontId="2" fillId="4" borderId="16" xfId="0" applyFont="1" applyFill="1" applyBorder="1" applyAlignment="1">
      <alignment horizontal="left"/>
    </xf>
    <xf numFmtId="0" fontId="2" fillId="0" borderId="15" xfId="1" applyFont="1" applyBorder="1" applyAlignment="1">
      <alignment horizontal="center"/>
    </xf>
    <xf numFmtId="0" fontId="2" fillId="0" borderId="17" xfId="1" applyFont="1" applyBorder="1" applyAlignment="1">
      <alignment horizontal="center"/>
    </xf>
    <xf numFmtId="0" fontId="2" fillId="4" borderId="11" xfId="0" applyFont="1" applyFill="1" applyBorder="1" applyAlignment="1">
      <alignment horizontal="left" vertical="center"/>
    </xf>
    <xf numFmtId="0" fontId="2" fillId="4" borderId="12" xfId="0" applyFont="1" applyFill="1" applyBorder="1" applyAlignment="1">
      <alignment horizontal="left" vertical="center"/>
    </xf>
    <xf numFmtId="0" fontId="2" fillId="4" borderId="13" xfId="0" applyFont="1" applyFill="1" applyBorder="1" applyAlignment="1">
      <alignment horizontal="left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4" fontId="2" fillId="3" borderId="30" xfId="0" applyNumberFormat="1" applyFont="1" applyFill="1" applyBorder="1" applyAlignment="1">
      <alignment horizontal="center" wrapText="1"/>
    </xf>
    <xf numFmtId="4" fontId="2" fillId="3" borderId="31" xfId="0" applyNumberFormat="1" applyFont="1" applyFill="1" applyBorder="1" applyAlignment="1">
      <alignment horizontal="center" wrapText="1"/>
    </xf>
    <xf numFmtId="0" fontId="2" fillId="0" borderId="11" xfId="1" applyFont="1" applyBorder="1" applyAlignment="1">
      <alignment horizontal="center"/>
    </xf>
    <xf numFmtId="0" fontId="2" fillId="0" borderId="14" xfId="1" applyFont="1" applyBorder="1" applyAlignment="1">
      <alignment horizontal="center"/>
    </xf>
    <xf numFmtId="0" fontId="2" fillId="4" borderId="23" xfId="0" applyFont="1" applyFill="1" applyBorder="1" applyAlignment="1">
      <alignment horizontal="left" vertical="center"/>
    </xf>
    <xf numFmtId="0" fontId="2" fillId="4" borderId="24" xfId="0" applyFont="1" applyFill="1" applyBorder="1" applyAlignment="1">
      <alignment horizontal="left" vertical="center"/>
    </xf>
    <xf numFmtId="0" fontId="2" fillId="4" borderId="25" xfId="0" applyFont="1" applyFill="1" applyBorder="1" applyAlignment="1">
      <alignment horizontal="left" vertical="center"/>
    </xf>
    <xf numFmtId="0" fontId="2" fillId="2" borderId="11" xfId="1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right"/>
    </xf>
    <xf numFmtId="0" fontId="2" fillId="3" borderId="12" xfId="0" applyFont="1" applyFill="1" applyBorder="1" applyAlignment="1">
      <alignment horizontal="right"/>
    </xf>
    <xf numFmtId="0" fontId="2" fillId="3" borderId="13" xfId="0" applyFont="1" applyFill="1" applyBorder="1" applyAlignment="1">
      <alignment horizontal="right"/>
    </xf>
    <xf numFmtId="0" fontId="2" fillId="4" borderId="11" xfId="0" applyFont="1" applyFill="1" applyBorder="1" applyAlignment="1">
      <alignment horizontal="left"/>
    </xf>
    <xf numFmtId="0" fontId="2" fillId="4" borderId="12" xfId="0" applyFont="1" applyFill="1" applyBorder="1" applyAlignment="1">
      <alignment horizontal="left"/>
    </xf>
    <xf numFmtId="0" fontId="2" fillId="4" borderId="13" xfId="0" applyFont="1" applyFill="1" applyBorder="1" applyAlignment="1">
      <alignment horizontal="left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4" fontId="2" fillId="2" borderId="12" xfId="0" applyNumberFormat="1" applyFont="1" applyFill="1" applyBorder="1" applyAlignment="1">
      <alignment horizontal="center" vertical="center" wrapText="1"/>
    </xf>
    <xf numFmtId="4" fontId="2" fillId="2" borderId="12" xfId="0" applyNumberFormat="1" applyFont="1" applyFill="1" applyBorder="1" applyAlignment="1">
      <alignment horizontal="center" wrapText="1"/>
    </xf>
    <xf numFmtId="4" fontId="2" fillId="2" borderId="14" xfId="0" applyNumberFormat="1" applyFont="1" applyFill="1" applyBorder="1" applyAlignment="1">
      <alignment horizontal="center" wrapText="1"/>
    </xf>
    <xf numFmtId="4" fontId="2" fillId="4" borderId="13" xfId="0" applyNumberFormat="1" applyFont="1" applyFill="1" applyBorder="1" applyAlignment="1">
      <alignment horizontal="center"/>
    </xf>
    <xf numFmtId="4" fontId="2" fillId="4" borderId="17" xfId="0" applyNumberFormat="1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164" fontId="2" fillId="4" borderId="13" xfId="0" applyNumberFormat="1" applyFont="1" applyFill="1" applyBorder="1" applyAlignment="1">
      <alignment horizontal="center"/>
    </xf>
    <xf numFmtId="164" fontId="2" fillId="4" borderId="17" xfId="0" applyNumberFormat="1" applyFont="1" applyFill="1" applyBorder="1" applyAlignment="1">
      <alignment horizontal="center"/>
    </xf>
    <xf numFmtId="0" fontId="9" fillId="0" borderId="0" xfId="0" applyFont="1" applyAlignment="1">
      <alignment horizontal="left"/>
    </xf>
    <xf numFmtId="0" fontId="1" fillId="0" borderId="28" xfId="0" applyFont="1" applyBorder="1" applyAlignment="1">
      <alignment horizontal="center" vertical="center"/>
    </xf>
    <xf numFmtId="4" fontId="2" fillId="2" borderId="8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4" xfId="1" xr:uid="{2A981E62-DC22-456F-8492-4A1C3A4BE50B}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66663-CFD3-4335-BEE6-A35E488A6BF5}">
  <dimension ref="A1:C59"/>
  <sheetViews>
    <sheetView topLeftCell="A34" workbookViewId="0">
      <selection activeCell="F61" sqref="F61"/>
    </sheetView>
  </sheetViews>
  <sheetFormatPr defaultRowHeight="15" x14ac:dyDescent="0.25"/>
  <cols>
    <col min="1" max="1" width="64.5703125" customWidth="1"/>
    <col min="2" max="2" width="12.7109375" customWidth="1"/>
    <col min="3" max="3" width="17.42578125" customWidth="1"/>
  </cols>
  <sheetData>
    <row r="1" spans="1:3" x14ac:dyDescent="0.25">
      <c r="A1" s="195" t="s">
        <v>73</v>
      </c>
      <c r="B1" s="196"/>
      <c r="C1" s="197"/>
    </row>
    <row r="2" spans="1:3" x14ac:dyDescent="0.25">
      <c r="A2" s="198" t="s">
        <v>74</v>
      </c>
      <c r="B2" s="198"/>
      <c r="C2" s="198"/>
    </row>
    <row r="3" spans="1:3" x14ac:dyDescent="0.25">
      <c r="A3" s="199" t="s">
        <v>75</v>
      </c>
      <c r="B3" s="199"/>
      <c r="C3" s="199"/>
    </row>
    <row r="4" spans="1:3" x14ac:dyDescent="0.25">
      <c r="A4" s="141" t="s">
        <v>76</v>
      </c>
      <c r="B4" s="141" t="s">
        <v>13</v>
      </c>
      <c r="C4" s="141" t="s">
        <v>77</v>
      </c>
    </row>
    <row r="5" spans="1:3" x14ac:dyDescent="0.25">
      <c r="A5" s="142" t="s">
        <v>119</v>
      </c>
      <c r="B5" s="143">
        <v>1</v>
      </c>
      <c r="C5" s="144"/>
    </row>
    <row r="6" spans="1:3" x14ac:dyDescent="0.25">
      <c r="A6" s="140" t="s">
        <v>78</v>
      </c>
      <c r="B6" s="145">
        <v>8</v>
      </c>
      <c r="C6" s="144">
        <f>C5*B6</f>
        <v>0</v>
      </c>
    </row>
    <row r="7" spans="1:3" x14ac:dyDescent="0.25">
      <c r="A7" s="146" t="s">
        <v>79</v>
      </c>
      <c r="B7" s="147">
        <v>0.2</v>
      </c>
      <c r="C7" s="148">
        <f>C6*B7</f>
        <v>0</v>
      </c>
    </row>
    <row r="8" spans="1:3" x14ac:dyDescent="0.25">
      <c r="A8" s="146" t="s">
        <v>80</v>
      </c>
      <c r="B8" s="147">
        <v>0.08</v>
      </c>
      <c r="C8" s="148">
        <f>C6*B8</f>
        <v>0</v>
      </c>
    </row>
    <row r="9" spans="1:3" ht="27" x14ac:dyDescent="0.25">
      <c r="A9" s="146" t="s">
        <v>81</v>
      </c>
      <c r="B9" s="147">
        <v>2.5000000000000001E-2</v>
      </c>
      <c r="C9" s="148">
        <f>C6*B9</f>
        <v>0</v>
      </c>
    </row>
    <row r="10" spans="1:3" x14ac:dyDescent="0.25">
      <c r="A10" s="146" t="s">
        <v>82</v>
      </c>
      <c r="B10" s="147">
        <v>1.4999999999999999E-2</v>
      </c>
      <c r="C10" s="148">
        <f>C6*B10</f>
        <v>0</v>
      </c>
    </row>
    <row r="11" spans="1:3" x14ac:dyDescent="0.25">
      <c r="A11" s="146" t="s">
        <v>83</v>
      </c>
      <c r="B11" s="147">
        <v>0.01</v>
      </c>
      <c r="C11" s="148">
        <f>C5*B11</f>
        <v>0</v>
      </c>
    </row>
    <row r="12" spans="1:3" ht="84" customHeight="1" x14ac:dyDescent="0.25">
      <c r="A12" s="146" t="s">
        <v>84</v>
      </c>
      <c r="B12" s="147">
        <v>0.03</v>
      </c>
      <c r="C12" s="148">
        <f>C6*B12</f>
        <v>0</v>
      </c>
    </row>
    <row r="13" spans="1:3" x14ac:dyDescent="0.25">
      <c r="A13" s="146" t="s">
        <v>85</v>
      </c>
      <c r="B13" s="147">
        <v>6.0000000000000001E-3</v>
      </c>
      <c r="C13" s="148">
        <f>C6*B13</f>
        <v>0</v>
      </c>
    </row>
    <row r="14" spans="1:3" x14ac:dyDescent="0.25">
      <c r="A14" s="146" t="s">
        <v>86</v>
      </c>
      <c r="B14" s="147">
        <v>2E-3</v>
      </c>
      <c r="C14" s="148">
        <f>C6*B14</f>
        <v>0</v>
      </c>
    </row>
    <row r="15" spans="1:3" x14ac:dyDescent="0.25">
      <c r="A15" s="149" t="s">
        <v>87</v>
      </c>
      <c r="B15" s="150">
        <f>SUM(B7:B14)</f>
        <v>0.3680000000000001</v>
      </c>
      <c r="C15" s="151">
        <f>SUM(C7:C14)</f>
        <v>0</v>
      </c>
    </row>
    <row r="16" spans="1:3" x14ac:dyDescent="0.25">
      <c r="A16" s="152"/>
      <c r="B16" s="153"/>
      <c r="C16" s="154"/>
    </row>
    <row r="17" spans="1:3" x14ac:dyDescent="0.25">
      <c r="A17" s="199" t="s">
        <v>88</v>
      </c>
      <c r="B17" s="199"/>
      <c r="C17" s="199"/>
    </row>
    <row r="18" spans="1:3" ht="40.5" x14ac:dyDescent="0.25">
      <c r="A18" s="155" t="s">
        <v>89</v>
      </c>
      <c r="B18" s="156">
        <v>2.7799999999999998E-2</v>
      </c>
      <c r="C18" s="148">
        <f>C6*B18</f>
        <v>0</v>
      </c>
    </row>
    <row r="19" spans="1:3" ht="40.5" x14ac:dyDescent="0.25">
      <c r="A19" s="155" t="s">
        <v>90</v>
      </c>
      <c r="B19" s="157">
        <v>8.3299999999999999E-2</v>
      </c>
      <c r="C19" s="148">
        <f>C6*B19</f>
        <v>0</v>
      </c>
    </row>
    <row r="20" spans="1:3" x14ac:dyDescent="0.25">
      <c r="A20" s="152" t="s">
        <v>91</v>
      </c>
      <c r="B20" s="153">
        <f>B18+B19</f>
        <v>0.1111</v>
      </c>
      <c r="C20" s="158">
        <f>SUM(C18:C19)</f>
        <v>0</v>
      </c>
    </row>
    <row r="21" spans="1:3" x14ac:dyDescent="0.25">
      <c r="A21" s="140" t="s">
        <v>92</v>
      </c>
      <c r="B21" s="157">
        <f>B15*B20</f>
        <v>4.0884800000000013E-2</v>
      </c>
      <c r="C21" s="159">
        <f>C6*B21</f>
        <v>0</v>
      </c>
    </row>
    <row r="22" spans="1:3" x14ac:dyDescent="0.25">
      <c r="A22" s="149" t="s">
        <v>91</v>
      </c>
      <c r="B22" s="150">
        <f>B20+B21</f>
        <v>0.15198480000000003</v>
      </c>
      <c r="C22" s="160">
        <f>C20+C21</f>
        <v>0</v>
      </c>
    </row>
    <row r="23" spans="1:3" x14ac:dyDescent="0.25">
      <c r="A23" s="200"/>
      <c r="B23" s="200"/>
      <c r="C23" s="200"/>
    </row>
    <row r="24" spans="1:3" x14ac:dyDescent="0.25">
      <c r="A24" s="199" t="s">
        <v>93</v>
      </c>
      <c r="B24" s="199"/>
      <c r="C24" s="199"/>
    </row>
    <row r="25" spans="1:3" ht="45" customHeight="1" x14ac:dyDescent="0.25">
      <c r="A25" s="155" t="s">
        <v>94</v>
      </c>
      <c r="B25" s="157">
        <v>2.9999999999999997E-4</v>
      </c>
      <c r="C25" s="161">
        <f>C6*B25</f>
        <v>0</v>
      </c>
    </row>
    <row r="26" spans="1:3" x14ac:dyDescent="0.25">
      <c r="A26" s="140" t="s">
        <v>95</v>
      </c>
      <c r="B26" s="153">
        <f>B15*B25</f>
        <v>1.1040000000000003E-4</v>
      </c>
      <c r="C26" s="161">
        <f>C6*B26</f>
        <v>0</v>
      </c>
    </row>
    <row r="27" spans="1:3" x14ac:dyDescent="0.25">
      <c r="A27" s="162" t="s">
        <v>96</v>
      </c>
      <c r="B27" s="163">
        <f>B25+B26</f>
        <v>4.104E-4</v>
      </c>
      <c r="C27" s="164">
        <f>C25+C26</f>
        <v>0</v>
      </c>
    </row>
    <row r="28" spans="1:3" x14ac:dyDescent="0.25">
      <c r="A28" s="152"/>
      <c r="B28" s="153"/>
      <c r="C28" s="165"/>
    </row>
    <row r="29" spans="1:3" x14ac:dyDescent="0.25">
      <c r="A29" s="185" t="s">
        <v>97</v>
      </c>
      <c r="B29" s="185"/>
      <c r="C29" s="185"/>
    </row>
    <row r="30" spans="1:3" ht="81" x14ac:dyDescent="0.25">
      <c r="A30" s="146" t="s">
        <v>98</v>
      </c>
      <c r="B30" s="147">
        <v>4.1999999999999997E-3</v>
      </c>
      <c r="C30" s="166">
        <f>C6*B30</f>
        <v>0</v>
      </c>
    </row>
    <row r="31" spans="1:3" ht="27" x14ac:dyDescent="0.25">
      <c r="A31" s="146" t="s">
        <v>99</v>
      </c>
      <c r="B31" s="147">
        <v>2.9999999999999997E-4</v>
      </c>
      <c r="C31" s="166">
        <f>C6*B31</f>
        <v>0</v>
      </c>
    </row>
    <row r="32" spans="1:3" ht="57.75" customHeight="1" x14ac:dyDescent="0.25">
      <c r="A32" s="146" t="s">
        <v>100</v>
      </c>
      <c r="B32" s="147">
        <v>1.9400000000000001E-2</v>
      </c>
      <c r="C32" s="166">
        <f>C6*B32</f>
        <v>0</v>
      </c>
    </row>
    <row r="33" spans="1:3" ht="27" x14ac:dyDescent="0.25">
      <c r="A33" s="167" t="s">
        <v>101</v>
      </c>
      <c r="B33" s="156">
        <f>B15*B32</f>
        <v>7.1392000000000027E-3</v>
      </c>
      <c r="C33" s="166">
        <f>C6*B33</f>
        <v>0</v>
      </c>
    </row>
    <row r="34" spans="1:3" x14ac:dyDescent="0.25">
      <c r="A34" s="186"/>
      <c r="B34" s="186"/>
      <c r="C34" s="186"/>
    </row>
    <row r="35" spans="1:3" x14ac:dyDescent="0.25">
      <c r="A35" s="187"/>
      <c r="B35" s="188"/>
      <c r="C35" s="189"/>
    </row>
    <row r="36" spans="1:3" x14ac:dyDescent="0.25">
      <c r="A36" s="141" t="s">
        <v>76</v>
      </c>
      <c r="B36" s="141" t="s">
        <v>13</v>
      </c>
      <c r="C36" s="141" t="s">
        <v>77</v>
      </c>
    </row>
    <row r="37" spans="1:3" ht="82.5" customHeight="1" x14ac:dyDescent="0.25">
      <c r="A37" s="146" t="s">
        <v>102</v>
      </c>
      <c r="B37" s="156">
        <v>4.2000000000000003E-2</v>
      </c>
      <c r="C37" s="166">
        <f>C6*B37</f>
        <v>0</v>
      </c>
    </row>
    <row r="38" spans="1:3" x14ac:dyDescent="0.25">
      <c r="A38" s="149" t="s">
        <v>87</v>
      </c>
      <c r="B38" s="150">
        <f>SUM(B30:B37)</f>
        <v>7.3039199999999999E-2</v>
      </c>
      <c r="C38" s="164">
        <f>SUM(C30:C37)</f>
        <v>0</v>
      </c>
    </row>
    <row r="39" spans="1:3" x14ac:dyDescent="0.25">
      <c r="A39" s="168"/>
      <c r="B39" s="168"/>
      <c r="C39" s="168"/>
    </row>
    <row r="40" spans="1:3" x14ac:dyDescent="0.25">
      <c r="A40" s="185" t="s">
        <v>103</v>
      </c>
      <c r="B40" s="185"/>
      <c r="C40" s="185"/>
    </row>
    <row r="41" spans="1:3" ht="54" x14ac:dyDescent="0.25">
      <c r="A41" s="146" t="s">
        <v>104</v>
      </c>
      <c r="B41" s="147">
        <v>8.3299999999999999E-2</v>
      </c>
      <c r="C41" s="166">
        <f>C6*B41</f>
        <v>0</v>
      </c>
    </row>
    <row r="42" spans="1:3" ht="59.25" customHeight="1" x14ac:dyDescent="0.25">
      <c r="A42" s="146" t="s">
        <v>105</v>
      </c>
      <c r="B42" s="147">
        <v>1.66E-2</v>
      </c>
      <c r="C42" s="166">
        <f>C6*B42</f>
        <v>0</v>
      </c>
    </row>
    <row r="43" spans="1:3" ht="87" customHeight="1" x14ac:dyDescent="0.25">
      <c r="A43" s="146" t="s">
        <v>106</v>
      </c>
      <c r="B43" s="147">
        <v>2.0000000000000001E-4</v>
      </c>
      <c r="C43" s="166">
        <f>C6*B43</f>
        <v>0</v>
      </c>
    </row>
    <row r="44" spans="1:3" ht="67.5" x14ac:dyDescent="0.25">
      <c r="A44" s="146" t="s">
        <v>107</v>
      </c>
      <c r="B44" s="147">
        <v>2.8E-3</v>
      </c>
      <c r="C44" s="166">
        <f>C6*B44</f>
        <v>0</v>
      </c>
    </row>
    <row r="45" spans="1:3" ht="87.75" customHeight="1" x14ac:dyDescent="0.25">
      <c r="A45" s="169" t="s">
        <v>108</v>
      </c>
      <c r="B45" s="147">
        <v>2.9999999999999997E-4</v>
      </c>
      <c r="C45" s="166">
        <f>C6*B45</f>
        <v>0</v>
      </c>
    </row>
    <row r="46" spans="1:3" x14ac:dyDescent="0.25">
      <c r="A46" s="170" t="s">
        <v>87</v>
      </c>
      <c r="B46" s="171">
        <f>SUM(B41:B45)</f>
        <v>0.1032</v>
      </c>
      <c r="C46" s="166">
        <f>SUM(C41:C45)</f>
        <v>0</v>
      </c>
    </row>
    <row r="47" spans="1:3" x14ac:dyDescent="0.25">
      <c r="A47" s="172" t="s">
        <v>109</v>
      </c>
      <c r="B47" s="147">
        <f>B15*B46</f>
        <v>3.7977600000000014E-2</v>
      </c>
      <c r="C47" s="166">
        <f>C5*B47</f>
        <v>0</v>
      </c>
    </row>
    <row r="48" spans="1:3" x14ac:dyDescent="0.25">
      <c r="A48" s="168" t="s">
        <v>110</v>
      </c>
      <c r="B48" s="171">
        <f>B46+B47</f>
        <v>0.14117760000000001</v>
      </c>
      <c r="C48" s="173">
        <f>C46+C47</f>
        <v>0</v>
      </c>
    </row>
    <row r="49" spans="1:3" x14ac:dyDescent="0.25">
      <c r="A49" s="174"/>
      <c r="B49" s="175"/>
      <c r="C49" s="176"/>
    </row>
    <row r="50" spans="1:3" x14ac:dyDescent="0.25">
      <c r="A50" s="190" t="s">
        <v>111</v>
      </c>
      <c r="B50" s="191"/>
      <c r="C50" s="192"/>
    </row>
    <row r="51" spans="1:3" x14ac:dyDescent="0.25">
      <c r="A51" s="193"/>
      <c r="B51" s="193"/>
      <c r="C51" s="194"/>
    </row>
    <row r="52" spans="1:3" x14ac:dyDescent="0.25">
      <c r="A52" s="146" t="s">
        <v>112</v>
      </c>
      <c r="B52" s="147">
        <f>B15</f>
        <v>0.3680000000000001</v>
      </c>
      <c r="C52" s="177">
        <f>C15</f>
        <v>0</v>
      </c>
    </row>
    <row r="53" spans="1:3" x14ac:dyDescent="0.25">
      <c r="A53" s="178" t="s">
        <v>113</v>
      </c>
      <c r="B53" s="147">
        <f>B22</f>
        <v>0.15198480000000003</v>
      </c>
      <c r="C53" s="177">
        <f>C22</f>
        <v>0</v>
      </c>
    </row>
    <row r="54" spans="1:3" x14ac:dyDescent="0.25">
      <c r="A54" s="178" t="s">
        <v>114</v>
      </c>
      <c r="B54" s="147">
        <f>B27</f>
        <v>4.104E-4</v>
      </c>
      <c r="C54" s="177">
        <f>C27</f>
        <v>0</v>
      </c>
    </row>
    <row r="55" spans="1:3" x14ac:dyDescent="0.25">
      <c r="A55" s="178" t="s">
        <v>115</v>
      </c>
      <c r="B55" s="179">
        <f>B38</f>
        <v>7.3039199999999999E-2</v>
      </c>
      <c r="C55" s="177">
        <f>C38</f>
        <v>0</v>
      </c>
    </row>
    <row r="56" spans="1:3" x14ac:dyDescent="0.25">
      <c r="A56" s="146" t="s">
        <v>116</v>
      </c>
      <c r="B56" s="147">
        <f>B48</f>
        <v>0.14117760000000001</v>
      </c>
      <c r="C56" s="177">
        <f>C48</f>
        <v>0</v>
      </c>
    </row>
    <row r="57" spans="1:3" x14ac:dyDescent="0.25">
      <c r="A57" s="149" t="s">
        <v>117</v>
      </c>
      <c r="B57" s="150">
        <f>SUM(B52:B56)</f>
        <v>0.73461200000000015</v>
      </c>
      <c r="C57" s="180">
        <f>SUM(C52:C56)</f>
        <v>0</v>
      </c>
    </row>
    <row r="58" spans="1:3" x14ac:dyDescent="0.25">
      <c r="A58" s="181"/>
      <c r="B58" s="181"/>
      <c r="C58" s="181"/>
    </row>
    <row r="59" spans="1:3" x14ac:dyDescent="0.25">
      <c r="A59" s="183" t="s">
        <v>118</v>
      </c>
      <c r="B59" s="184"/>
      <c r="C59" s="182">
        <f>C6+C57</f>
        <v>0</v>
      </c>
    </row>
  </sheetData>
  <mergeCells count="13">
    <mergeCell ref="A24:C24"/>
    <mergeCell ref="A1:C1"/>
    <mergeCell ref="A2:C2"/>
    <mergeCell ref="A3:C3"/>
    <mergeCell ref="A17:C17"/>
    <mergeCell ref="A23:C23"/>
    <mergeCell ref="A59:B59"/>
    <mergeCell ref="A29:C29"/>
    <mergeCell ref="A34:C34"/>
    <mergeCell ref="A35:C35"/>
    <mergeCell ref="A40:C40"/>
    <mergeCell ref="A50:C50"/>
    <mergeCell ref="A51:C51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3B0E2-18A6-4BEB-8E0C-55E859378929}">
  <dimension ref="A1:E30"/>
  <sheetViews>
    <sheetView workbookViewId="0">
      <selection activeCell="C9" sqref="C9"/>
    </sheetView>
  </sheetViews>
  <sheetFormatPr defaultRowHeight="15" x14ac:dyDescent="0.25"/>
  <cols>
    <col min="1" max="1" width="43.42578125" customWidth="1"/>
    <col min="3" max="3" width="10.28515625" customWidth="1"/>
    <col min="4" max="4" width="12.28515625" customWidth="1"/>
    <col min="5" max="5" width="11.140625" customWidth="1"/>
  </cols>
  <sheetData>
    <row r="1" spans="1:5" x14ac:dyDescent="0.25">
      <c r="A1" s="204" t="s">
        <v>0</v>
      </c>
      <c r="B1" s="205"/>
      <c r="C1" s="206"/>
      <c r="D1" s="210" t="s">
        <v>47</v>
      </c>
      <c r="E1" s="211"/>
    </row>
    <row r="2" spans="1:5" ht="15.75" thickBot="1" x14ac:dyDescent="0.3">
      <c r="A2" s="207"/>
      <c r="B2" s="208"/>
      <c r="C2" s="209"/>
      <c r="D2" s="212"/>
      <c r="E2" s="213"/>
    </row>
    <row r="3" spans="1:5" x14ac:dyDescent="0.25">
      <c r="A3" s="214" t="s">
        <v>1</v>
      </c>
      <c r="B3" s="216" t="s">
        <v>2</v>
      </c>
      <c r="C3" s="218" t="s">
        <v>3</v>
      </c>
      <c r="D3" s="220"/>
      <c r="E3" s="221"/>
    </row>
    <row r="4" spans="1:5" x14ac:dyDescent="0.25">
      <c r="A4" s="215"/>
      <c r="B4" s="217"/>
      <c r="C4" s="219"/>
      <c r="D4" s="1" t="s">
        <v>4</v>
      </c>
      <c r="E4" s="2" t="s">
        <v>5</v>
      </c>
    </row>
    <row r="5" spans="1:5" x14ac:dyDescent="0.25">
      <c r="A5" s="3" t="s">
        <v>6</v>
      </c>
      <c r="B5" s="4"/>
      <c r="C5" s="5"/>
      <c r="D5" s="222"/>
      <c r="E5" s="223"/>
    </row>
    <row r="6" spans="1:5" x14ac:dyDescent="0.25">
      <c r="A6" s="6" t="s">
        <v>7</v>
      </c>
      <c r="B6" s="7" t="s">
        <v>8</v>
      </c>
      <c r="C6" s="8">
        <v>1</v>
      </c>
      <c r="D6" s="9"/>
      <c r="E6" s="10">
        <f>D6*C6</f>
        <v>0</v>
      </c>
    </row>
    <row r="7" spans="1:5" x14ac:dyDescent="0.25">
      <c r="A7" s="6" t="s">
        <v>9</v>
      </c>
      <c r="B7" s="7" t="s">
        <v>8</v>
      </c>
      <c r="C7" s="11">
        <v>0</v>
      </c>
      <c r="D7" s="9"/>
      <c r="E7" s="10">
        <f>E6*C7</f>
        <v>0</v>
      </c>
    </row>
    <row r="8" spans="1:5" x14ac:dyDescent="0.25">
      <c r="A8" s="6" t="s">
        <v>10</v>
      </c>
      <c r="B8" s="7" t="s">
        <v>8</v>
      </c>
      <c r="C8" s="8">
        <v>1</v>
      </c>
      <c r="D8" s="12"/>
      <c r="E8" s="10" t="s">
        <v>11</v>
      </c>
    </row>
    <row r="9" spans="1:5" x14ac:dyDescent="0.25">
      <c r="A9" s="6" t="s">
        <v>12</v>
      </c>
      <c r="B9" s="7" t="s">
        <v>13</v>
      </c>
      <c r="C9" s="13">
        <v>0.73460000000000003</v>
      </c>
      <c r="D9" s="12"/>
      <c r="E9" s="10">
        <f>D9*C9</f>
        <v>0</v>
      </c>
    </row>
    <row r="10" spans="1:5" x14ac:dyDescent="0.25">
      <c r="A10" s="14" t="s">
        <v>14</v>
      </c>
      <c r="B10" s="15"/>
      <c r="C10" s="16"/>
      <c r="D10" s="17"/>
      <c r="E10" s="18">
        <f>SUM(E6:E9)</f>
        <v>0</v>
      </c>
    </row>
    <row r="11" spans="1:5" x14ac:dyDescent="0.25">
      <c r="A11" s="19" t="s">
        <v>15</v>
      </c>
      <c r="B11" s="20"/>
      <c r="C11" s="21"/>
      <c r="D11" s="224"/>
      <c r="E11" s="225"/>
    </row>
    <row r="12" spans="1:5" x14ac:dyDescent="0.25">
      <c r="A12" s="46" t="s">
        <v>16</v>
      </c>
      <c r="B12" s="7" t="s">
        <v>8</v>
      </c>
      <c r="C12" s="8">
        <v>1</v>
      </c>
      <c r="D12" s="12"/>
      <c r="E12" s="10">
        <f>D12*C12</f>
        <v>0</v>
      </c>
    </row>
    <row r="13" spans="1:5" x14ac:dyDescent="0.25">
      <c r="A13" s="47" t="s">
        <v>17</v>
      </c>
      <c r="B13" s="7" t="s">
        <v>8</v>
      </c>
      <c r="C13" s="8">
        <v>1</v>
      </c>
      <c r="D13" s="25"/>
      <c r="E13" s="10">
        <v>53.27</v>
      </c>
    </row>
    <row r="14" spans="1:5" x14ac:dyDescent="0.25">
      <c r="A14" s="46" t="s">
        <v>18</v>
      </c>
      <c r="B14" s="7"/>
      <c r="C14" s="8">
        <v>1</v>
      </c>
      <c r="D14" s="25"/>
      <c r="E14" s="10">
        <f>D14*C14</f>
        <v>0</v>
      </c>
    </row>
    <row r="15" spans="1:5" x14ac:dyDescent="0.25">
      <c r="A15" s="46" t="s">
        <v>19</v>
      </c>
      <c r="B15" s="7" t="s">
        <v>8</v>
      </c>
      <c r="C15" s="8">
        <v>50.5</v>
      </c>
      <c r="D15" s="25"/>
      <c r="E15" s="10">
        <f>ROUND(C15*D15,2)</f>
        <v>0</v>
      </c>
    </row>
    <row r="16" spans="1:5" x14ac:dyDescent="0.25">
      <c r="A16" s="14" t="s">
        <v>14</v>
      </c>
      <c r="B16" s="15"/>
      <c r="C16" s="16"/>
      <c r="D16" s="26"/>
      <c r="E16" s="18">
        <f>SUM(E12:E15)</f>
        <v>53.27</v>
      </c>
    </row>
    <row r="17" spans="1:5" x14ac:dyDescent="0.25">
      <c r="A17" s="226" t="s">
        <v>20</v>
      </c>
      <c r="B17" s="227"/>
      <c r="C17" s="227"/>
      <c r="D17" s="228"/>
      <c r="E17" s="229"/>
    </row>
    <row r="18" spans="1:5" x14ac:dyDescent="0.25">
      <c r="A18" s="27" t="s">
        <v>21</v>
      </c>
      <c r="B18" s="28" t="s">
        <v>8</v>
      </c>
      <c r="C18" s="122">
        <f>4/12</f>
        <v>0.33333333333333331</v>
      </c>
      <c r="D18" s="12"/>
      <c r="E18" s="61">
        <f t="shared" ref="E18:E24" si="0">ROUND(D18*C18,2)</f>
        <v>0</v>
      </c>
    </row>
    <row r="19" spans="1:5" x14ac:dyDescent="0.25">
      <c r="A19" s="29" t="s">
        <v>22</v>
      </c>
      <c r="B19" s="28" t="s">
        <v>8</v>
      </c>
      <c r="C19" s="123">
        <f>4/12</f>
        <v>0.33333333333333331</v>
      </c>
      <c r="D19" s="12"/>
      <c r="E19" s="61">
        <f t="shared" si="0"/>
        <v>0</v>
      </c>
    </row>
    <row r="20" spans="1:5" x14ac:dyDescent="0.25">
      <c r="A20" s="29" t="s">
        <v>23</v>
      </c>
      <c r="B20" s="28" t="s">
        <v>8</v>
      </c>
      <c r="C20" s="123">
        <f>4/12</f>
        <v>0.33333333333333331</v>
      </c>
      <c r="D20" s="12"/>
      <c r="E20" s="61">
        <f t="shared" si="0"/>
        <v>0</v>
      </c>
    </row>
    <row r="21" spans="1:5" x14ac:dyDescent="0.25">
      <c r="A21" s="29" t="s">
        <v>24</v>
      </c>
      <c r="B21" s="28" t="s">
        <v>8</v>
      </c>
      <c r="C21" s="123">
        <f>4/12</f>
        <v>0.33333333333333331</v>
      </c>
      <c r="D21" s="12"/>
      <c r="E21" s="61">
        <f t="shared" si="0"/>
        <v>0</v>
      </c>
    </row>
    <row r="22" spans="1:5" x14ac:dyDescent="0.25">
      <c r="A22" s="31" t="s">
        <v>25</v>
      </c>
      <c r="B22" s="7" t="s">
        <v>8</v>
      </c>
      <c r="C22" s="124">
        <v>1</v>
      </c>
      <c r="D22" s="12"/>
      <c r="E22" s="61">
        <f t="shared" si="0"/>
        <v>0</v>
      </c>
    </row>
    <row r="23" spans="1:5" x14ac:dyDescent="0.25">
      <c r="A23" s="29" t="s">
        <v>26</v>
      </c>
      <c r="B23" s="28" t="s">
        <v>8</v>
      </c>
      <c r="C23" s="123">
        <f>4/12</f>
        <v>0.33333333333333331</v>
      </c>
      <c r="D23" s="12"/>
      <c r="E23" s="61">
        <f t="shared" si="0"/>
        <v>0</v>
      </c>
    </row>
    <row r="24" spans="1:5" x14ac:dyDescent="0.25">
      <c r="A24" s="32" t="s">
        <v>27</v>
      </c>
      <c r="B24" s="33" t="s">
        <v>8</v>
      </c>
      <c r="C24" s="125">
        <f>4/12</f>
        <v>0.33333333333333331</v>
      </c>
      <c r="D24" s="12"/>
      <c r="E24" s="61">
        <f t="shared" si="0"/>
        <v>0</v>
      </c>
    </row>
    <row r="25" spans="1:5" x14ac:dyDescent="0.25">
      <c r="A25" s="14" t="s">
        <v>14</v>
      </c>
      <c r="B25" s="15"/>
      <c r="C25" s="16"/>
      <c r="D25" s="17"/>
      <c r="E25" s="18">
        <f>SUM(E18:E24)</f>
        <v>0</v>
      </c>
    </row>
    <row r="26" spans="1:5" x14ac:dyDescent="0.25">
      <c r="A26" s="19" t="s">
        <v>28</v>
      </c>
      <c r="B26" s="20"/>
      <c r="C26" s="21"/>
      <c r="D26" s="34"/>
      <c r="E26" s="35">
        <f>ROUND(E10+E16+E25,2)</f>
        <v>53.27</v>
      </c>
    </row>
    <row r="27" spans="1:5" x14ac:dyDescent="0.25">
      <c r="A27" s="36" t="s">
        <v>29</v>
      </c>
      <c r="B27" s="37">
        <v>0.32</v>
      </c>
      <c r="C27" s="8"/>
      <c r="D27" s="38"/>
      <c r="E27" s="39">
        <f>ROUND(E26*B27,2)</f>
        <v>17.05</v>
      </c>
    </row>
    <row r="28" spans="1:5" x14ac:dyDescent="0.25">
      <c r="A28" s="230" t="s">
        <v>30</v>
      </c>
      <c r="B28" s="231"/>
      <c r="C28" s="232"/>
      <c r="D28" s="34"/>
      <c r="E28" s="35">
        <f>E26+E27</f>
        <v>70.320000000000007</v>
      </c>
    </row>
    <row r="29" spans="1:5" x14ac:dyDescent="0.25">
      <c r="A29" s="201" t="s">
        <v>31</v>
      </c>
      <c r="B29" s="202"/>
      <c r="C29" s="203"/>
      <c r="D29" s="38"/>
      <c r="E29" s="40">
        <v>220</v>
      </c>
    </row>
    <row r="30" spans="1:5" ht="15.75" thickBot="1" x14ac:dyDescent="0.3">
      <c r="A30" s="41" t="s">
        <v>32</v>
      </c>
      <c r="B30" s="42"/>
      <c r="C30" s="43"/>
      <c r="D30" s="44"/>
      <c r="E30" s="45">
        <f>ROUND(E28/E29,2)</f>
        <v>0.32</v>
      </c>
    </row>
  </sheetData>
  <mergeCells count="12">
    <mergeCell ref="A29:C29"/>
    <mergeCell ref="A1:C2"/>
    <mergeCell ref="D1:E2"/>
    <mergeCell ref="A3:A4"/>
    <mergeCell ref="B3:B4"/>
    <mergeCell ref="C3:C4"/>
    <mergeCell ref="D3:E3"/>
    <mergeCell ref="D5:E5"/>
    <mergeCell ref="D11:E11"/>
    <mergeCell ref="A17:C17"/>
    <mergeCell ref="D17:E17"/>
    <mergeCell ref="A28:C28"/>
  </mergeCells>
  <pageMargins left="0.511811024" right="0.511811024" top="0.78740157499999996" bottom="0.78740157499999996" header="0.31496062000000002" footer="0.31496062000000002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EEC5F-B2BB-4653-BDCD-150F92CCC589}">
  <dimension ref="A1:E37"/>
  <sheetViews>
    <sheetView workbookViewId="0">
      <selection activeCell="H30" sqref="H30"/>
    </sheetView>
  </sheetViews>
  <sheetFormatPr defaultRowHeight="15" x14ac:dyDescent="0.25"/>
  <cols>
    <col min="1" max="1" width="44" customWidth="1"/>
    <col min="4" max="4" width="11.140625" customWidth="1"/>
    <col min="5" max="5" width="12.85546875" customWidth="1"/>
  </cols>
  <sheetData>
    <row r="1" spans="1:5" ht="27.75" customHeight="1" thickBot="1" x14ac:dyDescent="0.3">
      <c r="A1" s="233" t="s">
        <v>60</v>
      </c>
      <c r="B1" s="234"/>
      <c r="C1" s="234"/>
      <c r="D1" s="235" t="s">
        <v>47</v>
      </c>
      <c r="E1" s="236"/>
    </row>
    <row r="2" spans="1:5" x14ac:dyDescent="0.25">
      <c r="A2" s="214" t="s">
        <v>1</v>
      </c>
      <c r="B2" s="216" t="s">
        <v>2</v>
      </c>
      <c r="C2" s="218" t="s">
        <v>33</v>
      </c>
      <c r="D2" s="237"/>
      <c r="E2" s="238"/>
    </row>
    <row r="3" spans="1:5" x14ac:dyDescent="0.25">
      <c r="A3" s="215"/>
      <c r="B3" s="217"/>
      <c r="C3" s="219"/>
      <c r="D3" s="48" t="s">
        <v>4</v>
      </c>
      <c r="E3" s="49" t="s">
        <v>5</v>
      </c>
    </row>
    <row r="4" spans="1:5" x14ac:dyDescent="0.25">
      <c r="A4" s="3" t="s">
        <v>6</v>
      </c>
      <c r="B4" s="4"/>
      <c r="C4" s="5"/>
      <c r="D4" s="244"/>
      <c r="E4" s="245"/>
    </row>
    <row r="5" spans="1:5" x14ac:dyDescent="0.25">
      <c r="A5" s="6" t="s">
        <v>7</v>
      </c>
      <c r="B5" s="7" t="s">
        <v>8</v>
      </c>
      <c r="C5" s="50">
        <v>1</v>
      </c>
      <c r="D5" s="25"/>
      <c r="E5" s="10">
        <f>ROUND(C5*D5,2)</f>
        <v>0</v>
      </c>
    </row>
    <row r="6" spans="1:5" x14ac:dyDescent="0.25">
      <c r="A6" s="6" t="s">
        <v>35</v>
      </c>
      <c r="B6" s="7" t="s">
        <v>8</v>
      </c>
      <c r="C6" s="84">
        <v>0</v>
      </c>
      <c r="D6" s="25"/>
      <c r="E6" s="10">
        <f>E5*C6</f>
        <v>0</v>
      </c>
    </row>
    <row r="7" spans="1:5" x14ac:dyDescent="0.25">
      <c r="A7" s="22" t="s">
        <v>12</v>
      </c>
      <c r="B7" s="23" t="s">
        <v>13</v>
      </c>
      <c r="C7" s="13">
        <v>0.73460000000000003</v>
      </c>
      <c r="D7" s="25"/>
      <c r="E7" s="10">
        <f>ROUND(C7*D7,2)</f>
        <v>0</v>
      </c>
    </row>
    <row r="8" spans="1:5" x14ac:dyDescent="0.25">
      <c r="A8" s="246" t="s">
        <v>14</v>
      </c>
      <c r="B8" s="247"/>
      <c r="C8" s="248"/>
      <c r="D8" s="51"/>
      <c r="E8" s="52">
        <f>SUM(E5:E7)</f>
        <v>0</v>
      </c>
    </row>
    <row r="9" spans="1:5" x14ac:dyDescent="0.25">
      <c r="A9" s="19" t="s">
        <v>15</v>
      </c>
      <c r="B9" s="20"/>
      <c r="C9" s="53"/>
      <c r="D9" s="224"/>
      <c r="E9" s="225"/>
    </row>
    <row r="10" spans="1:5" x14ac:dyDescent="0.25">
      <c r="A10" s="31" t="s">
        <v>36</v>
      </c>
      <c r="B10" s="54" t="s">
        <v>8</v>
      </c>
      <c r="C10" s="8">
        <v>1</v>
      </c>
      <c r="D10" s="12"/>
      <c r="E10" s="10">
        <f>D10*C10</f>
        <v>0</v>
      </c>
    </row>
    <row r="11" spans="1:5" x14ac:dyDescent="0.25">
      <c r="A11" s="55" t="s">
        <v>17</v>
      </c>
      <c r="B11" s="54" t="s">
        <v>8</v>
      </c>
      <c r="C11" s="24">
        <v>1</v>
      </c>
      <c r="D11" s="25"/>
      <c r="E11" s="10">
        <v>0</v>
      </c>
    </row>
    <row r="12" spans="1:5" x14ac:dyDescent="0.25">
      <c r="A12" s="31" t="s">
        <v>18</v>
      </c>
      <c r="B12" s="54" t="s">
        <v>8</v>
      </c>
      <c r="C12" s="8">
        <v>1</v>
      </c>
      <c r="D12" s="25"/>
      <c r="E12" s="10">
        <f>D12*C12</f>
        <v>0</v>
      </c>
    </row>
    <row r="13" spans="1:5" x14ac:dyDescent="0.25">
      <c r="A13" s="31" t="s">
        <v>19</v>
      </c>
      <c r="B13" s="54" t="s">
        <v>8</v>
      </c>
      <c r="C13" s="8">
        <v>50.5</v>
      </c>
      <c r="D13" s="25"/>
      <c r="E13" s="10">
        <f>ROUND(C13*D13,2)</f>
        <v>0</v>
      </c>
    </row>
    <row r="14" spans="1:5" x14ac:dyDescent="0.25">
      <c r="A14" s="246" t="s">
        <v>14</v>
      </c>
      <c r="B14" s="247"/>
      <c r="C14" s="248"/>
      <c r="D14" s="56"/>
      <c r="E14" s="57">
        <f>SUM(E10:E13)</f>
        <v>0</v>
      </c>
    </row>
    <row r="15" spans="1:5" x14ac:dyDescent="0.25">
      <c r="A15" s="249" t="s">
        <v>20</v>
      </c>
      <c r="B15" s="250"/>
      <c r="C15" s="251"/>
      <c r="D15" s="239"/>
      <c r="E15" s="240"/>
    </row>
    <row r="16" spans="1:5" x14ac:dyDescent="0.25">
      <c r="A16" s="27" t="s">
        <v>21</v>
      </c>
      <c r="B16" s="28" t="s">
        <v>8</v>
      </c>
      <c r="C16" s="122">
        <f>4/12</f>
        <v>0.33333333333333331</v>
      </c>
      <c r="D16" s="12"/>
      <c r="E16" s="61">
        <f t="shared" ref="E16:E22" si="0">ROUND(D16*C16,2)</f>
        <v>0</v>
      </c>
    </row>
    <row r="17" spans="1:5" x14ac:dyDescent="0.25">
      <c r="A17" s="29" t="s">
        <v>22</v>
      </c>
      <c r="B17" s="28" t="s">
        <v>8</v>
      </c>
      <c r="C17" s="123">
        <f>4/12</f>
        <v>0.33333333333333331</v>
      </c>
      <c r="D17" s="12"/>
      <c r="E17" s="61">
        <f t="shared" si="0"/>
        <v>0</v>
      </c>
    </row>
    <row r="18" spans="1:5" x14ac:dyDescent="0.25">
      <c r="A18" s="29" t="s">
        <v>23</v>
      </c>
      <c r="B18" s="28" t="s">
        <v>8</v>
      </c>
      <c r="C18" s="123">
        <f>4/12</f>
        <v>0.33333333333333331</v>
      </c>
      <c r="D18" s="12"/>
      <c r="E18" s="61">
        <f t="shared" si="0"/>
        <v>0</v>
      </c>
    </row>
    <row r="19" spans="1:5" x14ac:dyDescent="0.25">
      <c r="A19" s="29" t="s">
        <v>24</v>
      </c>
      <c r="B19" s="28" t="s">
        <v>8</v>
      </c>
      <c r="C19" s="123">
        <f>4/12</f>
        <v>0.33333333333333331</v>
      </c>
      <c r="D19" s="12"/>
      <c r="E19" s="61">
        <f t="shared" si="0"/>
        <v>0</v>
      </c>
    </row>
    <row r="20" spans="1:5" x14ac:dyDescent="0.25">
      <c r="A20" s="31" t="s">
        <v>25</v>
      </c>
      <c r="B20" s="7" t="s">
        <v>8</v>
      </c>
      <c r="C20" s="124">
        <v>1</v>
      </c>
      <c r="D20" s="12"/>
      <c r="E20" s="61">
        <f t="shared" si="0"/>
        <v>0</v>
      </c>
    </row>
    <row r="21" spans="1:5" x14ac:dyDescent="0.25">
      <c r="A21" s="29" t="s">
        <v>26</v>
      </c>
      <c r="B21" s="28" t="s">
        <v>8</v>
      </c>
      <c r="C21" s="123">
        <f>4/12</f>
        <v>0.33333333333333331</v>
      </c>
      <c r="D21" s="12"/>
      <c r="E21" s="61">
        <f t="shared" si="0"/>
        <v>0</v>
      </c>
    </row>
    <row r="22" spans="1:5" x14ac:dyDescent="0.25">
      <c r="A22" s="32" t="s">
        <v>27</v>
      </c>
      <c r="B22" s="33" t="s">
        <v>8</v>
      </c>
      <c r="C22" s="125">
        <f>4/12</f>
        <v>0.33333333333333331</v>
      </c>
      <c r="D22" s="12"/>
      <c r="E22" s="61">
        <f t="shared" si="0"/>
        <v>0</v>
      </c>
    </row>
    <row r="23" spans="1:5" x14ac:dyDescent="0.25">
      <c r="A23" s="32" t="s">
        <v>61</v>
      </c>
      <c r="B23" s="33" t="s">
        <v>8</v>
      </c>
      <c r="C23" s="125">
        <v>0.33</v>
      </c>
      <c r="D23" s="12"/>
      <c r="E23" s="61">
        <f>D23*C23</f>
        <v>0</v>
      </c>
    </row>
    <row r="24" spans="1:5" x14ac:dyDescent="0.25">
      <c r="A24" s="31" t="s">
        <v>38</v>
      </c>
      <c r="B24" s="7" t="s">
        <v>8</v>
      </c>
      <c r="C24" s="126">
        <v>0.33</v>
      </c>
      <c r="D24" s="12"/>
      <c r="E24" s="61">
        <f>ROUND(C24*D24,2)</f>
        <v>0</v>
      </c>
    </row>
    <row r="25" spans="1:5" x14ac:dyDescent="0.25">
      <c r="A25" s="14" t="s">
        <v>14</v>
      </c>
      <c r="B25" s="15"/>
      <c r="C25" s="62"/>
      <c r="D25" s="63"/>
      <c r="E25" s="64">
        <f>SUM(E19:E24)</f>
        <v>0</v>
      </c>
    </row>
    <row r="26" spans="1:5" x14ac:dyDescent="0.25">
      <c r="A26" s="19" t="s">
        <v>39</v>
      </c>
      <c r="B26" s="20"/>
      <c r="C26" s="53"/>
      <c r="D26" s="239"/>
      <c r="E26" s="240"/>
    </row>
    <row r="27" spans="1:5" x14ac:dyDescent="0.25">
      <c r="A27" s="55" t="s">
        <v>40</v>
      </c>
      <c r="B27" s="23" t="s">
        <v>41</v>
      </c>
      <c r="C27" s="59">
        <v>0.33</v>
      </c>
      <c r="D27" s="127"/>
      <c r="E27" s="130">
        <f t="shared" ref="E27:E31" si="1">ROUND(C27*D27,2)</f>
        <v>0</v>
      </c>
    </row>
    <row r="28" spans="1:5" x14ac:dyDescent="0.25">
      <c r="A28" s="55" t="s">
        <v>42</v>
      </c>
      <c r="B28" s="23" t="s">
        <v>41</v>
      </c>
      <c r="C28" s="59">
        <v>0.33</v>
      </c>
      <c r="D28" s="127"/>
      <c r="E28" s="130">
        <f t="shared" si="1"/>
        <v>0</v>
      </c>
    </row>
    <row r="29" spans="1:5" x14ac:dyDescent="0.25">
      <c r="A29" s="55" t="s">
        <v>45</v>
      </c>
      <c r="B29" s="23" t="s">
        <v>41</v>
      </c>
      <c r="C29" s="59">
        <v>0.33</v>
      </c>
      <c r="D29" s="127"/>
      <c r="E29" s="130">
        <f t="shared" si="1"/>
        <v>0</v>
      </c>
    </row>
    <row r="30" spans="1:5" ht="27" customHeight="1" x14ac:dyDescent="0.25">
      <c r="A30" s="96" t="s">
        <v>65</v>
      </c>
      <c r="B30" s="97" t="s">
        <v>41</v>
      </c>
      <c r="C30" s="59">
        <v>2</v>
      </c>
      <c r="D30" s="127"/>
      <c r="E30" s="131">
        <f t="shared" si="1"/>
        <v>0</v>
      </c>
    </row>
    <row r="31" spans="1:5" x14ac:dyDescent="0.25">
      <c r="A31" s="55" t="s">
        <v>46</v>
      </c>
      <c r="B31" s="23" t="s">
        <v>41</v>
      </c>
      <c r="C31" s="59">
        <v>0.33</v>
      </c>
      <c r="D31" s="127"/>
      <c r="E31" s="130">
        <f t="shared" si="1"/>
        <v>0</v>
      </c>
    </row>
    <row r="32" spans="1:5" x14ac:dyDescent="0.25">
      <c r="A32" s="14" t="s">
        <v>14</v>
      </c>
      <c r="B32" s="15"/>
      <c r="C32" s="62"/>
      <c r="D32" s="63"/>
      <c r="E32" s="64">
        <f>SUM(E27:E31)</f>
        <v>0</v>
      </c>
    </row>
    <row r="33" spans="1:5" x14ac:dyDescent="0.25">
      <c r="A33" s="65" t="s">
        <v>28</v>
      </c>
      <c r="B33" s="66"/>
      <c r="C33" s="67"/>
      <c r="D33" s="68"/>
      <c r="E33" s="69">
        <f>E8+E14+E25+E32</f>
        <v>0</v>
      </c>
    </row>
    <row r="34" spans="1:5" x14ac:dyDescent="0.25">
      <c r="A34" s="36" t="s">
        <v>29</v>
      </c>
      <c r="B34" s="37">
        <v>0.32</v>
      </c>
      <c r="C34" s="30"/>
      <c r="D34" s="55"/>
      <c r="E34" s="70">
        <f>B34*E33</f>
        <v>0</v>
      </c>
    </row>
    <row r="35" spans="1:5" x14ac:dyDescent="0.25">
      <c r="A35" s="230" t="s">
        <v>30</v>
      </c>
      <c r="B35" s="231"/>
      <c r="C35" s="232"/>
      <c r="D35" s="68"/>
      <c r="E35" s="69">
        <f>E33+E34</f>
        <v>0</v>
      </c>
    </row>
    <row r="36" spans="1:5" x14ac:dyDescent="0.25">
      <c r="A36" s="201" t="s">
        <v>31</v>
      </c>
      <c r="B36" s="202"/>
      <c r="C36" s="203"/>
      <c r="D36" s="71"/>
      <c r="E36" s="40">
        <v>220</v>
      </c>
    </row>
    <row r="37" spans="1:5" ht="15.75" thickBot="1" x14ac:dyDescent="0.3">
      <c r="A37" s="241" t="s">
        <v>32</v>
      </c>
      <c r="B37" s="242"/>
      <c r="C37" s="243"/>
      <c r="D37" s="72"/>
      <c r="E37" s="73">
        <f>ROUND(E35/E36,2)</f>
        <v>0</v>
      </c>
    </row>
  </sheetData>
  <mergeCells count="16">
    <mergeCell ref="D26:E26"/>
    <mergeCell ref="A35:C35"/>
    <mergeCell ref="A36:C36"/>
    <mergeCell ref="A37:C37"/>
    <mergeCell ref="D4:E4"/>
    <mergeCell ref="A8:C8"/>
    <mergeCell ref="D9:E9"/>
    <mergeCell ref="A14:C14"/>
    <mergeCell ref="A15:C15"/>
    <mergeCell ref="D15:E15"/>
    <mergeCell ref="A1:C1"/>
    <mergeCell ref="D1:E1"/>
    <mergeCell ref="A2:A3"/>
    <mergeCell ref="B2:B3"/>
    <mergeCell ref="C2:C3"/>
    <mergeCell ref="D2:E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A0824-56C2-41B3-943A-8582ABD66D9C}">
  <dimension ref="A1:E37"/>
  <sheetViews>
    <sheetView topLeftCell="A13" workbookViewId="0">
      <selection activeCell="G26" sqref="G26"/>
    </sheetView>
  </sheetViews>
  <sheetFormatPr defaultRowHeight="15" x14ac:dyDescent="0.25"/>
  <cols>
    <col min="1" max="1" width="46.85546875" customWidth="1"/>
    <col min="4" max="4" width="9.7109375" customWidth="1"/>
    <col min="5" max="5" width="11.28515625" customWidth="1"/>
  </cols>
  <sheetData>
    <row r="1" spans="1:5" ht="24.75" customHeight="1" thickBot="1" x14ac:dyDescent="0.3">
      <c r="A1" s="252" t="s">
        <v>51</v>
      </c>
      <c r="B1" s="253"/>
      <c r="C1" s="253"/>
      <c r="D1" s="235" t="s">
        <v>47</v>
      </c>
      <c r="E1" s="236"/>
    </row>
    <row r="2" spans="1:5" x14ac:dyDescent="0.25">
      <c r="A2" s="214" t="s">
        <v>1</v>
      </c>
      <c r="B2" s="216" t="s">
        <v>2</v>
      </c>
      <c r="C2" s="218" t="s">
        <v>33</v>
      </c>
      <c r="D2" s="220"/>
      <c r="E2" s="221"/>
    </row>
    <row r="3" spans="1:5" x14ac:dyDescent="0.25">
      <c r="A3" s="215"/>
      <c r="B3" s="217"/>
      <c r="C3" s="219"/>
      <c r="D3" s="48" t="s">
        <v>4</v>
      </c>
      <c r="E3" s="49" t="s">
        <v>5</v>
      </c>
    </row>
    <row r="4" spans="1:5" x14ac:dyDescent="0.25">
      <c r="A4" s="3" t="s">
        <v>6</v>
      </c>
      <c r="B4" s="4"/>
      <c r="C4" s="5"/>
      <c r="D4" s="244" t="s">
        <v>34</v>
      </c>
      <c r="E4" s="245"/>
    </row>
    <row r="5" spans="1:5" x14ac:dyDescent="0.25">
      <c r="A5" s="6" t="s">
        <v>7</v>
      </c>
      <c r="B5" s="7" t="s">
        <v>8</v>
      </c>
      <c r="C5" s="50">
        <v>1</v>
      </c>
      <c r="D5" s="103"/>
      <c r="E5" s="10">
        <f>ROUND(C5*D5,2)</f>
        <v>0</v>
      </c>
    </row>
    <row r="6" spans="1:5" x14ac:dyDescent="0.25">
      <c r="A6" s="6" t="s">
        <v>35</v>
      </c>
      <c r="B6" s="7" t="s">
        <v>8</v>
      </c>
      <c r="C6" s="84">
        <v>0.4</v>
      </c>
      <c r="D6" s="103"/>
      <c r="E6" s="10">
        <f>E5*C6</f>
        <v>0</v>
      </c>
    </row>
    <row r="7" spans="1:5" x14ac:dyDescent="0.25">
      <c r="A7" s="22" t="s">
        <v>12</v>
      </c>
      <c r="B7" s="23" t="s">
        <v>13</v>
      </c>
      <c r="C7" s="13">
        <v>0.73460000000000003</v>
      </c>
      <c r="D7" s="103"/>
      <c r="E7" s="10">
        <f>ROUND(C7*D7,2)</f>
        <v>0</v>
      </c>
    </row>
    <row r="8" spans="1:5" x14ac:dyDescent="0.25">
      <c r="A8" s="246" t="s">
        <v>14</v>
      </c>
      <c r="B8" s="247"/>
      <c r="C8" s="248"/>
      <c r="D8" s="51"/>
      <c r="E8" s="52">
        <f>SUM(E5:E7)</f>
        <v>0</v>
      </c>
    </row>
    <row r="9" spans="1:5" x14ac:dyDescent="0.25">
      <c r="A9" s="19" t="s">
        <v>15</v>
      </c>
      <c r="B9" s="20"/>
      <c r="C9" s="53"/>
      <c r="D9" s="224"/>
      <c r="E9" s="225"/>
    </row>
    <row r="10" spans="1:5" x14ac:dyDescent="0.25">
      <c r="A10" s="31" t="s">
        <v>36</v>
      </c>
      <c r="B10" s="54" t="s">
        <v>8</v>
      </c>
      <c r="C10" s="8">
        <v>1</v>
      </c>
      <c r="D10" s="102"/>
      <c r="E10" s="98">
        <f>D10*C10</f>
        <v>0</v>
      </c>
    </row>
    <row r="11" spans="1:5" x14ac:dyDescent="0.25">
      <c r="A11" s="55" t="s">
        <v>17</v>
      </c>
      <c r="B11" s="54" t="s">
        <v>8</v>
      </c>
      <c r="C11" s="24">
        <v>1</v>
      </c>
      <c r="D11" s="103"/>
      <c r="E11" s="98">
        <v>0</v>
      </c>
    </row>
    <row r="12" spans="1:5" x14ac:dyDescent="0.25">
      <c r="A12" s="31" t="s">
        <v>18</v>
      </c>
      <c r="B12" s="54" t="s">
        <v>8</v>
      </c>
      <c r="C12" s="8">
        <v>1</v>
      </c>
      <c r="D12" s="103"/>
      <c r="E12" s="98">
        <f>D12*C12</f>
        <v>0</v>
      </c>
    </row>
    <row r="13" spans="1:5" x14ac:dyDescent="0.25">
      <c r="A13" s="31" t="s">
        <v>19</v>
      </c>
      <c r="B13" s="54" t="s">
        <v>8</v>
      </c>
      <c r="C13" s="8">
        <v>50.5</v>
      </c>
      <c r="D13" s="103"/>
      <c r="E13" s="98">
        <f>ROUND(C13*D13,2)</f>
        <v>0</v>
      </c>
    </row>
    <row r="14" spans="1:5" x14ac:dyDescent="0.25">
      <c r="A14" s="246" t="s">
        <v>14</v>
      </c>
      <c r="B14" s="247"/>
      <c r="C14" s="248"/>
      <c r="D14" s="56"/>
      <c r="E14" s="57">
        <f>SUM(E10:E13)</f>
        <v>0</v>
      </c>
    </row>
    <row r="15" spans="1:5" x14ac:dyDescent="0.25">
      <c r="A15" s="249" t="s">
        <v>20</v>
      </c>
      <c r="B15" s="250"/>
      <c r="C15" s="251"/>
      <c r="D15" s="239"/>
      <c r="E15" s="240"/>
    </row>
    <row r="16" spans="1:5" x14ac:dyDescent="0.25">
      <c r="A16" s="58" t="s">
        <v>37</v>
      </c>
      <c r="B16" s="28" t="s">
        <v>8</v>
      </c>
      <c r="C16" s="126">
        <v>0.33</v>
      </c>
      <c r="D16" s="127"/>
      <c r="E16" s="106">
        <f>ROUND(C16*D16,2)</f>
        <v>0</v>
      </c>
    </row>
    <row r="17" spans="1:5" x14ac:dyDescent="0.25">
      <c r="A17" s="58" t="s">
        <v>23</v>
      </c>
      <c r="B17" s="28" t="s">
        <v>8</v>
      </c>
      <c r="C17" s="126">
        <v>0.33</v>
      </c>
      <c r="D17" s="127"/>
      <c r="E17" s="106">
        <f>ROUND(C17*D17,2)</f>
        <v>0</v>
      </c>
    </row>
    <row r="18" spans="1:5" x14ac:dyDescent="0.25">
      <c r="A18" s="58" t="s">
        <v>64</v>
      </c>
      <c r="B18" s="28" t="s">
        <v>8</v>
      </c>
      <c r="C18" s="126">
        <v>0.33</v>
      </c>
      <c r="D18" s="127"/>
      <c r="E18" s="106">
        <f>ROUND(C18*D18,2)</f>
        <v>0</v>
      </c>
    </row>
    <row r="19" spans="1:5" x14ac:dyDescent="0.25">
      <c r="A19" s="31" t="s">
        <v>25</v>
      </c>
      <c r="B19" s="7" t="s">
        <v>8</v>
      </c>
      <c r="C19" s="59">
        <v>1</v>
      </c>
      <c r="D19" s="60"/>
      <c r="E19" s="61">
        <f>ROUND(C19*D19,2)</f>
        <v>0</v>
      </c>
    </row>
    <row r="20" spans="1:5" x14ac:dyDescent="0.25">
      <c r="A20" s="31" t="s">
        <v>38</v>
      </c>
      <c r="B20" s="7" t="s">
        <v>8</v>
      </c>
      <c r="C20" s="126">
        <v>0.33</v>
      </c>
      <c r="D20" s="127"/>
      <c r="E20" s="106">
        <f>ROUND(C20*D20,2)</f>
        <v>0</v>
      </c>
    </row>
    <row r="21" spans="1:5" x14ac:dyDescent="0.25">
      <c r="A21" s="14" t="s">
        <v>14</v>
      </c>
      <c r="B21" s="15"/>
      <c r="C21" s="62"/>
      <c r="D21" s="63"/>
      <c r="E21" s="64">
        <f>SUM(E16:E20)</f>
        <v>0</v>
      </c>
    </row>
    <row r="22" spans="1:5" x14ac:dyDescent="0.25">
      <c r="A22" s="19" t="s">
        <v>39</v>
      </c>
      <c r="B22" s="20"/>
      <c r="C22" s="53"/>
      <c r="D22" s="239"/>
      <c r="E22" s="240"/>
    </row>
    <row r="23" spans="1:5" x14ac:dyDescent="0.25">
      <c r="A23" s="55" t="s">
        <v>40</v>
      </c>
      <c r="B23" s="23" t="s">
        <v>41</v>
      </c>
      <c r="C23" s="126">
        <v>0.33</v>
      </c>
      <c r="D23" s="127"/>
      <c r="E23" s="130">
        <f t="shared" ref="E23:E31" si="0">ROUND(C23*D23,2)</f>
        <v>0</v>
      </c>
    </row>
    <row r="24" spans="1:5" x14ac:dyDescent="0.25">
      <c r="A24" s="55" t="s">
        <v>42</v>
      </c>
      <c r="B24" s="23" t="s">
        <v>41</v>
      </c>
      <c r="C24" s="126">
        <v>0.33</v>
      </c>
      <c r="D24" s="127"/>
      <c r="E24" s="130">
        <f t="shared" si="0"/>
        <v>0</v>
      </c>
    </row>
    <row r="25" spans="1:5" x14ac:dyDescent="0.25">
      <c r="A25" s="55" t="s">
        <v>43</v>
      </c>
      <c r="B25" s="23" t="s">
        <v>41</v>
      </c>
      <c r="C25" s="126">
        <v>0.33</v>
      </c>
      <c r="D25" s="127"/>
      <c r="E25" s="130">
        <f t="shared" si="0"/>
        <v>0</v>
      </c>
    </row>
    <row r="26" spans="1:5" ht="26.25" x14ac:dyDescent="0.25">
      <c r="A26" s="96" t="s">
        <v>65</v>
      </c>
      <c r="B26" s="97" t="s">
        <v>41</v>
      </c>
      <c r="C26" s="126">
        <v>2</v>
      </c>
      <c r="D26" s="127"/>
      <c r="E26" s="131">
        <f t="shared" si="0"/>
        <v>0</v>
      </c>
    </row>
    <row r="27" spans="1:5" x14ac:dyDescent="0.25">
      <c r="A27" s="96" t="s">
        <v>72</v>
      </c>
      <c r="B27" s="23" t="s">
        <v>41</v>
      </c>
      <c r="C27" s="126">
        <v>1</v>
      </c>
      <c r="D27" s="127"/>
      <c r="E27" s="131">
        <f t="shared" si="0"/>
        <v>0</v>
      </c>
    </row>
    <row r="28" spans="1:5" x14ac:dyDescent="0.25">
      <c r="A28" s="96" t="s">
        <v>71</v>
      </c>
      <c r="B28" s="23" t="s">
        <v>41</v>
      </c>
      <c r="C28" s="126">
        <v>1</v>
      </c>
      <c r="D28" s="127"/>
      <c r="E28" s="131">
        <f t="shared" si="0"/>
        <v>0</v>
      </c>
    </row>
    <row r="29" spans="1:5" x14ac:dyDescent="0.25">
      <c r="A29" s="96" t="s">
        <v>70</v>
      </c>
      <c r="B29" s="23" t="s">
        <v>41</v>
      </c>
      <c r="C29" s="126">
        <v>10</v>
      </c>
      <c r="D29" s="127"/>
      <c r="E29" s="131">
        <f t="shared" si="0"/>
        <v>0</v>
      </c>
    </row>
    <row r="30" spans="1:5" x14ac:dyDescent="0.25">
      <c r="A30" s="96" t="s">
        <v>69</v>
      </c>
      <c r="B30" s="23" t="s">
        <v>41</v>
      </c>
      <c r="C30" s="126">
        <v>10</v>
      </c>
      <c r="D30" s="127"/>
      <c r="E30" s="131">
        <f t="shared" si="0"/>
        <v>0</v>
      </c>
    </row>
    <row r="31" spans="1:5" x14ac:dyDescent="0.25">
      <c r="A31" s="55" t="s">
        <v>44</v>
      </c>
      <c r="B31" s="23" t="s">
        <v>41</v>
      </c>
      <c r="C31" s="126">
        <v>3</v>
      </c>
      <c r="D31" s="127"/>
      <c r="E31" s="131">
        <f t="shared" si="0"/>
        <v>0</v>
      </c>
    </row>
    <row r="32" spans="1:5" x14ac:dyDescent="0.25">
      <c r="A32" s="14" t="s">
        <v>14</v>
      </c>
      <c r="B32" s="15"/>
      <c r="C32" s="128"/>
      <c r="D32" s="129"/>
      <c r="E32" s="101">
        <f>SUM(E23:E31)</f>
        <v>0</v>
      </c>
    </row>
    <row r="33" spans="1:5" x14ac:dyDescent="0.25">
      <c r="A33" s="65" t="s">
        <v>28</v>
      </c>
      <c r="B33" s="66"/>
      <c r="C33" s="67"/>
      <c r="D33" s="68"/>
      <c r="E33" s="69">
        <f>E8+E14+E21+E32</f>
        <v>0</v>
      </c>
    </row>
    <row r="34" spans="1:5" x14ac:dyDescent="0.25">
      <c r="A34" s="36" t="s">
        <v>29</v>
      </c>
      <c r="B34" s="37">
        <v>0.32</v>
      </c>
      <c r="C34" s="30"/>
      <c r="D34" s="55"/>
      <c r="E34" s="70">
        <f>B34*E33</f>
        <v>0</v>
      </c>
    </row>
    <row r="35" spans="1:5" x14ac:dyDescent="0.25">
      <c r="A35" s="230" t="s">
        <v>30</v>
      </c>
      <c r="B35" s="231"/>
      <c r="C35" s="232"/>
      <c r="D35" s="68"/>
      <c r="E35" s="69">
        <f>E33+E34</f>
        <v>0</v>
      </c>
    </row>
    <row r="36" spans="1:5" x14ac:dyDescent="0.25">
      <c r="A36" s="201" t="s">
        <v>31</v>
      </c>
      <c r="B36" s="202"/>
      <c r="C36" s="203"/>
      <c r="D36" s="71"/>
      <c r="E36" s="40">
        <v>220</v>
      </c>
    </row>
    <row r="37" spans="1:5" ht="15.75" thickBot="1" x14ac:dyDescent="0.3">
      <c r="A37" s="241" t="s">
        <v>32</v>
      </c>
      <c r="B37" s="242"/>
      <c r="C37" s="243"/>
      <c r="D37" s="72"/>
      <c r="E37" s="73">
        <f>ROUND(E35/E36,2)</f>
        <v>0</v>
      </c>
    </row>
  </sheetData>
  <mergeCells count="16">
    <mergeCell ref="D22:E22"/>
    <mergeCell ref="A35:C35"/>
    <mergeCell ref="A36:C36"/>
    <mergeCell ref="A37:C37"/>
    <mergeCell ref="D4:E4"/>
    <mergeCell ref="A8:C8"/>
    <mergeCell ref="D9:E9"/>
    <mergeCell ref="A14:C14"/>
    <mergeCell ref="A15:C15"/>
    <mergeCell ref="D15:E15"/>
    <mergeCell ref="A1:C1"/>
    <mergeCell ref="D1:E1"/>
    <mergeCell ref="A2:A3"/>
    <mergeCell ref="B2:B3"/>
    <mergeCell ref="C2:C3"/>
    <mergeCell ref="D2:E2"/>
  </mergeCells>
  <pageMargins left="0.511811024" right="0.511811024" top="0.78740157499999996" bottom="0.78740157499999996" header="0.31496062000000002" footer="0.31496062000000002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5E765-7504-4667-892D-298CE96B3541}">
  <dimension ref="A1:J29"/>
  <sheetViews>
    <sheetView topLeftCell="A13" workbookViewId="0">
      <selection activeCell="C8" sqref="C8"/>
    </sheetView>
  </sheetViews>
  <sheetFormatPr defaultRowHeight="15" x14ac:dyDescent="0.25"/>
  <cols>
    <col min="1" max="1" width="40.28515625" customWidth="1"/>
    <col min="2" max="2" width="11" customWidth="1"/>
    <col min="4" max="4" width="12.7109375" customWidth="1"/>
    <col min="5" max="5" width="11.7109375" customWidth="1"/>
  </cols>
  <sheetData>
    <row r="1" spans="1:10" ht="37.5" customHeight="1" thickBot="1" x14ac:dyDescent="0.3">
      <c r="A1" s="254" t="s">
        <v>48</v>
      </c>
      <c r="B1" s="255"/>
      <c r="C1" s="255"/>
      <c r="D1" s="256" t="s">
        <v>47</v>
      </c>
      <c r="E1" s="257"/>
    </row>
    <row r="2" spans="1:10" x14ac:dyDescent="0.25">
      <c r="A2" s="215" t="s">
        <v>1</v>
      </c>
      <c r="B2" s="258" t="s">
        <v>2</v>
      </c>
      <c r="C2" s="259" t="s">
        <v>33</v>
      </c>
      <c r="D2" s="260" t="s">
        <v>49</v>
      </c>
      <c r="E2" s="261"/>
    </row>
    <row r="3" spans="1:10" x14ac:dyDescent="0.25">
      <c r="A3" s="215"/>
      <c r="B3" s="217"/>
      <c r="C3" s="217"/>
      <c r="D3" s="74" t="s">
        <v>4</v>
      </c>
      <c r="E3" s="2" t="s">
        <v>5</v>
      </c>
      <c r="H3" s="119"/>
      <c r="I3" s="120"/>
      <c r="J3" s="121"/>
    </row>
    <row r="4" spans="1:10" x14ac:dyDescent="0.25">
      <c r="A4" s="3" t="s">
        <v>6</v>
      </c>
      <c r="B4" s="4"/>
      <c r="C4" s="4"/>
      <c r="D4" s="4"/>
      <c r="E4" s="81"/>
    </row>
    <row r="5" spans="1:10" x14ac:dyDescent="0.25">
      <c r="A5" s="6" t="s">
        <v>7</v>
      </c>
      <c r="B5" s="7" t="s">
        <v>8</v>
      </c>
      <c r="C5" s="75">
        <v>1</v>
      </c>
      <c r="D5" s="76"/>
      <c r="E5" s="98">
        <f>ROUND(C5*D5,2)</f>
        <v>0</v>
      </c>
    </row>
    <row r="6" spans="1:10" x14ac:dyDescent="0.25">
      <c r="A6" s="6" t="s">
        <v>66</v>
      </c>
      <c r="B6" s="7" t="s">
        <v>8</v>
      </c>
      <c r="C6" s="75"/>
      <c r="D6" s="76"/>
      <c r="E6" s="98">
        <f>E5*0.12</f>
        <v>0</v>
      </c>
    </row>
    <row r="7" spans="1:10" x14ac:dyDescent="0.25">
      <c r="A7" s="6" t="s">
        <v>67</v>
      </c>
      <c r="B7" s="7" t="s">
        <v>68</v>
      </c>
      <c r="C7" s="75">
        <v>60</v>
      </c>
      <c r="D7" s="76"/>
      <c r="E7" s="98"/>
    </row>
    <row r="8" spans="1:10" x14ac:dyDescent="0.25">
      <c r="A8" s="6" t="s">
        <v>12</v>
      </c>
      <c r="B8" s="7" t="s">
        <v>13</v>
      </c>
      <c r="C8" s="13">
        <v>0.73460000000000003</v>
      </c>
      <c r="D8" s="99"/>
      <c r="E8" s="98">
        <f>ROUND(C8*D8,2)</f>
        <v>0</v>
      </c>
    </row>
    <row r="9" spans="1:10" x14ac:dyDescent="0.25">
      <c r="A9" s="14" t="s">
        <v>14</v>
      </c>
      <c r="B9" s="15"/>
      <c r="C9" s="77"/>
      <c r="D9" s="100"/>
      <c r="E9" s="101">
        <f>SUM(E5:E8)</f>
        <v>0</v>
      </c>
    </row>
    <row r="10" spans="1:10" x14ac:dyDescent="0.25">
      <c r="A10" s="19" t="s">
        <v>15</v>
      </c>
      <c r="B10" s="20"/>
      <c r="C10" s="78"/>
      <c r="D10" s="262"/>
      <c r="E10" s="263"/>
    </row>
    <row r="11" spans="1:10" x14ac:dyDescent="0.25">
      <c r="A11" s="31" t="s">
        <v>36</v>
      </c>
      <c r="B11" s="54" t="s">
        <v>8</v>
      </c>
      <c r="C11" s="8">
        <v>1</v>
      </c>
      <c r="D11" s="113"/>
      <c r="E11" s="98">
        <f>D11*C11</f>
        <v>0</v>
      </c>
    </row>
    <row r="12" spans="1:10" x14ac:dyDescent="0.25">
      <c r="A12" s="55" t="s">
        <v>17</v>
      </c>
      <c r="B12" s="54" t="s">
        <v>8</v>
      </c>
      <c r="C12" s="24">
        <v>1</v>
      </c>
      <c r="D12" s="114"/>
      <c r="E12" s="98">
        <v>0</v>
      </c>
    </row>
    <row r="13" spans="1:10" x14ac:dyDescent="0.25">
      <c r="A13" s="31" t="s">
        <v>18</v>
      </c>
      <c r="B13" s="54" t="s">
        <v>8</v>
      </c>
      <c r="C13" s="8">
        <v>1</v>
      </c>
      <c r="D13" s="114"/>
      <c r="E13" s="98">
        <f>D13*C13</f>
        <v>0</v>
      </c>
    </row>
    <row r="14" spans="1:10" x14ac:dyDescent="0.25">
      <c r="A14" s="31" t="s">
        <v>19</v>
      </c>
      <c r="B14" s="54" t="s">
        <v>8</v>
      </c>
      <c r="C14" s="8">
        <v>50.5</v>
      </c>
      <c r="D14" s="114"/>
      <c r="E14" s="98">
        <f>ROUND(C14*D14,2)</f>
        <v>0</v>
      </c>
    </row>
    <row r="15" spans="1:10" x14ac:dyDescent="0.25">
      <c r="A15" s="246" t="s">
        <v>14</v>
      </c>
      <c r="B15" s="247"/>
      <c r="C15" s="248"/>
      <c r="D15" s="115"/>
      <c r="E15" s="57">
        <f>SUM(E11:E14)</f>
        <v>0</v>
      </c>
    </row>
    <row r="16" spans="1:10" x14ac:dyDescent="0.25">
      <c r="A16" s="264" t="s">
        <v>20</v>
      </c>
      <c r="B16" s="265"/>
      <c r="C16" s="265"/>
      <c r="D16" s="116"/>
      <c r="E16" s="69"/>
    </row>
    <row r="17" spans="1:5" x14ac:dyDescent="0.25">
      <c r="A17" s="27" t="s">
        <v>21</v>
      </c>
      <c r="B17" s="28" t="s">
        <v>8</v>
      </c>
      <c r="C17" s="99">
        <f>4/12</f>
        <v>0.33333333333333331</v>
      </c>
      <c r="D17" s="117"/>
      <c r="E17" s="106">
        <f t="shared" ref="E17:E23" si="0">ROUND(C17*D17,2)</f>
        <v>0</v>
      </c>
    </row>
    <row r="18" spans="1:5" x14ac:dyDescent="0.25">
      <c r="A18" s="29" t="s">
        <v>37</v>
      </c>
      <c r="B18" s="28" t="s">
        <v>8</v>
      </c>
      <c r="C18" s="111">
        <f>4/12</f>
        <v>0.33333333333333331</v>
      </c>
      <c r="D18" s="117"/>
      <c r="E18" s="106">
        <f t="shared" si="0"/>
        <v>0</v>
      </c>
    </row>
    <row r="19" spans="1:5" x14ac:dyDescent="0.25">
      <c r="A19" s="29" t="s">
        <v>23</v>
      </c>
      <c r="B19" s="28" t="s">
        <v>8</v>
      </c>
      <c r="C19" s="111">
        <f>4/12</f>
        <v>0.33333333333333331</v>
      </c>
      <c r="D19" s="117"/>
      <c r="E19" s="106">
        <f t="shared" si="0"/>
        <v>0</v>
      </c>
    </row>
    <row r="20" spans="1:5" x14ac:dyDescent="0.25">
      <c r="A20" s="29" t="s">
        <v>24</v>
      </c>
      <c r="B20" s="28" t="s">
        <v>8</v>
      </c>
      <c r="C20" s="111">
        <f>4/12</f>
        <v>0.33333333333333331</v>
      </c>
      <c r="D20" s="117"/>
      <c r="E20" s="106">
        <f t="shared" si="0"/>
        <v>0</v>
      </c>
    </row>
    <row r="21" spans="1:5" x14ac:dyDescent="0.25">
      <c r="A21" s="29" t="s">
        <v>26</v>
      </c>
      <c r="B21" s="28" t="s">
        <v>8</v>
      </c>
      <c r="C21" s="111">
        <f>4/12</f>
        <v>0.33333333333333331</v>
      </c>
      <c r="D21" s="117"/>
      <c r="E21" s="106">
        <f t="shared" si="0"/>
        <v>0</v>
      </c>
    </row>
    <row r="22" spans="1:5" x14ac:dyDescent="0.25">
      <c r="A22" s="31" t="s">
        <v>25</v>
      </c>
      <c r="B22" s="7" t="s">
        <v>8</v>
      </c>
      <c r="C22" s="112">
        <v>1</v>
      </c>
      <c r="D22" s="117"/>
      <c r="E22" s="98">
        <f t="shared" si="0"/>
        <v>0</v>
      </c>
    </row>
    <row r="23" spans="1:5" x14ac:dyDescent="0.25">
      <c r="A23" s="31" t="s">
        <v>27</v>
      </c>
      <c r="B23" s="7" t="s">
        <v>8</v>
      </c>
      <c r="C23" s="112">
        <f>4/12</f>
        <v>0.33333333333333331</v>
      </c>
      <c r="D23" s="118"/>
      <c r="E23" s="106">
        <f t="shared" si="0"/>
        <v>0</v>
      </c>
    </row>
    <row r="24" spans="1:5" x14ac:dyDescent="0.25">
      <c r="A24" s="14" t="s">
        <v>14</v>
      </c>
      <c r="B24" s="15"/>
      <c r="C24" s="77"/>
      <c r="D24" s="100"/>
      <c r="E24" s="101">
        <f>SUM(E17:E23)</f>
        <v>0</v>
      </c>
    </row>
    <row r="25" spans="1:5" x14ac:dyDescent="0.25">
      <c r="A25" s="19" t="s">
        <v>28</v>
      </c>
      <c r="B25" s="20"/>
      <c r="C25" s="78"/>
      <c r="D25" s="88"/>
      <c r="E25" s="69">
        <f>E9+E15+E24</f>
        <v>0</v>
      </c>
    </row>
    <row r="26" spans="1:5" x14ac:dyDescent="0.25">
      <c r="A26" s="36" t="s">
        <v>29</v>
      </c>
      <c r="B26" s="37">
        <v>0.32</v>
      </c>
      <c r="C26" s="75"/>
      <c r="D26" s="107"/>
      <c r="E26" s="108">
        <f>E25*B26</f>
        <v>0</v>
      </c>
    </row>
    <row r="27" spans="1:5" x14ac:dyDescent="0.25">
      <c r="A27" s="230" t="s">
        <v>30</v>
      </c>
      <c r="B27" s="231"/>
      <c r="C27" s="231"/>
      <c r="D27" s="88"/>
      <c r="E27" s="69">
        <f>E25+E26</f>
        <v>0</v>
      </c>
    </row>
    <row r="28" spans="1:5" x14ac:dyDescent="0.25">
      <c r="A28" s="201" t="s">
        <v>31</v>
      </c>
      <c r="B28" s="202"/>
      <c r="C28" s="202"/>
      <c r="D28" s="107"/>
      <c r="E28" s="108">
        <v>220</v>
      </c>
    </row>
    <row r="29" spans="1:5" ht="15.75" thickBot="1" x14ac:dyDescent="0.3">
      <c r="A29" s="41" t="s">
        <v>32</v>
      </c>
      <c r="B29" s="42"/>
      <c r="C29" s="80"/>
      <c r="D29" s="109"/>
      <c r="E29" s="110">
        <f>ROUND(E27/E28,2)</f>
        <v>0</v>
      </c>
    </row>
  </sheetData>
  <mergeCells count="11">
    <mergeCell ref="D10:E10"/>
    <mergeCell ref="A15:C15"/>
    <mergeCell ref="A16:C16"/>
    <mergeCell ref="A27:C27"/>
    <mergeCell ref="A28:C28"/>
    <mergeCell ref="A1:C1"/>
    <mergeCell ref="D1:E1"/>
    <mergeCell ref="A2:A3"/>
    <mergeCell ref="B2:B3"/>
    <mergeCell ref="C2:C3"/>
    <mergeCell ref="D2:E2"/>
  </mergeCells>
  <pageMargins left="0.511811024" right="0.511811024" top="0.78740157499999996" bottom="0.78740157499999996" header="0.31496062000000002" footer="0.31496062000000002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CD1A0-BD1C-4D1A-8CF1-23584246DC10}">
  <dimension ref="A1:E24"/>
  <sheetViews>
    <sheetView workbookViewId="0">
      <selection activeCell="E14" sqref="E14"/>
    </sheetView>
  </sheetViews>
  <sheetFormatPr defaultRowHeight="15" x14ac:dyDescent="0.25"/>
  <cols>
    <col min="1" max="1" width="48.28515625" customWidth="1"/>
    <col min="4" max="4" width="13.5703125" customWidth="1"/>
    <col min="5" max="5" width="10.28515625" customWidth="1"/>
  </cols>
  <sheetData>
    <row r="1" spans="1:5" ht="26.25" customHeight="1" thickBot="1" x14ac:dyDescent="0.3">
      <c r="A1" s="254" t="s">
        <v>50</v>
      </c>
      <c r="B1" s="255"/>
      <c r="C1" s="255"/>
      <c r="D1" s="256" t="s">
        <v>47</v>
      </c>
      <c r="E1" s="257"/>
    </row>
    <row r="2" spans="1:5" x14ac:dyDescent="0.25">
      <c r="A2" s="215" t="s">
        <v>1</v>
      </c>
      <c r="B2" s="258" t="s">
        <v>2</v>
      </c>
      <c r="C2" s="259" t="s">
        <v>33</v>
      </c>
      <c r="D2" s="260" t="s">
        <v>49</v>
      </c>
      <c r="E2" s="261"/>
    </row>
    <row r="3" spans="1:5" x14ac:dyDescent="0.25">
      <c r="A3" s="215"/>
      <c r="B3" s="217"/>
      <c r="C3" s="217"/>
      <c r="D3" s="74" t="s">
        <v>4</v>
      </c>
      <c r="E3" s="2" t="s">
        <v>5</v>
      </c>
    </row>
    <row r="4" spans="1:5" x14ac:dyDescent="0.25">
      <c r="A4" s="3" t="s">
        <v>6</v>
      </c>
      <c r="B4" s="4"/>
      <c r="C4" s="4"/>
      <c r="D4" s="4"/>
      <c r="E4" s="81"/>
    </row>
    <row r="5" spans="1:5" x14ac:dyDescent="0.25">
      <c r="A5" s="6" t="s">
        <v>7</v>
      </c>
      <c r="B5" s="7" t="s">
        <v>8</v>
      </c>
      <c r="C5" s="75">
        <v>1</v>
      </c>
      <c r="D5" s="76"/>
      <c r="E5" s="98">
        <f>ROUND(C5*D5,2)</f>
        <v>0</v>
      </c>
    </row>
    <row r="6" spans="1:5" x14ac:dyDescent="0.25">
      <c r="A6" s="6" t="s">
        <v>10</v>
      </c>
      <c r="B6" s="7" t="s">
        <v>8</v>
      </c>
      <c r="C6" s="75">
        <v>1</v>
      </c>
      <c r="D6" s="99"/>
      <c r="E6" s="98">
        <f>ROUND(C6*D6,2)</f>
        <v>0</v>
      </c>
    </row>
    <row r="7" spans="1:5" x14ac:dyDescent="0.25">
      <c r="A7" s="6" t="s">
        <v>12</v>
      </c>
      <c r="B7" s="7" t="s">
        <v>13</v>
      </c>
      <c r="C7" s="13">
        <v>0.73460000000000003</v>
      </c>
      <c r="D7" s="99"/>
      <c r="E7" s="98">
        <f>ROUND(C7*D7,2)</f>
        <v>0</v>
      </c>
    </row>
    <row r="8" spans="1:5" x14ac:dyDescent="0.25">
      <c r="A8" s="14" t="s">
        <v>14</v>
      </c>
      <c r="B8" s="15"/>
      <c r="C8" s="77"/>
      <c r="D8" s="100"/>
      <c r="E8" s="101">
        <f>SUM(E5:E7)</f>
        <v>0</v>
      </c>
    </row>
    <row r="9" spans="1:5" x14ac:dyDescent="0.25">
      <c r="A9" s="19" t="s">
        <v>15</v>
      </c>
      <c r="B9" s="20"/>
      <c r="C9" s="78"/>
      <c r="D9" s="266"/>
      <c r="E9" s="267"/>
    </row>
    <row r="10" spans="1:5" x14ac:dyDescent="0.25">
      <c r="A10" s="31" t="s">
        <v>36</v>
      </c>
      <c r="B10" s="54" t="s">
        <v>8</v>
      </c>
      <c r="C10" s="132">
        <v>1</v>
      </c>
      <c r="D10" s="102"/>
      <c r="E10" s="98">
        <f>D10*C10</f>
        <v>0</v>
      </c>
    </row>
    <row r="11" spans="1:5" x14ac:dyDescent="0.25">
      <c r="A11" s="55" t="s">
        <v>17</v>
      </c>
      <c r="B11" s="54" t="s">
        <v>8</v>
      </c>
      <c r="C11" s="133">
        <v>1</v>
      </c>
      <c r="D11" s="103"/>
      <c r="E11" s="98">
        <f>D11*C11</f>
        <v>0</v>
      </c>
    </row>
    <row r="12" spans="1:5" x14ac:dyDescent="0.25">
      <c r="A12" s="31" t="s">
        <v>18</v>
      </c>
      <c r="B12" s="54" t="s">
        <v>8</v>
      </c>
      <c r="C12" s="132">
        <v>1</v>
      </c>
      <c r="D12" s="103"/>
      <c r="E12" s="98">
        <f>D12*C12</f>
        <v>0</v>
      </c>
    </row>
    <row r="13" spans="1:5" x14ac:dyDescent="0.25">
      <c r="A13" s="31" t="s">
        <v>19</v>
      </c>
      <c r="B13" s="54" t="s">
        <v>8</v>
      </c>
      <c r="C13" s="132">
        <v>50.5</v>
      </c>
      <c r="D13" s="103"/>
      <c r="E13" s="98">
        <f>ROUND(C13*D13,2)</f>
        <v>0</v>
      </c>
    </row>
    <row r="14" spans="1:5" x14ac:dyDescent="0.25">
      <c r="A14" s="246" t="s">
        <v>14</v>
      </c>
      <c r="B14" s="247"/>
      <c r="C14" s="248"/>
      <c r="D14" s="104"/>
      <c r="E14" s="57">
        <f>SUM(E10:E13)</f>
        <v>0</v>
      </c>
    </row>
    <row r="15" spans="1:5" x14ac:dyDescent="0.25">
      <c r="A15" s="249" t="s">
        <v>20</v>
      </c>
      <c r="B15" s="250"/>
      <c r="C15" s="250"/>
      <c r="D15" s="78"/>
      <c r="E15" s="82"/>
    </row>
    <row r="16" spans="1:5" x14ac:dyDescent="0.25">
      <c r="A16" s="27" t="s">
        <v>21</v>
      </c>
      <c r="B16" s="28" t="s">
        <v>8</v>
      </c>
      <c r="C16" s="99">
        <f>4/12</f>
        <v>0.33333333333333331</v>
      </c>
      <c r="D16" s="105"/>
      <c r="E16" s="106">
        <f t="shared" ref="E16:E18" si="0">ROUND(C16*D16,2)</f>
        <v>0</v>
      </c>
    </row>
    <row r="17" spans="1:5" x14ac:dyDescent="0.25">
      <c r="A17" s="29" t="s">
        <v>37</v>
      </c>
      <c r="B17" s="28" t="s">
        <v>8</v>
      </c>
      <c r="C17" s="111">
        <f>4/12</f>
        <v>0.33333333333333331</v>
      </c>
      <c r="D17" s="105"/>
      <c r="E17" s="106">
        <f t="shared" si="0"/>
        <v>0</v>
      </c>
    </row>
    <row r="18" spans="1:5" x14ac:dyDescent="0.25">
      <c r="A18" s="29" t="s">
        <v>23</v>
      </c>
      <c r="B18" s="28" t="s">
        <v>8</v>
      </c>
      <c r="C18" s="111">
        <f>4/12</f>
        <v>0.33333333333333331</v>
      </c>
      <c r="D18" s="105"/>
      <c r="E18" s="106">
        <f t="shared" si="0"/>
        <v>0</v>
      </c>
    </row>
    <row r="19" spans="1:5" x14ac:dyDescent="0.25">
      <c r="A19" s="14" t="s">
        <v>14</v>
      </c>
      <c r="B19" s="15"/>
      <c r="C19" s="134"/>
      <c r="D19" s="100"/>
      <c r="E19" s="101">
        <f>SUM(E16:E18)</f>
        <v>0</v>
      </c>
    </row>
    <row r="20" spans="1:5" x14ac:dyDescent="0.25">
      <c r="A20" s="19" t="s">
        <v>28</v>
      </c>
      <c r="B20" s="20"/>
      <c r="C20" s="88"/>
      <c r="D20" s="88"/>
      <c r="E20" s="69">
        <f>E8+E14+E19</f>
        <v>0</v>
      </c>
    </row>
    <row r="21" spans="1:5" x14ac:dyDescent="0.25">
      <c r="A21" s="36" t="s">
        <v>29</v>
      </c>
      <c r="B21" s="37">
        <v>0.32</v>
      </c>
      <c r="C21" s="99"/>
      <c r="D21" s="107"/>
      <c r="E21" s="108">
        <f>E20*B21</f>
        <v>0</v>
      </c>
    </row>
    <row r="22" spans="1:5" x14ac:dyDescent="0.25">
      <c r="A22" s="230" t="s">
        <v>30</v>
      </c>
      <c r="B22" s="231"/>
      <c r="C22" s="231"/>
      <c r="D22" s="78"/>
      <c r="E22" s="82">
        <f>E20+E21</f>
        <v>0</v>
      </c>
    </row>
    <row r="23" spans="1:5" x14ac:dyDescent="0.25">
      <c r="A23" s="201" t="s">
        <v>31</v>
      </c>
      <c r="B23" s="202"/>
      <c r="C23" s="202"/>
      <c r="D23" s="79"/>
      <c r="E23" s="40">
        <v>220</v>
      </c>
    </row>
    <row r="24" spans="1:5" ht="15.75" thickBot="1" x14ac:dyDescent="0.3">
      <c r="A24" s="41" t="s">
        <v>32</v>
      </c>
      <c r="B24" s="42"/>
      <c r="C24" s="80"/>
      <c r="D24" s="80"/>
      <c r="E24" s="45">
        <f>ROUND(E22/E23,2)</f>
        <v>0</v>
      </c>
    </row>
  </sheetData>
  <mergeCells count="11">
    <mergeCell ref="D9:E9"/>
    <mergeCell ref="A14:C14"/>
    <mergeCell ref="A15:C15"/>
    <mergeCell ref="A22:C22"/>
    <mergeCell ref="A23:C23"/>
    <mergeCell ref="A1:C1"/>
    <mergeCell ref="D1:E1"/>
    <mergeCell ref="A2:A3"/>
    <mergeCell ref="B2:B3"/>
    <mergeCell ref="C2:C3"/>
    <mergeCell ref="D2:E2"/>
  </mergeCells>
  <pageMargins left="0.511811024" right="0.511811024" top="0.78740157499999996" bottom="0.78740157499999996" header="0.31496062000000002" footer="0.31496062000000002"/>
  <pageSetup paperSize="9" orientation="portrait" horizontalDpi="200" verticalDpi="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F5B45-739D-4ED8-B840-DF44B55EF168}">
  <dimension ref="A1:E31"/>
  <sheetViews>
    <sheetView workbookViewId="0">
      <selection activeCell="C8" sqref="C8"/>
    </sheetView>
  </sheetViews>
  <sheetFormatPr defaultRowHeight="15" x14ac:dyDescent="0.25"/>
  <cols>
    <col min="1" max="1" width="47.28515625" customWidth="1"/>
    <col min="3" max="3" width="9.5703125" customWidth="1"/>
    <col min="4" max="4" width="10.140625" customWidth="1"/>
    <col min="5" max="5" width="12" customWidth="1"/>
  </cols>
  <sheetData>
    <row r="1" spans="1:5" ht="25.5" customHeight="1" thickBot="1" x14ac:dyDescent="0.3">
      <c r="A1" s="256" t="s">
        <v>52</v>
      </c>
      <c r="B1" s="269"/>
      <c r="C1" s="257"/>
      <c r="D1" s="256" t="s">
        <v>47</v>
      </c>
      <c r="E1" s="257"/>
    </row>
    <row r="2" spans="1:5" x14ac:dyDescent="0.25">
      <c r="A2" s="214" t="s">
        <v>1</v>
      </c>
      <c r="B2" s="216" t="s">
        <v>2</v>
      </c>
      <c r="C2" s="270" t="s">
        <v>3</v>
      </c>
      <c r="D2" s="260" t="s">
        <v>49</v>
      </c>
      <c r="E2" s="261"/>
    </row>
    <row r="3" spans="1:5" x14ac:dyDescent="0.25">
      <c r="A3" s="215"/>
      <c r="B3" s="217"/>
      <c r="C3" s="217"/>
      <c r="D3" s="83" t="s">
        <v>4</v>
      </c>
      <c r="E3" s="49" t="s">
        <v>5</v>
      </c>
    </row>
    <row r="4" spans="1:5" x14ac:dyDescent="0.25">
      <c r="A4" s="3" t="s">
        <v>6</v>
      </c>
      <c r="B4" s="4"/>
      <c r="C4" s="135"/>
      <c r="D4" s="135"/>
      <c r="E4" s="136"/>
    </row>
    <row r="5" spans="1:5" x14ac:dyDescent="0.25">
      <c r="A5" s="6" t="s">
        <v>7</v>
      </c>
      <c r="B5" s="7" t="s">
        <v>8</v>
      </c>
      <c r="C5" s="137">
        <v>1</v>
      </c>
      <c r="D5" s="112"/>
      <c r="E5" s="98">
        <f>ROUND(C5*D5,2)</f>
        <v>0</v>
      </c>
    </row>
    <row r="6" spans="1:5" x14ac:dyDescent="0.25">
      <c r="A6" s="6" t="s">
        <v>53</v>
      </c>
      <c r="B6" s="7"/>
      <c r="C6" s="137">
        <f>7.33*13/12</f>
        <v>7.9408333333333339</v>
      </c>
      <c r="D6" s="112"/>
      <c r="E6" s="98">
        <f>E5/220*2*(13*7.33/12)</f>
        <v>0</v>
      </c>
    </row>
    <row r="7" spans="1:5" x14ac:dyDescent="0.25">
      <c r="A7" s="6" t="s">
        <v>54</v>
      </c>
      <c r="B7" s="7"/>
      <c r="C7" s="137"/>
      <c r="D7" s="112"/>
      <c r="E7" s="98">
        <f>E5/220*7.33*1.5/12</f>
        <v>0</v>
      </c>
    </row>
    <row r="8" spans="1:5" x14ac:dyDescent="0.25">
      <c r="A8" s="22" t="s">
        <v>12</v>
      </c>
      <c r="B8" s="23" t="s">
        <v>13</v>
      </c>
      <c r="C8" s="13">
        <v>0.73460000000000003</v>
      </c>
      <c r="D8" s="112"/>
      <c r="E8" s="98">
        <f>ROUND(C8*D8,2)</f>
        <v>0</v>
      </c>
    </row>
    <row r="9" spans="1:5" x14ac:dyDescent="0.25">
      <c r="A9" s="14" t="s">
        <v>14</v>
      </c>
      <c r="B9" s="15"/>
      <c r="C9" s="15"/>
      <c r="D9" s="86"/>
      <c r="E9" s="138">
        <f>SUM(E5:E8)</f>
        <v>0</v>
      </c>
    </row>
    <row r="10" spans="1:5" x14ac:dyDescent="0.25">
      <c r="A10" s="19" t="s">
        <v>15</v>
      </c>
      <c r="B10" s="20"/>
      <c r="C10" s="20"/>
      <c r="D10" s="20"/>
      <c r="E10" s="93"/>
    </row>
    <row r="11" spans="1:5" x14ac:dyDescent="0.25">
      <c r="A11" s="31" t="s">
        <v>55</v>
      </c>
      <c r="B11" s="54" t="s">
        <v>8</v>
      </c>
      <c r="C11" s="75">
        <v>1</v>
      </c>
      <c r="D11" s="99"/>
      <c r="E11" s="98">
        <f>D11*C11</f>
        <v>0</v>
      </c>
    </row>
    <row r="12" spans="1:5" x14ac:dyDescent="0.25">
      <c r="A12" s="55" t="s">
        <v>17</v>
      </c>
      <c r="B12" s="54" t="s">
        <v>8</v>
      </c>
      <c r="C12" s="87">
        <v>1</v>
      </c>
      <c r="D12" s="103"/>
      <c r="E12" s="98">
        <f>D12*C12</f>
        <v>0</v>
      </c>
    </row>
    <row r="13" spans="1:5" x14ac:dyDescent="0.25">
      <c r="A13" s="31" t="s">
        <v>18</v>
      </c>
      <c r="B13" s="54" t="s">
        <v>8</v>
      </c>
      <c r="C13" s="75">
        <v>1</v>
      </c>
      <c r="D13" s="112"/>
      <c r="E13" s="98">
        <f>ROUND(C13*D13,2)</f>
        <v>0</v>
      </c>
    </row>
    <row r="14" spans="1:5" x14ac:dyDescent="0.25">
      <c r="A14" s="31" t="s">
        <v>19</v>
      </c>
      <c r="B14" s="54" t="s">
        <v>8</v>
      </c>
      <c r="C14" s="75">
        <v>50.5</v>
      </c>
      <c r="D14" s="112"/>
      <c r="E14" s="98">
        <f>ROUND(C14*D14,2)</f>
        <v>0</v>
      </c>
    </row>
    <row r="15" spans="1:5" x14ac:dyDescent="0.25">
      <c r="A15" s="14" t="s">
        <v>14</v>
      </c>
      <c r="B15" s="15"/>
      <c r="C15" s="15"/>
      <c r="D15" s="100"/>
      <c r="E15" s="139">
        <f>SUM(D11:D14)</f>
        <v>0</v>
      </c>
    </row>
    <row r="16" spans="1:5" x14ac:dyDescent="0.25">
      <c r="A16" s="249" t="s">
        <v>20</v>
      </c>
      <c r="B16" s="250"/>
      <c r="C16" s="250"/>
      <c r="D16" s="88"/>
      <c r="E16" s="69"/>
    </row>
    <row r="17" spans="1:5" x14ac:dyDescent="0.25">
      <c r="A17" s="29" t="s">
        <v>37</v>
      </c>
      <c r="B17" s="28" t="s">
        <v>8</v>
      </c>
      <c r="C17" s="111">
        <f>4/12</f>
        <v>0.33333333333333331</v>
      </c>
      <c r="D17" s="99"/>
      <c r="E17" s="106">
        <f>ROUND(C17*D17,2)</f>
        <v>0</v>
      </c>
    </row>
    <row r="18" spans="1:5" x14ac:dyDescent="0.25">
      <c r="A18" s="29" t="s">
        <v>23</v>
      </c>
      <c r="B18" s="28" t="s">
        <v>8</v>
      </c>
      <c r="C18" s="111">
        <f>4/12</f>
        <v>0.33333333333333331</v>
      </c>
      <c r="D18" s="99"/>
      <c r="E18" s="106">
        <f>ROUND(C18*D18,2)</f>
        <v>0</v>
      </c>
    </row>
    <row r="19" spans="1:5" x14ac:dyDescent="0.25">
      <c r="A19" s="29" t="s">
        <v>24</v>
      </c>
      <c r="B19" s="28" t="s">
        <v>8</v>
      </c>
      <c r="C19" s="111">
        <f>4/12</f>
        <v>0.33333333333333331</v>
      </c>
      <c r="D19" s="99"/>
      <c r="E19" s="106">
        <f>ROUND(C19*D19,2)</f>
        <v>0</v>
      </c>
    </row>
    <row r="20" spans="1:5" x14ac:dyDescent="0.25">
      <c r="A20" s="29" t="s">
        <v>26</v>
      </c>
      <c r="B20" s="28" t="s">
        <v>8</v>
      </c>
      <c r="C20" s="111">
        <f>4/12</f>
        <v>0.33333333333333331</v>
      </c>
      <c r="D20" s="111"/>
      <c r="E20" s="106">
        <f>ROUND(C20*D20,2)</f>
        <v>0</v>
      </c>
    </row>
    <row r="21" spans="1:5" x14ac:dyDescent="0.25">
      <c r="A21" s="31" t="s">
        <v>27</v>
      </c>
      <c r="B21" s="7" t="s">
        <v>8</v>
      </c>
      <c r="C21" s="112">
        <f>4/12</f>
        <v>0.33333333333333331</v>
      </c>
      <c r="D21" s="99"/>
      <c r="E21" s="106">
        <f>ROUND(C21*D21,2)</f>
        <v>0</v>
      </c>
    </row>
    <row r="22" spans="1:5" x14ac:dyDescent="0.25">
      <c r="A22" s="14" t="s">
        <v>14</v>
      </c>
      <c r="B22" s="15"/>
      <c r="C22" s="15"/>
      <c r="D22" s="100"/>
      <c r="E22" s="101">
        <f>SUM(E17:E21)</f>
        <v>0</v>
      </c>
    </row>
    <row r="23" spans="1:5" x14ac:dyDescent="0.25">
      <c r="A23" s="65" t="s">
        <v>28</v>
      </c>
      <c r="B23" s="66"/>
      <c r="C23" s="66"/>
      <c r="D23" s="88"/>
      <c r="E23" s="69">
        <f>E9+E15+E22</f>
        <v>0</v>
      </c>
    </row>
    <row r="24" spans="1:5" x14ac:dyDescent="0.25">
      <c r="A24" s="65" t="s">
        <v>56</v>
      </c>
      <c r="B24" s="95">
        <v>2</v>
      </c>
      <c r="C24" s="89"/>
      <c r="D24" s="88"/>
      <c r="E24" s="69">
        <f>E23*B24</f>
        <v>0</v>
      </c>
    </row>
    <row r="25" spans="1:5" x14ac:dyDescent="0.25">
      <c r="A25" s="36" t="s">
        <v>29</v>
      </c>
      <c r="B25" s="37">
        <v>0.32</v>
      </c>
      <c r="C25" s="28"/>
      <c r="D25" s="90"/>
      <c r="E25" s="108">
        <f>E24*B25</f>
        <v>0</v>
      </c>
    </row>
    <row r="26" spans="1:5" x14ac:dyDescent="0.25">
      <c r="A26" s="230" t="s">
        <v>30</v>
      </c>
      <c r="B26" s="231"/>
      <c r="C26" s="231"/>
      <c r="D26" s="88"/>
      <c r="E26" s="69">
        <f>E24+E25</f>
        <v>0</v>
      </c>
    </row>
    <row r="27" spans="1:5" x14ac:dyDescent="0.25">
      <c r="A27" s="201" t="s">
        <v>31</v>
      </c>
      <c r="B27" s="202"/>
      <c r="C27" s="202"/>
      <c r="D27" s="91"/>
      <c r="E27" s="108">
        <v>180</v>
      </c>
    </row>
    <row r="28" spans="1:5" ht="15.75" thickBot="1" x14ac:dyDescent="0.3">
      <c r="A28" s="241" t="s">
        <v>32</v>
      </c>
      <c r="B28" s="242"/>
      <c r="C28" s="242"/>
      <c r="D28" s="94"/>
      <c r="E28" s="110">
        <f>ROUND(E26/E27,2)</f>
        <v>0</v>
      </c>
    </row>
    <row r="30" spans="1:5" x14ac:dyDescent="0.25">
      <c r="A30" s="268" t="s">
        <v>62</v>
      </c>
      <c r="B30" s="268"/>
      <c r="C30" s="268"/>
      <c r="D30" s="268"/>
      <c r="E30" s="268"/>
    </row>
    <row r="31" spans="1:5" x14ac:dyDescent="0.25">
      <c r="A31" s="268" t="s">
        <v>63</v>
      </c>
      <c r="B31" s="268"/>
      <c r="C31" s="268"/>
      <c r="D31" s="268"/>
      <c r="E31" s="268"/>
    </row>
  </sheetData>
  <mergeCells count="12">
    <mergeCell ref="A31:E31"/>
    <mergeCell ref="A1:C1"/>
    <mergeCell ref="D1:E1"/>
    <mergeCell ref="A2:A3"/>
    <mergeCell ref="B2:B3"/>
    <mergeCell ref="C2:C3"/>
    <mergeCell ref="D2:E2"/>
    <mergeCell ref="A16:C16"/>
    <mergeCell ref="A26:C26"/>
    <mergeCell ref="A27:C27"/>
    <mergeCell ref="A28:C28"/>
    <mergeCell ref="A30:E30"/>
  </mergeCells>
  <pageMargins left="0.511811024" right="0.511811024" top="0.78740157499999996" bottom="0.78740157499999996" header="0.31496062000000002" footer="0.31496062000000002"/>
  <pageSetup paperSize="9" orientation="portrait" horizontalDpi="200" verticalDpi="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A6640-0AAB-4638-9A4A-F36773188008}">
  <dimension ref="A1:E32"/>
  <sheetViews>
    <sheetView tabSelected="1" topLeftCell="A13" workbookViewId="0">
      <selection activeCell="H16" sqref="H16"/>
    </sheetView>
  </sheetViews>
  <sheetFormatPr defaultRowHeight="15" x14ac:dyDescent="0.25"/>
  <cols>
    <col min="1" max="1" width="47.28515625" customWidth="1"/>
    <col min="3" max="3" width="9.140625" customWidth="1"/>
    <col min="4" max="4" width="10.28515625" customWidth="1"/>
    <col min="5" max="5" width="12.28515625" customWidth="1"/>
  </cols>
  <sheetData>
    <row r="1" spans="1:5" ht="25.5" customHeight="1" thickBot="1" x14ac:dyDescent="0.3">
      <c r="A1" s="256" t="s">
        <v>57</v>
      </c>
      <c r="B1" s="269"/>
      <c r="C1" s="257"/>
      <c r="D1" s="256" t="s">
        <v>47</v>
      </c>
      <c r="E1" s="257"/>
    </row>
    <row r="2" spans="1:5" x14ac:dyDescent="0.25">
      <c r="A2" s="214" t="s">
        <v>1</v>
      </c>
      <c r="B2" s="216" t="s">
        <v>2</v>
      </c>
      <c r="C2" s="270" t="s">
        <v>3</v>
      </c>
      <c r="D2" s="260" t="s">
        <v>49</v>
      </c>
      <c r="E2" s="261"/>
    </row>
    <row r="3" spans="1:5" x14ac:dyDescent="0.25">
      <c r="A3" s="215"/>
      <c r="B3" s="217"/>
      <c r="C3" s="217"/>
      <c r="D3" s="83" t="s">
        <v>4</v>
      </c>
      <c r="E3" s="49" t="s">
        <v>5</v>
      </c>
    </row>
    <row r="4" spans="1:5" x14ac:dyDescent="0.25">
      <c r="A4" s="3" t="s">
        <v>6</v>
      </c>
      <c r="B4" s="4"/>
      <c r="C4" s="4"/>
      <c r="D4" s="4"/>
      <c r="E4" s="81"/>
    </row>
    <row r="5" spans="1:5" x14ac:dyDescent="0.25">
      <c r="A5" s="6" t="s">
        <v>7</v>
      </c>
      <c r="B5" s="7" t="s">
        <v>8</v>
      </c>
      <c r="C5" s="85">
        <v>1</v>
      </c>
      <c r="D5" s="112"/>
      <c r="E5" s="98">
        <f>ROUND(C5*D5,2)</f>
        <v>0</v>
      </c>
    </row>
    <row r="6" spans="1:5" x14ac:dyDescent="0.25">
      <c r="A6" s="6" t="s">
        <v>53</v>
      </c>
      <c r="B6" s="7"/>
      <c r="C6" s="137">
        <f>7.33*13/12</f>
        <v>7.9408333333333339</v>
      </c>
      <c r="D6" s="112"/>
      <c r="E6" s="98">
        <f>E5/180*2*(13*7.33/12)</f>
        <v>0</v>
      </c>
    </row>
    <row r="7" spans="1:5" x14ac:dyDescent="0.25">
      <c r="A7" s="6" t="s">
        <v>54</v>
      </c>
      <c r="B7" s="7"/>
      <c r="C7" s="85"/>
      <c r="D7" s="112"/>
      <c r="E7" s="98">
        <f>E5/180*7.33*1.5/12</f>
        <v>0</v>
      </c>
    </row>
    <row r="8" spans="1:5" x14ac:dyDescent="0.25">
      <c r="A8" s="6" t="s">
        <v>58</v>
      </c>
      <c r="B8" s="7" t="s">
        <v>13</v>
      </c>
      <c r="C8" s="92">
        <v>0.39</v>
      </c>
      <c r="D8" s="112"/>
      <c r="E8" s="98">
        <f>D7*C8</f>
        <v>0</v>
      </c>
    </row>
    <row r="9" spans="1:5" x14ac:dyDescent="0.25">
      <c r="A9" s="22" t="s">
        <v>12</v>
      </c>
      <c r="B9" s="23" t="s">
        <v>13</v>
      </c>
      <c r="C9" s="13">
        <v>0.73460000000000003</v>
      </c>
      <c r="D9" s="112"/>
      <c r="E9" s="98">
        <f>ROUND(C9*D9,2)</f>
        <v>0</v>
      </c>
    </row>
    <row r="10" spans="1:5" x14ac:dyDescent="0.25">
      <c r="A10" s="14" t="s">
        <v>14</v>
      </c>
      <c r="B10" s="15"/>
      <c r="C10" s="15"/>
      <c r="D10" s="100"/>
      <c r="E10" s="138">
        <f>SUM(E5:E9)</f>
        <v>0</v>
      </c>
    </row>
    <row r="11" spans="1:5" x14ac:dyDescent="0.25">
      <c r="A11" s="19" t="s">
        <v>15</v>
      </c>
      <c r="B11" s="20"/>
      <c r="C11" s="20"/>
      <c r="D11" s="20"/>
      <c r="E11" s="93"/>
    </row>
    <row r="12" spans="1:5" x14ac:dyDescent="0.25">
      <c r="A12" s="31" t="s">
        <v>55</v>
      </c>
      <c r="B12" s="54" t="s">
        <v>8</v>
      </c>
      <c r="C12" s="75">
        <v>1</v>
      </c>
      <c r="D12" s="99"/>
      <c r="E12" s="98">
        <f>D12*C12</f>
        <v>0</v>
      </c>
    </row>
    <row r="13" spans="1:5" x14ac:dyDescent="0.25">
      <c r="A13" s="55" t="s">
        <v>17</v>
      </c>
      <c r="B13" s="54" t="s">
        <v>8</v>
      </c>
      <c r="C13" s="87">
        <v>1</v>
      </c>
      <c r="D13" s="103"/>
      <c r="E13" s="98">
        <f>D13*C13</f>
        <v>0</v>
      </c>
    </row>
    <row r="14" spans="1:5" x14ac:dyDescent="0.25">
      <c r="A14" s="31" t="s">
        <v>18</v>
      </c>
      <c r="B14" s="54" t="s">
        <v>8</v>
      </c>
      <c r="C14" s="75">
        <v>1</v>
      </c>
      <c r="D14" s="112"/>
      <c r="E14" s="98">
        <f>ROUND(C14*D14,2)</f>
        <v>0</v>
      </c>
    </row>
    <row r="15" spans="1:5" x14ac:dyDescent="0.25">
      <c r="A15" s="31" t="s">
        <v>19</v>
      </c>
      <c r="B15" s="54" t="s">
        <v>8</v>
      </c>
      <c r="C15" s="75">
        <v>50.5</v>
      </c>
      <c r="D15" s="112"/>
      <c r="E15" s="98">
        <f>ROUND(C15*D15,2)</f>
        <v>0</v>
      </c>
    </row>
    <row r="16" spans="1:5" x14ac:dyDescent="0.25">
      <c r="A16" s="14" t="s">
        <v>14</v>
      </c>
      <c r="B16" s="15"/>
      <c r="C16" s="15"/>
      <c r="D16" s="100"/>
      <c r="E16" s="139">
        <f>SUM(D12:D15)</f>
        <v>0</v>
      </c>
    </row>
    <row r="17" spans="1:5" x14ac:dyDescent="0.25">
      <c r="A17" s="249" t="s">
        <v>20</v>
      </c>
      <c r="B17" s="250"/>
      <c r="C17" s="250"/>
      <c r="D17" s="88"/>
      <c r="E17" s="69"/>
    </row>
    <row r="18" spans="1:5" x14ac:dyDescent="0.25">
      <c r="A18" s="29" t="s">
        <v>37</v>
      </c>
      <c r="B18" s="28" t="s">
        <v>8</v>
      </c>
      <c r="C18" s="111">
        <f>4/12</f>
        <v>0.33333333333333331</v>
      </c>
      <c r="D18" s="99"/>
      <c r="E18" s="106">
        <f>ROUND(C18*D18,2)</f>
        <v>0</v>
      </c>
    </row>
    <row r="19" spans="1:5" x14ac:dyDescent="0.25">
      <c r="A19" s="29" t="s">
        <v>23</v>
      </c>
      <c r="B19" s="28" t="s">
        <v>8</v>
      </c>
      <c r="C19" s="111">
        <f>4/12</f>
        <v>0.33333333333333331</v>
      </c>
      <c r="D19" s="99"/>
      <c r="E19" s="106">
        <f>ROUND(C19*D19,2)</f>
        <v>0</v>
      </c>
    </row>
    <row r="20" spans="1:5" x14ac:dyDescent="0.25">
      <c r="A20" s="29" t="s">
        <v>24</v>
      </c>
      <c r="B20" s="28" t="s">
        <v>8</v>
      </c>
      <c r="C20" s="111">
        <f>4/12</f>
        <v>0.33333333333333331</v>
      </c>
      <c r="D20" s="99"/>
      <c r="E20" s="106">
        <f>ROUND(C20*D20,2)</f>
        <v>0</v>
      </c>
    </row>
    <row r="21" spans="1:5" x14ac:dyDescent="0.25">
      <c r="A21" s="29" t="s">
        <v>26</v>
      </c>
      <c r="B21" s="28" t="s">
        <v>8</v>
      </c>
      <c r="C21" s="111">
        <f>4/12</f>
        <v>0.33333333333333331</v>
      </c>
      <c r="D21" s="111"/>
      <c r="E21" s="106">
        <f>ROUND(C21*D21,2)</f>
        <v>0</v>
      </c>
    </row>
    <row r="22" spans="1:5" x14ac:dyDescent="0.25">
      <c r="A22" s="31" t="s">
        <v>27</v>
      </c>
      <c r="B22" s="7" t="s">
        <v>8</v>
      </c>
      <c r="C22" s="112">
        <f>4/12</f>
        <v>0.33333333333333331</v>
      </c>
      <c r="D22" s="99"/>
      <c r="E22" s="106">
        <f>ROUND(C22*D22,2)</f>
        <v>0</v>
      </c>
    </row>
    <row r="23" spans="1:5" x14ac:dyDescent="0.25">
      <c r="A23" s="14" t="s">
        <v>14</v>
      </c>
      <c r="B23" s="15"/>
      <c r="C23" s="15"/>
      <c r="D23" s="100"/>
      <c r="E23" s="101">
        <f>SUM(E18:E22)</f>
        <v>0</v>
      </c>
    </row>
    <row r="24" spans="1:5" x14ac:dyDescent="0.25">
      <c r="A24" s="65" t="s">
        <v>28</v>
      </c>
      <c r="B24" s="66"/>
      <c r="C24" s="66"/>
      <c r="D24" s="88"/>
      <c r="E24" s="69">
        <f>E10+E16+E23</f>
        <v>0</v>
      </c>
    </row>
    <row r="25" spans="1:5" x14ac:dyDescent="0.25">
      <c r="A25" s="65" t="s">
        <v>59</v>
      </c>
      <c r="B25" s="95">
        <v>2</v>
      </c>
      <c r="C25" s="66"/>
      <c r="D25" s="88"/>
      <c r="E25" s="69">
        <f>E24*B25</f>
        <v>0</v>
      </c>
    </row>
    <row r="26" spans="1:5" x14ac:dyDescent="0.25">
      <c r="A26" s="36" t="s">
        <v>29</v>
      </c>
      <c r="B26" s="37">
        <v>0.32</v>
      </c>
      <c r="C26" s="28"/>
      <c r="D26" s="107"/>
      <c r="E26" s="108">
        <f>E25*B26</f>
        <v>0</v>
      </c>
    </row>
    <row r="27" spans="1:5" x14ac:dyDescent="0.25">
      <c r="A27" s="230" t="s">
        <v>30</v>
      </c>
      <c r="B27" s="231"/>
      <c r="C27" s="231"/>
      <c r="D27" s="88"/>
      <c r="E27" s="69">
        <f>E25+E26</f>
        <v>0</v>
      </c>
    </row>
    <row r="28" spans="1:5" x14ac:dyDescent="0.25">
      <c r="A28" s="201" t="s">
        <v>31</v>
      </c>
      <c r="B28" s="202"/>
      <c r="C28" s="202"/>
      <c r="D28" s="107"/>
      <c r="E28" s="108">
        <v>180</v>
      </c>
    </row>
    <row r="29" spans="1:5" ht="15.75" thickBot="1" x14ac:dyDescent="0.3">
      <c r="A29" s="241" t="s">
        <v>32</v>
      </c>
      <c r="B29" s="242"/>
      <c r="C29" s="242"/>
      <c r="D29" s="109"/>
      <c r="E29" s="110">
        <f>ROUND(E27/E28,2)</f>
        <v>0</v>
      </c>
    </row>
    <row r="31" spans="1:5" x14ac:dyDescent="0.25">
      <c r="A31" s="268" t="s">
        <v>62</v>
      </c>
      <c r="B31" s="268"/>
      <c r="C31" s="268"/>
      <c r="D31" s="268"/>
      <c r="E31" s="268"/>
    </row>
    <row r="32" spans="1:5" x14ac:dyDescent="0.25">
      <c r="A32" s="268" t="s">
        <v>63</v>
      </c>
      <c r="B32" s="268"/>
      <c r="C32" s="268"/>
      <c r="D32" s="268"/>
      <c r="E32" s="268"/>
    </row>
  </sheetData>
  <mergeCells count="12">
    <mergeCell ref="A32:E32"/>
    <mergeCell ref="A1:C1"/>
    <mergeCell ref="D1:E1"/>
    <mergeCell ref="A2:A3"/>
    <mergeCell ref="B2:B3"/>
    <mergeCell ref="C2:C3"/>
    <mergeCell ref="D2:E2"/>
    <mergeCell ref="A17:C17"/>
    <mergeCell ref="A27:C27"/>
    <mergeCell ref="A28:C28"/>
    <mergeCell ref="A29:C29"/>
    <mergeCell ref="A31:E31"/>
  </mergeCells>
  <pageMargins left="0.511811024" right="0.511811024" top="0.78740157499999996" bottom="0.78740157499999996" header="0.31496062000000002" footer="0.31496062000000002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Encagos</vt:lpstr>
      <vt:lpstr>coveiro</vt:lpstr>
      <vt:lpstr>capineiro</vt:lpstr>
      <vt:lpstr>asg</vt:lpstr>
      <vt:lpstr>encarregado</vt:lpstr>
      <vt:lpstr>assistente adm</vt:lpstr>
      <vt:lpstr>vigia dia</vt:lpstr>
      <vt:lpstr>vigia noite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Hadassah Poltronieri</dc:creator>
  <cp:lastModifiedBy>Hadassah Poltronieri</cp:lastModifiedBy>
  <cp:lastPrinted>2025-10-03T17:22:32Z</cp:lastPrinted>
  <dcterms:created xsi:type="dcterms:W3CDTF">2025-10-01T14:56:27Z</dcterms:created>
  <dcterms:modified xsi:type="dcterms:W3CDTF">2025-10-03T17:23:09Z</dcterms:modified>
</cp:coreProperties>
</file>